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50" tabRatio="991" activeTab="3"/>
  </bookViews>
  <sheets>
    <sheet name="1.발전현황" sheetId="1" r:id="rId1"/>
    <sheet name="2.용도별 전력사용량" sheetId="2" r:id="rId2"/>
    <sheet name="3.제조업 중분류별 전력사용량" sheetId="3" r:id="rId3"/>
    <sheet name="3.제조업 중분류별 전력사용량(계속)" sheetId="4" r:id="rId4"/>
    <sheet name="4.가스공급량" sheetId="5" r:id="rId5"/>
    <sheet name="5. 도시가스 이용현황" sheetId="6" r:id="rId6"/>
    <sheet name="6. 고압가스제조 저장판매소" sheetId="7" r:id="rId7"/>
    <sheet name="7.상수도" sheetId="8" r:id="rId8"/>
    <sheet name="8.상수도관" sheetId="9" r:id="rId9"/>
    <sheet name="9.급수사용량" sheetId="10" r:id="rId10"/>
    <sheet name="10.급수사용량 부과" sheetId="11" r:id="rId11"/>
    <sheet name="11.하수도 인구 및 보급률" sheetId="12" r:id="rId12"/>
    <sheet name="12.하수사용료 부과" sheetId="13" r:id="rId13"/>
    <sheet name="13.하수관거" sheetId="14" r:id="rId14"/>
  </sheets>
  <definedNames>
    <definedName name="_xlnm.Print_Area" localSheetId="0">'1.발전현황'!$A$1:$F$465</definedName>
    <definedName name="_xlnm.Print_Area" localSheetId="11">'11.하수도 인구 및 보급률'!$A$1:$O$23</definedName>
    <definedName name="_xlnm.Print_Area" localSheetId="12">'12.하수사용료 부과'!$A$1:$J$28</definedName>
    <definedName name="_xlnm.Print_Area" localSheetId="13">'13.하수관거'!$A$1:$P$28</definedName>
    <definedName name="_xlnm.Print_Area" localSheetId="1">'2.용도별 전력사용량'!$A$1:$R$28</definedName>
    <definedName name="_xlnm.Print_Area" localSheetId="7">'7.상수도'!$A$1:$I$16</definedName>
    <definedName name="_xlnm.Print_Area" localSheetId="8">'8.상수도관'!$A$1:$GU$18</definedName>
    <definedName name="_xlnm.Print_Area" localSheetId="9">'9.급수사용량'!$A$1:$J$15</definedName>
  </definedNames>
  <calcPr calcMode="manual" fullCalcOnLoad="1"/>
</workbook>
</file>

<file path=xl/sharedStrings.xml><?xml version="1.0" encoding="utf-8"?>
<sst xmlns="http://schemas.openxmlformats.org/spreadsheetml/2006/main" count="1106" uniqueCount="588">
  <si>
    <r>
      <t xml:space="preserve">1.  </t>
    </r>
    <r>
      <rPr>
        <b/>
        <sz val="18"/>
        <rFont val="굴림"/>
        <family val="3"/>
      </rPr>
      <t>발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황</t>
    </r>
    <r>
      <rPr>
        <b/>
        <sz val="18"/>
        <rFont val="Arial"/>
        <family val="2"/>
      </rPr>
      <t xml:space="preserve">           Electricity Generation</t>
    </r>
  </si>
  <si>
    <r>
      <t>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비</t>
    </r>
  </si>
  <si>
    <r>
      <t>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량</t>
    </r>
  </si>
  <si>
    <r>
      <t>평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력</t>
    </r>
  </si>
  <si>
    <r>
      <t>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력</t>
    </r>
  </si>
  <si>
    <t>(MW)</t>
  </si>
  <si>
    <t>(MWh)</t>
  </si>
  <si>
    <t>(kW)</t>
  </si>
  <si>
    <t>Generating facilities</t>
  </si>
  <si>
    <t>Amount of 
electricity generation</t>
  </si>
  <si>
    <t>Average load</t>
  </si>
  <si>
    <t>Peak load</t>
  </si>
  <si>
    <t>2 0 0 3</t>
  </si>
  <si>
    <t>2 0 0 4</t>
  </si>
  <si>
    <t>2 0 0 4</t>
  </si>
  <si>
    <t>2 0 0 5</t>
  </si>
  <si>
    <t>2 0 0 6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</si>
  <si>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력</t>
    </r>
  </si>
  <si>
    <t>Jeju Thermal Power Plant</t>
  </si>
  <si>
    <t>남제주화력</t>
  </si>
  <si>
    <t>Namjeju Thermal Power Plant</t>
  </si>
  <si>
    <t>한림복합화력</t>
  </si>
  <si>
    <t>Hallim Combined Cycle 
Power Plant</t>
  </si>
  <si>
    <t>해저케이블</t>
  </si>
  <si>
    <t>Chuja Diesel Power Plant</t>
  </si>
  <si>
    <t>동기조상기</t>
  </si>
  <si>
    <t>Submarine Power Cable</t>
  </si>
  <si>
    <t>기    타</t>
  </si>
  <si>
    <t>Jeju T/P Synchronous Compensator</t>
  </si>
  <si>
    <r>
      <t xml:space="preserve">2. </t>
    </r>
    <r>
      <rPr>
        <b/>
        <sz val="18"/>
        <rFont val="굴림"/>
        <family val="3"/>
      </rPr>
      <t>용도별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전력사용량</t>
    </r>
    <r>
      <rPr>
        <b/>
        <sz val="18"/>
        <rFont val="Arial"/>
        <family val="2"/>
      </rPr>
      <t xml:space="preserve">                  Electric Power Consumption by Use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</si>
  <si>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MWh)</t>
    </r>
  </si>
  <si>
    <t>(Unit : MWh)</t>
  </si>
  <si>
    <t>Total</t>
  </si>
  <si>
    <r>
      <t>1</t>
    </r>
    <r>
      <rPr>
        <sz val="10"/>
        <rFont val="굴림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</si>
  <si>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</si>
  <si>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</si>
  <si>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</si>
  <si>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r>
      <t>3</t>
    </r>
    <r>
      <rPr>
        <sz val="10"/>
        <rFont val="굴림"/>
        <family val="3"/>
      </rPr>
      <t>월</t>
    </r>
  </si>
  <si>
    <t>Mar.</t>
  </si>
  <si>
    <r>
      <t>4</t>
    </r>
    <r>
      <rPr>
        <sz val="10"/>
        <rFont val="굴림"/>
        <family val="3"/>
      </rPr>
      <t>월</t>
    </r>
  </si>
  <si>
    <t>Apr.</t>
  </si>
  <si>
    <r>
      <t>5</t>
    </r>
    <r>
      <rPr>
        <sz val="10"/>
        <rFont val="굴림"/>
        <family val="3"/>
      </rPr>
      <t>월</t>
    </r>
  </si>
  <si>
    <t xml:space="preserve">May </t>
  </si>
  <si>
    <r>
      <t>6</t>
    </r>
    <r>
      <rPr>
        <sz val="10"/>
        <rFont val="굴림"/>
        <family val="3"/>
      </rPr>
      <t>월</t>
    </r>
  </si>
  <si>
    <t>June</t>
  </si>
  <si>
    <r>
      <t>7</t>
    </r>
    <r>
      <rPr>
        <sz val="10"/>
        <rFont val="굴림"/>
        <family val="3"/>
      </rPr>
      <t>월</t>
    </r>
  </si>
  <si>
    <t>July</t>
  </si>
  <si>
    <r>
      <t>8</t>
    </r>
    <r>
      <rPr>
        <sz val="10"/>
        <rFont val="굴림"/>
        <family val="3"/>
      </rPr>
      <t>월</t>
    </r>
  </si>
  <si>
    <t>Aug.</t>
  </si>
  <si>
    <r>
      <t>9</t>
    </r>
    <r>
      <rPr>
        <sz val="10"/>
        <rFont val="굴림"/>
        <family val="3"/>
      </rPr>
      <t>월</t>
    </r>
  </si>
  <si>
    <t>Sept.</t>
  </si>
  <si>
    <r>
      <t>10</t>
    </r>
    <r>
      <rPr>
        <sz val="10"/>
        <rFont val="굴림"/>
        <family val="3"/>
      </rPr>
      <t>월</t>
    </r>
  </si>
  <si>
    <t>Oct.</t>
  </si>
  <si>
    <r>
      <t>11</t>
    </r>
    <r>
      <rPr>
        <sz val="10"/>
        <rFont val="굴림"/>
        <family val="3"/>
      </rPr>
      <t>월</t>
    </r>
  </si>
  <si>
    <t>Nov.</t>
  </si>
  <si>
    <r>
      <t>12</t>
    </r>
    <r>
      <rPr>
        <sz val="10"/>
        <rFont val="굴림"/>
        <family val="3"/>
      </rPr>
      <t>월</t>
    </r>
  </si>
  <si>
    <t>Dec.</t>
  </si>
  <si>
    <r>
      <t xml:space="preserve">3. </t>
    </r>
    <r>
      <rPr>
        <b/>
        <sz val="18"/>
        <rFont val="굴림"/>
        <family val="3"/>
      </rPr>
      <t>제조업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중분류별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전력사용량</t>
    </r>
    <r>
      <rPr>
        <b/>
        <sz val="18"/>
        <rFont val="Arial"/>
        <family val="2"/>
      </rPr>
      <t xml:space="preserve">               Electric Power Consumption by Division of Industry</t>
    </r>
  </si>
  <si>
    <t>계</t>
  </si>
  <si>
    <r>
      <t>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식료품</t>
    </r>
  </si>
  <si>
    <r>
      <t>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배</t>
    </r>
  </si>
  <si>
    <t>섬유제품</t>
  </si>
  <si>
    <r>
      <t>봉제의복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</si>
  <si>
    <r>
      <t>가죽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가방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</si>
  <si>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r>
      <t>목재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</si>
  <si>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r>
      <t>펄프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종이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</si>
  <si>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r>
      <t>출판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인쇄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</si>
  <si>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r>
      <t>코크스</t>
    </r>
    <r>
      <rPr>
        <sz val="9"/>
        <rFont val="Arial"/>
        <family val="2"/>
      </rPr>
      <t xml:space="preserve">, </t>
    </r>
    <r>
      <rPr>
        <sz val="9"/>
        <rFont val="굴림"/>
        <family val="3"/>
      </rPr>
      <t>석유정제품</t>
    </r>
  </si>
  <si>
    <r>
      <t>화학물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</si>
  <si>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r>
      <t>고무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</si>
  <si>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r>
      <t>봉제의복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</si>
  <si>
    <t>모피제품</t>
  </si>
  <si>
    <t>신발</t>
  </si>
  <si>
    <r>
      <t xml:space="preserve"> </t>
    </r>
    <r>
      <rPr>
        <sz val="10"/>
        <rFont val="굴림"/>
        <family val="3"/>
      </rPr>
      <t>나무제품</t>
    </r>
  </si>
  <si>
    <t>종이제품</t>
  </si>
  <si>
    <r>
      <t xml:space="preserve"> </t>
    </r>
    <r>
      <rPr>
        <sz val="9"/>
        <rFont val="굴림"/>
        <family val="3"/>
      </rPr>
      <t>기록매체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복제업</t>
    </r>
  </si>
  <si>
    <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핵연료</t>
    </r>
  </si>
  <si>
    <t>화학제품</t>
  </si>
  <si>
    <t>플라스틱제품</t>
  </si>
  <si>
    <t xml:space="preserve">Food </t>
  </si>
  <si>
    <t xml:space="preserve">Textiles, </t>
  </si>
  <si>
    <t>Sewn Wearing</t>
  </si>
  <si>
    <t>Tanning &amp;</t>
  </si>
  <si>
    <t>Wood Products</t>
  </si>
  <si>
    <t xml:space="preserve">Pulp, Paper </t>
  </si>
  <si>
    <t>Publishing,</t>
  </si>
  <si>
    <t>Coke, Refined</t>
  </si>
  <si>
    <t>Chemicals</t>
  </si>
  <si>
    <t>Rubber and</t>
  </si>
  <si>
    <t xml:space="preserve">Products </t>
  </si>
  <si>
    <t>Except Sewn</t>
  </si>
  <si>
    <t>Apparel &amp; Fur</t>
  </si>
  <si>
    <t xml:space="preserve"> Dressing</t>
  </si>
  <si>
    <t>of Wood</t>
  </si>
  <si>
    <t>&amp; Paper</t>
  </si>
  <si>
    <t>Printing &amp;</t>
  </si>
  <si>
    <t>Petroleum</t>
  </si>
  <si>
    <t>and Chemical</t>
  </si>
  <si>
    <t>Plastic</t>
  </si>
  <si>
    <t>&amp; Bev.</t>
  </si>
  <si>
    <t>Tobacco</t>
  </si>
  <si>
    <t>Wearing apparel</t>
  </si>
  <si>
    <t>Articles</t>
  </si>
  <si>
    <t>of Leather</t>
  </si>
  <si>
    <t>&amp; Cork</t>
  </si>
  <si>
    <t>Products</t>
  </si>
  <si>
    <t>Reproduction</t>
  </si>
  <si>
    <r>
      <t xml:space="preserve">3. </t>
    </r>
    <r>
      <rPr>
        <b/>
        <sz val="18"/>
        <rFont val="굴림"/>
        <family val="3"/>
      </rPr>
      <t>제조업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중분류별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전력사용량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Electric Power Consumption by Division of Industry(Cont`d)</t>
    </r>
  </si>
  <si>
    <t>Year &amp; Month</t>
  </si>
  <si>
    <t>Liquefied natural gas(LNG)</t>
  </si>
  <si>
    <t>Propane gas</t>
  </si>
  <si>
    <t>Butane gas</t>
  </si>
  <si>
    <t>판매소수</t>
  </si>
  <si>
    <t>Number of selling stores</t>
  </si>
  <si>
    <t>Amount sold</t>
  </si>
  <si>
    <t>-</t>
  </si>
  <si>
    <t>-</t>
  </si>
  <si>
    <r>
      <t xml:space="preserve">4. </t>
    </r>
    <r>
      <rPr>
        <b/>
        <sz val="18"/>
        <rFont val="돋움"/>
        <family val="3"/>
      </rPr>
      <t>가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스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급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량</t>
    </r>
    <r>
      <rPr>
        <b/>
        <sz val="18"/>
        <rFont val="Arial"/>
        <family val="2"/>
      </rPr>
      <t xml:space="preserve">           Gas Supply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</si>
  <si>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>)</t>
    </r>
  </si>
  <si>
    <t>(Unit : place)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</si>
  <si>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월별</t>
    </r>
  </si>
  <si>
    <r>
      <t>도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스</t>
    </r>
  </si>
  <si>
    <r>
      <t>프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로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판</t>
    </r>
    <r>
      <rPr>
        <sz val="10"/>
        <rFont val="Arial"/>
        <family val="2"/>
      </rPr>
      <t xml:space="preserve"> </t>
    </r>
  </si>
  <si>
    <r>
      <t>부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탄</t>
    </r>
  </si>
  <si>
    <r>
      <t>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량</t>
    </r>
    <r>
      <rPr>
        <sz val="10"/>
        <rFont val="Arial"/>
        <family val="2"/>
      </rPr>
      <t xml:space="preserve">(1,000 </t>
    </r>
    <r>
      <rPr>
        <sz val="10"/>
        <rFont val="돋움"/>
        <family val="3"/>
      </rPr>
      <t>㎥</t>
    </r>
    <r>
      <rPr>
        <sz val="10"/>
        <rFont val="Arial"/>
        <family val="2"/>
      </rPr>
      <t>)</t>
    </r>
  </si>
  <si>
    <r>
      <t>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량</t>
    </r>
    <r>
      <rPr>
        <sz val="10"/>
        <rFont val="Arial"/>
        <family val="2"/>
      </rPr>
      <t xml:space="preserve"> ( t )  </t>
    </r>
    <r>
      <rPr>
        <vertAlign val="superscript"/>
        <sz val="10"/>
        <rFont val="Arial"/>
        <family val="2"/>
      </rPr>
      <t>1)</t>
    </r>
  </si>
  <si>
    <r>
      <t>판매소수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2)</t>
    </r>
  </si>
  <si>
    <r>
      <t>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량</t>
    </r>
    <r>
      <rPr>
        <sz val="10"/>
        <rFont val="Arial"/>
        <family val="2"/>
      </rPr>
      <t xml:space="preserve"> ( t ) </t>
    </r>
  </si>
  <si>
    <t>-</t>
  </si>
  <si>
    <t>2 0 0 5</t>
  </si>
  <si>
    <r>
      <t>1</t>
    </r>
    <r>
      <rPr>
        <sz val="10"/>
        <rFont val="돋움"/>
        <family val="3"/>
      </rPr>
      <t>월</t>
    </r>
  </si>
  <si>
    <t>Jan.</t>
  </si>
  <si>
    <r>
      <t>2</t>
    </r>
    <r>
      <rPr>
        <sz val="10"/>
        <rFont val="돋움"/>
        <family val="3"/>
      </rPr>
      <t>월</t>
    </r>
  </si>
  <si>
    <t>Feb.</t>
  </si>
  <si>
    <r>
      <t>3</t>
    </r>
    <r>
      <rPr>
        <sz val="10"/>
        <rFont val="돋움"/>
        <family val="3"/>
      </rPr>
      <t>월</t>
    </r>
  </si>
  <si>
    <t>Mar.</t>
  </si>
  <si>
    <r>
      <t>4</t>
    </r>
    <r>
      <rPr>
        <sz val="10"/>
        <rFont val="돋움"/>
        <family val="3"/>
      </rPr>
      <t>월</t>
    </r>
  </si>
  <si>
    <t>Apr.</t>
  </si>
  <si>
    <r>
      <t>5</t>
    </r>
    <r>
      <rPr>
        <sz val="10"/>
        <rFont val="돋움"/>
        <family val="3"/>
      </rPr>
      <t>월</t>
    </r>
  </si>
  <si>
    <t>May.</t>
  </si>
  <si>
    <r>
      <t>6</t>
    </r>
    <r>
      <rPr>
        <sz val="10"/>
        <rFont val="돋움"/>
        <family val="3"/>
      </rPr>
      <t>월</t>
    </r>
  </si>
  <si>
    <t>June.</t>
  </si>
  <si>
    <r>
      <t>7</t>
    </r>
    <r>
      <rPr>
        <sz val="10"/>
        <rFont val="돋움"/>
        <family val="3"/>
      </rPr>
      <t>월</t>
    </r>
  </si>
  <si>
    <t>July.</t>
  </si>
  <si>
    <r>
      <t>8</t>
    </r>
    <r>
      <rPr>
        <sz val="10"/>
        <rFont val="돋움"/>
        <family val="3"/>
      </rPr>
      <t>월</t>
    </r>
  </si>
  <si>
    <t>Aug.</t>
  </si>
  <si>
    <r>
      <t>9</t>
    </r>
    <r>
      <rPr>
        <sz val="10"/>
        <rFont val="돋움"/>
        <family val="3"/>
      </rPr>
      <t>월</t>
    </r>
  </si>
  <si>
    <t>Sept.</t>
  </si>
  <si>
    <r>
      <t>10</t>
    </r>
    <r>
      <rPr>
        <sz val="10"/>
        <rFont val="돋움"/>
        <family val="3"/>
      </rPr>
      <t>월</t>
    </r>
  </si>
  <si>
    <t>Oct.</t>
  </si>
  <si>
    <r>
      <t>11</t>
    </r>
    <r>
      <rPr>
        <sz val="10"/>
        <rFont val="돋움"/>
        <family val="3"/>
      </rPr>
      <t>월</t>
    </r>
  </si>
  <si>
    <t>Nov.</t>
  </si>
  <si>
    <r>
      <t>12</t>
    </r>
    <r>
      <rPr>
        <sz val="10"/>
        <rFont val="돋움"/>
        <family val="3"/>
      </rPr>
      <t>월</t>
    </r>
  </si>
  <si>
    <t>Dec.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</si>
  <si>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가스공급사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출허기준</t>
    </r>
  </si>
  <si>
    <t xml:space="preserve">   Note : 1) Amount of Forwarding from GAS-storehouse</t>
  </si>
  <si>
    <r>
      <t xml:space="preserve">         2) </t>
    </r>
    <r>
      <rPr>
        <sz val="10"/>
        <rFont val="돋움"/>
        <family val="3"/>
      </rPr>
      <t>가스충전소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기준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</si>
  <si>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</si>
  <si>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person)</t>
  </si>
  <si>
    <t>총  인  구</t>
  </si>
  <si>
    <t>급수인구</t>
  </si>
  <si>
    <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률</t>
    </r>
    <r>
      <rPr>
        <sz val="10"/>
        <rFont val="Arial"/>
        <family val="2"/>
      </rPr>
      <t xml:space="preserve"> (%)</t>
    </r>
  </si>
  <si>
    <t>시설용량</t>
  </si>
  <si>
    <r>
      <t>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량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㎥</t>
    </r>
    <r>
      <rPr>
        <sz val="10"/>
        <rFont val="Arial"/>
        <family val="2"/>
      </rPr>
      <t>/</t>
    </r>
    <r>
      <rPr>
        <sz val="10"/>
        <rFont val="굴림"/>
        <family val="3"/>
      </rPr>
      <t>일</t>
    </r>
    <r>
      <rPr>
        <sz val="10"/>
        <rFont val="Arial"/>
        <family val="2"/>
      </rPr>
      <t>)</t>
    </r>
  </si>
  <si>
    <r>
      <t>1</t>
    </r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1</t>
    </r>
    <r>
      <rPr>
        <sz val="10"/>
        <rFont val="굴림"/>
        <family val="3"/>
      </rPr>
      <t>인당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급수량</t>
    </r>
    <r>
      <rPr>
        <sz val="10"/>
        <rFont val="Arial"/>
        <family val="2"/>
      </rPr>
      <t>(</t>
    </r>
    <r>
      <rPr>
        <sz val="10"/>
        <rFont val="굴림"/>
        <family val="3"/>
      </rPr>
      <t>ℓ</t>
    </r>
    <r>
      <rPr>
        <sz val="10"/>
        <rFont val="Arial"/>
        <family val="2"/>
      </rPr>
      <t>)</t>
    </r>
  </si>
  <si>
    <r>
      <t>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</si>
  <si>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(</t>
    </r>
    <r>
      <rPr>
        <sz val="10"/>
        <rFont val="굴림"/>
        <family val="3"/>
      </rPr>
      <t>㎥</t>
    </r>
    <r>
      <rPr>
        <sz val="10"/>
        <rFont val="Arial"/>
        <family val="2"/>
      </rPr>
      <t>/</t>
    </r>
    <r>
      <rPr>
        <sz val="10"/>
        <rFont val="굴림"/>
        <family val="3"/>
      </rPr>
      <t>일</t>
    </r>
    <r>
      <rPr>
        <sz val="10"/>
        <rFont val="Arial"/>
        <family val="2"/>
      </rPr>
      <t>)</t>
    </r>
  </si>
  <si>
    <t>Water supply</t>
  </si>
  <si>
    <t>Population</t>
  </si>
  <si>
    <t>Water-supply</t>
  </si>
  <si>
    <t>Amount of</t>
  </si>
  <si>
    <t>amount per</t>
  </si>
  <si>
    <t>Number of</t>
  </si>
  <si>
    <t>population</t>
  </si>
  <si>
    <t>rate</t>
  </si>
  <si>
    <t>capacity</t>
  </si>
  <si>
    <t>water supplied</t>
  </si>
  <si>
    <t>person a day</t>
  </si>
  <si>
    <t>faucets</t>
  </si>
  <si>
    <t>2003(제주시)</t>
  </si>
  <si>
    <t>2004(제주시)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</si>
  <si>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m)</t>
    </r>
  </si>
  <si>
    <t>(Unit : m)</t>
  </si>
  <si>
    <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</si>
  <si>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관</t>
    </r>
  </si>
  <si>
    <r>
      <t>송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관</t>
    </r>
  </si>
  <si>
    <r>
      <t>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관</t>
    </r>
  </si>
  <si>
    <r>
      <t>급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관</t>
    </r>
  </si>
  <si>
    <t>Transmission pipe</t>
  </si>
  <si>
    <t>Conduit pipe</t>
  </si>
  <si>
    <t>Water supply pipe</t>
  </si>
  <si>
    <t>계</t>
  </si>
  <si>
    <r>
      <t>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관</t>
    </r>
  </si>
  <si>
    <t>주철관</t>
  </si>
  <si>
    <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</si>
  <si>
    <t>아연도강관</t>
  </si>
  <si>
    <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</t>
    </r>
  </si>
  <si>
    <r>
      <t>동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관</t>
    </r>
  </si>
  <si>
    <t>스텐레스관</t>
  </si>
  <si>
    <t>합성수지관</t>
  </si>
  <si>
    <r>
      <t>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타</t>
    </r>
  </si>
  <si>
    <t>Galvanized</t>
  </si>
  <si>
    <t>Stainless</t>
  </si>
  <si>
    <t>Total</t>
  </si>
  <si>
    <t>Sub-total</t>
  </si>
  <si>
    <t>Steel</t>
  </si>
  <si>
    <t>Cast iron</t>
  </si>
  <si>
    <t>Other</t>
  </si>
  <si>
    <t>steel</t>
  </si>
  <si>
    <t>Copper</t>
  </si>
  <si>
    <t>Plastic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</si>
  <si>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1000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</si>
  <si>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 xml:space="preserve">(Unit : thousand 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</si>
  <si>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</si>
  <si>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</si>
  <si>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</si>
  <si>
    <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</si>
  <si>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</si>
  <si>
    <t>Bath house</t>
  </si>
  <si>
    <r>
      <t>1</t>
    </r>
    <r>
      <rPr>
        <sz val="10"/>
        <rFont val="굴림"/>
        <family val="3"/>
      </rPr>
      <t>종</t>
    </r>
  </si>
  <si>
    <r>
      <t>2</t>
    </r>
    <r>
      <rPr>
        <sz val="10"/>
        <rFont val="굴림"/>
        <family val="3"/>
      </rPr>
      <t>종</t>
    </r>
  </si>
  <si>
    <t>Total</t>
  </si>
  <si>
    <t>Domestic</t>
  </si>
  <si>
    <t>Commercial</t>
  </si>
  <si>
    <t>Class 1</t>
  </si>
  <si>
    <t xml:space="preserve">Class 2 </t>
  </si>
  <si>
    <t>Industrial</t>
  </si>
  <si>
    <t>Business</t>
  </si>
  <si>
    <t>Other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</si>
  <si>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</si>
  <si>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thousand won)</t>
  </si>
  <si>
    <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</t>
    </r>
  </si>
  <si>
    <t>특별대책
지  역</t>
  </si>
  <si>
    <t>총인구
(명)</t>
  </si>
  <si>
    <t>총면적
(㎢)</t>
  </si>
  <si>
    <r>
      <t>하수처리구역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내
</t>
    </r>
    <r>
      <rPr>
        <sz val="10"/>
        <rFont val="Arial"/>
        <family val="2"/>
      </rPr>
      <t>Inner area of sewage treatment</t>
    </r>
  </si>
  <si>
    <t>하수처리구역 외
Outer area of sewage treatment</t>
  </si>
  <si>
    <t>하수도
보급률(%)</t>
  </si>
  <si>
    <t xml:space="preserve"> </t>
  </si>
  <si>
    <r>
      <t>하수종말처리인구</t>
    </r>
    <r>
      <rPr>
        <sz val="10"/>
        <rFont val="Arial"/>
        <family val="2"/>
      </rPr>
      <t>(</t>
    </r>
    <r>
      <rPr>
        <sz val="10"/>
        <rFont val="돋움"/>
        <family val="3"/>
      </rPr>
      <t>명</t>
    </r>
    <r>
      <rPr>
        <sz val="10"/>
        <rFont val="Arial"/>
        <family val="2"/>
      </rPr>
      <t>)
Population of Benefiting from Sewage</t>
    </r>
  </si>
  <si>
    <r>
      <t>폐수종말처리인구</t>
    </r>
    <r>
      <rPr>
        <sz val="10"/>
        <rFont val="Arial"/>
        <family val="2"/>
      </rPr>
      <t>(</t>
    </r>
    <r>
      <rPr>
        <sz val="10"/>
        <rFont val="돋움"/>
        <family val="3"/>
      </rPr>
      <t>명</t>
    </r>
    <r>
      <rPr>
        <sz val="10"/>
        <rFont val="Arial"/>
        <family val="2"/>
      </rPr>
      <t>)
Population of Benefiting from Sewage</t>
    </r>
  </si>
  <si>
    <t>면적</t>
  </si>
  <si>
    <t>인구(명)
Population</t>
  </si>
  <si>
    <t>Special</t>
  </si>
  <si>
    <r>
      <t>1</t>
    </r>
    <r>
      <rPr>
        <sz val="10"/>
        <rFont val="돋움"/>
        <family val="3"/>
      </rPr>
      <t>차처리</t>
    </r>
  </si>
  <si>
    <r>
      <t>2</t>
    </r>
    <r>
      <rPr>
        <sz val="10"/>
        <rFont val="돋움"/>
        <family val="3"/>
      </rPr>
      <t>차처리</t>
    </r>
  </si>
  <si>
    <r>
      <t>3</t>
    </r>
    <r>
      <rPr>
        <sz val="10"/>
        <rFont val="돋움"/>
        <family val="3"/>
      </rPr>
      <t>차</t>
    </r>
  </si>
  <si>
    <r>
      <t>(</t>
    </r>
    <r>
      <rPr>
        <sz val="10"/>
        <rFont val="돋움"/>
        <family val="3"/>
      </rPr>
      <t>㎢</t>
    </r>
    <r>
      <rPr>
        <sz val="10"/>
        <rFont val="Arial"/>
        <family val="2"/>
      </rPr>
      <t>)</t>
    </r>
  </si>
  <si>
    <t xml:space="preserve">Distribution </t>
  </si>
  <si>
    <t>Water</t>
  </si>
  <si>
    <t>masure</t>
  </si>
  <si>
    <t xml:space="preserve">Mechanic </t>
  </si>
  <si>
    <t>Biological</t>
  </si>
  <si>
    <t>Advanced</t>
  </si>
  <si>
    <t>3차</t>
  </si>
  <si>
    <t>Area</t>
  </si>
  <si>
    <t>시가</t>
  </si>
  <si>
    <t>비시가</t>
  </si>
  <si>
    <t xml:space="preserve">rate of </t>
  </si>
  <si>
    <t>System</t>
  </si>
  <si>
    <t>area</t>
  </si>
  <si>
    <t>Population</t>
  </si>
  <si>
    <t>(b1)</t>
  </si>
  <si>
    <t>(b2)</t>
  </si>
  <si>
    <t>(b3)</t>
  </si>
  <si>
    <t>Urban</t>
  </si>
  <si>
    <t>Rural</t>
  </si>
  <si>
    <t>Sewage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</si>
  <si>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</si>
  <si>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 xml:space="preserve"> </t>
  </si>
  <si>
    <r>
      <t xml:space="preserve">1 </t>
    </r>
    <r>
      <rPr>
        <sz val="10"/>
        <rFont val="돋움"/>
        <family val="3"/>
      </rPr>
      <t>종</t>
    </r>
  </si>
  <si>
    <r>
      <t>2</t>
    </r>
    <r>
      <rPr>
        <sz val="10"/>
        <rFont val="돋움"/>
        <family val="3"/>
      </rPr>
      <t>종</t>
    </r>
  </si>
  <si>
    <t>Class 2</t>
  </si>
  <si>
    <t>(A)</t>
  </si>
  <si>
    <t>(B)</t>
  </si>
  <si>
    <t>C=(B/A*1000)</t>
  </si>
  <si>
    <t>(D)</t>
  </si>
  <si>
    <t>E=(D/A*1000)</t>
  </si>
  <si>
    <t>Total Volume for the Usage of Sewage</t>
  </si>
  <si>
    <t>Amounts for Usage</t>
  </si>
  <si>
    <t xml:space="preserve">Average of Amounts </t>
  </si>
  <si>
    <t xml:space="preserve">Expense of Sewage Treatment </t>
  </si>
  <si>
    <t xml:space="preserve">Cost of Sewage Treatment </t>
  </si>
  <si>
    <t>Actual rate of benefit &amp; cost</t>
  </si>
  <si>
    <t>(1000 tons)</t>
  </si>
  <si>
    <t>(Million won)</t>
  </si>
  <si>
    <t>(won/ton)</t>
  </si>
  <si>
    <t>합류식(m) Unclassified pipe</t>
  </si>
  <si>
    <t>(m)</t>
  </si>
  <si>
    <t>계획</t>
  </si>
  <si>
    <t>시설</t>
  </si>
  <si>
    <t>암거</t>
  </si>
  <si>
    <t>개거</t>
  </si>
  <si>
    <t>측구</t>
  </si>
  <si>
    <t>연장</t>
  </si>
  <si>
    <t>Culvert</t>
  </si>
  <si>
    <t>Planned length</t>
  </si>
  <si>
    <t>Constr-ucted length</t>
  </si>
  <si>
    <t>사각형</t>
  </si>
  <si>
    <t>원형</t>
  </si>
  <si>
    <t>Gutter</t>
  </si>
  <si>
    <t>Constructed length</t>
  </si>
  <si>
    <t>quadra-ngle</t>
  </si>
  <si>
    <t>circle</t>
  </si>
  <si>
    <t>분류식(m) Classified pipe</t>
  </si>
  <si>
    <t>맨홀</t>
  </si>
  <si>
    <t>토실·</t>
  </si>
  <si>
    <t>토구</t>
  </si>
  <si>
    <t>우수관거</t>
  </si>
  <si>
    <t>(개소)</t>
  </si>
  <si>
    <t>(㎢)</t>
  </si>
  <si>
    <t>Sewage Pipe Line</t>
  </si>
  <si>
    <t>Rain Water Pipe Line</t>
  </si>
  <si>
    <t>계획연장</t>
  </si>
  <si>
    <t>시설연장</t>
  </si>
  <si>
    <t>Storm &amp; House inlet(Nu-mbers)</t>
  </si>
  <si>
    <t>(m)</t>
  </si>
  <si>
    <t>Open ditch</t>
  </si>
  <si>
    <t>Manhole</t>
  </si>
  <si>
    <t>Sewer outlet</t>
  </si>
  <si>
    <t>(Numb-ers)</t>
  </si>
  <si>
    <t>(Numbers)</t>
  </si>
  <si>
    <t>계획연장</t>
  </si>
  <si>
    <t>보급률</t>
  </si>
  <si>
    <t>(%)</t>
  </si>
  <si>
    <t>계획면적</t>
  </si>
  <si>
    <t>(㎢)</t>
  </si>
  <si>
    <t xml:space="preserve"> </t>
  </si>
  <si>
    <t>우·오수
받이</t>
  </si>
  <si>
    <t>오수관거</t>
  </si>
  <si>
    <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</si>
  <si>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r>
      <t>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</si>
  <si>
    <r>
      <t>공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</si>
  <si>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</si>
  <si>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r>
      <t>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       Industry</t>
    </r>
  </si>
  <si>
    <r>
      <t>점유율</t>
    </r>
    <r>
      <rPr>
        <sz val="10"/>
        <rFont val="Arial"/>
        <family val="2"/>
      </rPr>
      <t>(%)</t>
    </r>
  </si>
  <si>
    <r>
      <t>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</si>
  <si>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t>농림수산업</t>
  </si>
  <si>
    <r>
      <t>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</si>
  <si>
    <r>
      <t>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</si>
  <si>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t>Agriculture,</t>
  </si>
  <si>
    <t>forestry</t>
  </si>
  <si>
    <t>Manufac-</t>
  </si>
  <si>
    <t>Total</t>
  </si>
  <si>
    <t>Percentage</t>
  </si>
  <si>
    <t>Residential</t>
  </si>
  <si>
    <t>Public</t>
  </si>
  <si>
    <t>Service</t>
  </si>
  <si>
    <t>Sub-total</t>
  </si>
  <si>
    <r>
      <t>＆</t>
    </r>
    <r>
      <rPr>
        <sz val="10"/>
        <rFont val="Arial"/>
        <family val="2"/>
      </rPr>
      <t xml:space="preserve"> fishing</t>
    </r>
  </si>
  <si>
    <t>Mining</t>
  </si>
  <si>
    <t>turing</t>
  </si>
  <si>
    <r>
      <t>2</t>
    </r>
    <r>
      <rPr>
        <sz val="10"/>
        <rFont val="Arial"/>
        <family val="2"/>
      </rPr>
      <t>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</si>
  <si>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 xml:space="preserve">May </t>
  </si>
  <si>
    <t>June</t>
  </si>
  <si>
    <t>July</t>
  </si>
  <si>
    <t>2 0 03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</si>
  <si>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발전소별</t>
    </r>
  </si>
  <si>
    <r>
      <t>Y</t>
    </r>
    <r>
      <rPr>
        <sz val="10"/>
        <rFont val="Arial"/>
        <family val="2"/>
      </rPr>
      <t>ear &amp; Power plant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</si>
  <si>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월별</t>
    </r>
  </si>
  <si>
    <r>
      <t>Y</t>
    </r>
    <r>
      <rPr>
        <sz val="10"/>
        <rFont val="Arial"/>
        <family val="2"/>
      </rPr>
      <t>ear &amp; Month</t>
    </r>
  </si>
  <si>
    <r>
      <t>2</t>
    </r>
    <r>
      <rPr>
        <sz val="10"/>
        <rFont val="Arial"/>
        <family val="2"/>
      </rPr>
      <t>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</si>
  <si>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>비금속광물제품</t>
  </si>
  <si>
    <r>
      <t>제</t>
    </r>
    <r>
      <rPr>
        <sz val="9"/>
        <rFont val="Arial"/>
        <family val="2"/>
      </rPr>
      <t>1</t>
    </r>
    <r>
      <rPr>
        <sz val="9"/>
        <rFont val="굴림"/>
        <family val="3"/>
      </rPr>
      <t>차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금속산업</t>
    </r>
  </si>
  <si>
    <t>조립금속제품</t>
  </si>
  <si>
    <r>
      <t>기타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기계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및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장비</t>
    </r>
  </si>
  <si>
    <r>
      <t>컴퓨터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및</t>
    </r>
  </si>
  <si>
    <r>
      <t>기타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전기기계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및</t>
    </r>
  </si>
  <si>
    <r>
      <t>전자부품</t>
    </r>
    <r>
      <rPr>
        <sz val="9"/>
        <rFont val="Arial"/>
        <family val="2"/>
      </rPr>
      <t xml:space="preserve">, </t>
    </r>
    <r>
      <rPr>
        <sz val="9"/>
        <rFont val="굴림"/>
        <family val="3"/>
      </rPr>
      <t>영상</t>
    </r>
    <r>
      <rPr>
        <sz val="9"/>
        <rFont val="Arial"/>
        <family val="2"/>
      </rPr>
      <t>,</t>
    </r>
  </si>
  <si>
    <r>
      <t>의료</t>
    </r>
    <r>
      <rPr>
        <sz val="9"/>
        <rFont val="Arial"/>
        <family val="2"/>
      </rPr>
      <t xml:space="preserve">, </t>
    </r>
    <r>
      <rPr>
        <sz val="9"/>
        <rFont val="굴림"/>
        <family val="3"/>
      </rPr>
      <t>정밀</t>
    </r>
    <r>
      <rPr>
        <sz val="9"/>
        <rFont val="Arial"/>
        <family val="2"/>
      </rPr>
      <t>,</t>
    </r>
  </si>
  <si>
    <r>
      <t>자동차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및</t>
    </r>
  </si>
  <si>
    <r>
      <t>가구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및</t>
    </r>
  </si>
  <si>
    <t>Year &amp;
 Month</t>
  </si>
  <si>
    <r>
      <t>사무용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기기</t>
    </r>
  </si>
  <si>
    <t>전기변환장치</t>
  </si>
  <si>
    <r>
      <t>음향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및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통신장비</t>
    </r>
  </si>
  <si>
    <r>
      <t>광학기기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및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시계</t>
    </r>
  </si>
  <si>
    <t>트레일러</t>
  </si>
  <si>
    <r>
      <t>기타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제품</t>
    </r>
  </si>
  <si>
    <t>Non-metallic</t>
  </si>
  <si>
    <t>Fabricated</t>
  </si>
  <si>
    <t>Other</t>
  </si>
  <si>
    <t>Computers</t>
  </si>
  <si>
    <t>Electrical</t>
  </si>
  <si>
    <t>Radio, TV and</t>
  </si>
  <si>
    <t>Medical,</t>
  </si>
  <si>
    <t>Moter</t>
  </si>
  <si>
    <t>Mineral</t>
  </si>
  <si>
    <t>Manufacture of</t>
  </si>
  <si>
    <t>Metal</t>
  </si>
  <si>
    <t>Machinery</t>
  </si>
  <si>
    <t>and Office</t>
  </si>
  <si>
    <t>machinery</t>
  </si>
  <si>
    <t>Communication</t>
  </si>
  <si>
    <t xml:space="preserve">Precision &amp; </t>
  </si>
  <si>
    <t>Vehicles &amp;</t>
  </si>
  <si>
    <t>Furniture</t>
  </si>
  <si>
    <t>Products</t>
  </si>
  <si>
    <t>Basic Metals</t>
  </si>
  <si>
    <t>&amp; equipment</t>
  </si>
  <si>
    <t>n.e.c</t>
  </si>
  <si>
    <t>Equip.</t>
  </si>
  <si>
    <t>Trailers Mfg.</t>
  </si>
  <si>
    <t>Articles n.e.c</t>
  </si>
  <si>
    <t>Recycling</t>
  </si>
  <si>
    <r>
      <t>재생용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가공
원료생산업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</si>
  <si>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</si>
  <si>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Optical 
Instruments</t>
  </si>
  <si>
    <t>Other 
Transport</t>
  </si>
  <si>
    <r>
      <t xml:space="preserve">
기타</t>
    </r>
    <r>
      <rPr>
        <sz val="9"/>
        <rFont val="Arial"/>
        <family val="2"/>
      </rPr>
      <t xml:space="preserve"> 
</t>
    </r>
    <r>
      <rPr>
        <sz val="9"/>
        <rFont val="굴림"/>
        <family val="3"/>
      </rPr>
      <t>운송장비</t>
    </r>
  </si>
  <si>
    <t>운송장비</t>
  </si>
  <si>
    <r>
      <t>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</si>
  <si>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</si>
  <si>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</si>
  <si>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</si>
  <si>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</si>
  <si>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Y</t>
    </r>
    <r>
      <rPr>
        <sz val="10"/>
        <rFont val="Arial"/>
        <family val="2"/>
      </rPr>
      <t>ear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</si>
  <si>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</si>
  <si>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</si>
  <si>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</si>
  <si>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</si>
  <si>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</si>
  <si>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 xml:space="preserve">( Unit : person, </t>
    </r>
    <r>
      <rPr>
        <sz val="10"/>
        <rFont val="돋움"/>
        <family val="3"/>
      </rPr>
      <t>㎢</t>
    </r>
    <r>
      <rPr>
        <sz val="10"/>
        <rFont val="Arial"/>
        <family val="2"/>
      </rPr>
      <t>, % )</t>
    </r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</si>
  <si>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: </t>
    </r>
    <r>
      <rPr>
        <sz val="10"/>
        <color indexed="8"/>
        <rFont val="한양신명조,한컴돋움"/>
        <family val="3"/>
      </rPr>
      <t>명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한양신명조,한컴돋움"/>
        <family val="3"/>
      </rPr>
      <t>㎢</t>
    </r>
    <r>
      <rPr>
        <sz val="10"/>
        <color indexed="8"/>
        <rFont val="Arial"/>
        <family val="2"/>
      </rPr>
      <t>, %)</t>
    </r>
  </si>
  <si>
    <t>연  별</t>
  </si>
  <si>
    <t>2차
처리</t>
  </si>
  <si>
    <t>1차
처리</t>
  </si>
  <si>
    <t>Year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</si>
  <si>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</si>
  <si>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업종별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하수사용료</t>
    </r>
    <r>
      <rPr>
        <sz val="10"/>
        <color indexed="8"/>
        <rFont val="Arial"/>
        <family val="2"/>
      </rPr>
      <t xml:space="preserve"> Charges for Use of Sewage Facilities</t>
    </r>
  </si>
  <si>
    <r>
      <t>Y</t>
    </r>
    <r>
      <rPr>
        <sz val="10"/>
        <rFont val="Arial"/>
        <family val="2"/>
      </rPr>
      <t>ear</t>
    </r>
  </si>
  <si>
    <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</si>
  <si>
    <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</si>
  <si>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</si>
  <si>
    <r>
      <t>하수도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처리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비용분석</t>
    </r>
    <r>
      <rPr>
        <sz val="10"/>
        <color indexed="8"/>
        <rFont val="Arial"/>
        <family val="2"/>
      </rPr>
      <t xml:space="preserve"> Cost of Sewage Disposal</t>
    </r>
  </si>
  <si>
    <r>
      <t xml:space="preserve">연간부과량
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천톤</t>
    </r>
    <r>
      <rPr>
        <sz val="10"/>
        <color indexed="8"/>
        <rFont val="Arial"/>
        <family val="2"/>
      </rPr>
      <t xml:space="preserve">) </t>
    </r>
  </si>
  <si>
    <r>
      <t xml:space="preserve">부과액
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백만원</t>
    </r>
    <r>
      <rPr>
        <sz val="10"/>
        <color indexed="8"/>
        <rFont val="Arial"/>
        <family val="2"/>
      </rPr>
      <t>)</t>
    </r>
  </si>
  <si>
    <r>
      <t xml:space="preserve">평균단가
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원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톤</t>
    </r>
    <r>
      <rPr>
        <sz val="10"/>
        <color indexed="8"/>
        <rFont val="Arial"/>
        <family val="2"/>
      </rPr>
      <t>)</t>
    </r>
  </si>
  <si>
    <r>
      <t xml:space="preserve">처리비용
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백만원</t>
    </r>
    <r>
      <rPr>
        <sz val="10"/>
        <color indexed="8"/>
        <rFont val="Arial"/>
        <family val="2"/>
      </rPr>
      <t>)</t>
    </r>
  </si>
  <si>
    <r>
      <t xml:space="preserve">처리원가
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원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톤</t>
    </r>
    <r>
      <rPr>
        <sz val="10"/>
        <color indexed="8"/>
        <rFont val="Arial"/>
        <family val="2"/>
      </rPr>
      <t>)</t>
    </r>
  </si>
  <si>
    <r>
      <t xml:space="preserve">현실화율
</t>
    </r>
    <r>
      <rPr>
        <sz val="10"/>
        <color indexed="8"/>
        <rFont val="Arial"/>
        <family val="2"/>
      </rPr>
      <t>(%)</t>
    </r>
  </si>
  <si>
    <t>2 0 0 4</t>
  </si>
  <si>
    <t>(단위 : ㎢, m, 개 )</t>
  </si>
  <si>
    <t>(Unit : ㎢, m, each)</t>
  </si>
  <si>
    <t>Distribution
rate</t>
  </si>
  <si>
    <t xml:space="preserve">
Planned length</t>
  </si>
  <si>
    <t xml:space="preserve">
Constructed length</t>
  </si>
  <si>
    <t xml:space="preserve">
Open ditch</t>
  </si>
  <si>
    <t xml:space="preserve">
Gutter</t>
  </si>
  <si>
    <t>Planned 
length</t>
  </si>
  <si>
    <t xml:space="preserve">
Planned 
length</t>
  </si>
  <si>
    <t>Planned area</t>
  </si>
  <si>
    <t>연  별</t>
  </si>
  <si>
    <t>Year</t>
  </si>
  <si>
    <t xml:space="preserve">  2003(Jejusi)</t>
  </si>
  <si>
    <t xml:space="preserve">  2003(Bukjeju)</t>
  </si>
  <si>
    <t xml:space="preserve">  2004(Jejusi)</t>
  </si>
  <si>
    <t xml:space="preserve">  2004(Bukjeju)</t>
  </si>
  <si>
    <t xml:space="preserve">  2003(Jejusi)</t>
  </si>
  <si>
    <t xml:space="preserve">  2003(Bukjeju)</t>
  </si>
  <si>
    <t xml:space="preserve">  2004(Jejusi)</t>
  </si>
  <si>
    <t xml:space="preserve">  2004(Bukjeju)</t>
  </si>
  <si>
    <r>
      <t>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</si>
  <si>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</si>
  <si>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 xml:space="preserve">  2003(Jejusi)</t>
  </si>
  <si>
    <t xml:space="preserve">  2003(Bukjeju)</t>
  </si>
  <si>
    <t xml:space="preserve">  2004(Jejusi)</t>
  </si>
  <si>
    <t xml:space="preserve">  2004(Bukjeju)</t>
  </si>
  <si>
    <r>
      <t xml:space="preserve">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 1) </t>
    </r>
    <r>
      <rPr>
        <sz val="10"/>
        <rFont val="돋움"/>
        <family val="3"/>
      </rPr>
      <t>상수도사용료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부과항목의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서식과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일치</t>
    </r>
  </si>
  <si>
    <t>F=(C/E*100)</t>
  </si>
  <si>
    <t xml:space="preserve">
Constructed length</t>
  </si>
  <si>
    <r>
      <t>Ⅷ</t>
    </r>
    <r>
      <rPr>
        <b/>
        <sz val="22"/>
        <rFont val="Arial"/>
        <family val="2"/>
      </rPr>
      <t xml:space="preserve">. </t>
    </r>
    <r>
      <rPr>
        <b/>
        <sz val="22"/>
        <rFont val="돋움"/>
        <family val="3"/>
      </rPr>
      <t>전기</t>
    </r>
    <r>
      <rPr>
        <b/>
        <sz val="22"/>
        <rFont val="Arial"/>
        <family val="2"/>
      </rPr>
      <t>·</t>
    </r>
    <r>
      <rPr>
        <b/>
        <sz val="22"/>
        <rFont val="돋움"/>
        <family val="3"/>
      </rPr>
      <t>가스∙수도</t>
    </r>
    <r>
      <rPr>
        <b/>
        <sz val="22"/>
        <rFont val="Arial"/>
        <family val="2"/>
      </rPr>
      <t xml:space="preserve">     ELECTRICITY,GAS AND WATER-SUPPLY</t>
    </r>
  </si>
  <si>
    <t>-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</si>
  <si>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미래전략산업과</t>
    </r>
  </si>
  <si>
    <t>단위 : 개소</t>
  </si>
  <si>
    <t>Unit : number</t>
  </si>
  <si>
    <t>일반용</t>
  </si>
  <si>
    <t>업무용</t>
  </si>
  <si>
    <t>산업용</t>
  </si>
  <si>
    <t>수송용</t>
  </si>
  <si>
    <t>기타</t>
  </si>
  <si>
    <t>Total</t>
  </si>
  <si>
    <t>취사용</t>
  </si>
  <si>
    <t>General use</t>
  </si>
  <si>
    <t>Office use</t>
  </si>
  <si>
    <t>Industry use</t>
  </si>
  <si>
    <t>Transport</t>
  </si>
  <si>
    <t>Others</t>
  </si>
  <si>
    <r>
      <rPr>
        <sz val="10"/>
        <rFont val="돋움"/>
        <family val="3"/>
      </rPr>
      <t>※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제주지역</t>
    </r>
    <r>
      <rPr>
        <sz val="10"/>
        <rFont val="Arial"/>
        <family val="2"/>
      </rPr>
      <t xml:space="preserve"> LNG </t>
    </r>
    <r>
      <rPr>
        <sz val="10"/>
        <rFont val="돋움"/>
        <family val="3"/>
      </rPr>
      <t>도시가스는</t>
    </r>
    <r>
      <rPr>
        <sz val="10"/>
        <rFont val="Arial"/>
        <family val="2"/>
      </rPr>
      <t xml:space="preserve"> 2013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공급예정으로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자료는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공급되고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있는</t>
    </r>
    <r>
      <rPr>
        <sz val="10"/>
        <rFont val="Arial"/>
        <family val="2"/>
      </rPr>
      <t xml:space="preserve"> LPG+AIR </t>
    </r>
    <r>
      <rPr>
        <sz val="10"/>
        <rFont val="돋움"/>
        <family val="3"/>
      </rPr>
      <t>도시가스에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대하여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작성</t>
    </r>
  </si>
  <si>
    <t>년도
월별</t>
  </si>
  <si>
    <r>
      <t>합</t>
    </r>
    <r>
      <rPr>
        <sz val="10"/>
        <color indexed="8"/>
        <rFont val="Arial"/>
        <family val="2"/>
      </rPr>
      <t xml:space="preserve">   </t>
    </r>
    <r>
      <rPr>
        <sz val="10"/>
        <color indexed="8"/>
        <rFont val="굴림"/>
        <family val="3"/>
      </rPr>
      <t>계</t>
    </r>
  </si>
  <si>
    <r>
      <t>가정용</t>
    </r>
    <r>
      <rPr>
        <sz val="10"/>
        <color indexed="8"/>
        <rFont val="Arial"/>
        <family val="2"/>
      </rPr>
      <t>  Home use</t>
    </r>
  </si>
  <si>
    <r>
      <t>1</t>
    </r>
    <r>
      <rPr>
        <sz val="10"/>
        <color indexed="8"/>
        <rFont val="굴림"/>
        <family val="3"/>
      </rPr>
      <t>월</t>
    </r>
  </si>
  <si>
    <r>
      <t>2</t>
    </r>
    <r>
      <rPr>
        <sz val="10"/>
        <color indexed="8"/>
        <rFont val="굴림"/>
        <family val="3"/>
      </rPr>
      <t>월</t>
    </r>
  </si>
  <si>
    <r>
      <t>3</t>
    </r>
    <r>
      <rPr>
        <sz val="10"/>
        <color indexed="8"/>
        <rFont val="굴림"/>
        <family val="3"/>
      </rPr>
      <t>월</t>
    </r>
  </si>
  <si>
    <r>
      <t>4</t>
    </r>
    <r>
      <rPr>
        <sz val="10"/>
        <color indexed="8"/>
        <rFont val="굴림"/>
        <family val="3"/>
      </rPr>
      <t>월</t>
    </r>
  </si>
  <si>
    <r>
      <t>5</t>
    </r>
    <r>
      <rPr>
        <sz val="10"/>
        <color indexed="8"/>
        <rFont val="굴림"/>
        <family val="3"/>
      </rPr>
      <t>월</t>
    </r>
  </si>
  <si>
    <r>
      <t>6</t>
    </r>
    <r>
      <rPr>
        <sz val="10"/>
        <color indexed="8"/>
        <rFont val="굴림"/>
        <family val="3"/>
      </rPr>
      <t>월</t>
    </r>
  </si>
  <si>
    <r>
      <t>7</t>
    </r>
    <r>
      <rPr>
        <sz val="10"/>
        <color indexed="8"/>
        <rFont val="굴림"/>
        <family val="3"/>
      </rPr>
      <t>월</t>
    </r>
  </si>
  <si>
    <r>
      <t>8</t>
    </r>
    <r>
      <rPr>
        <sz val="10"/>
        <color indexed="8"/>
        <rFont val="굴림"/>
        <family val="3"/>
      </rPr>
      <t>월</t>
    </r>
  </si>
  <si>
    <r>
      <t>9</t>
    </r>
    <r>
      <rPr>
        <sz val="10"/>
        <color indexed="8"/>
        <rFont val="굴림"/>
        <family val="3"/>
      </rPr>
      <t>월</t>
    </r>
  </si>
  <si>
    <r>
      <t>10</t>
    </r>
    <r>
      <rPr>
        <sz val="10"/>
        <color indexed="8"/>
        <rFont val="굴림"/>
        <family val="3"/>
      </rPr>
      <t>월</t>
    </r>
  </si>
  <si>
    <r>
      <t>11</t>
    </r>
    <r>
      <rPr>
        <sz val="10"/>
        <color indexed="8"/>
        <rFont val="굴림"/>
        <family val="3"/>
      </rPr>
      <t>월</t>
    </r>
  </si>
  <si>
    <r>
      <t>12</t>
    </r>
    <r>
      <rPr>
        <sz val="10"/>
        <color indexed="8"/>
        <rFont val="굴림"/>
        <family val="3"/>
      </rPr>
      <t>월</t>
    </r>
  </si>
  <si>
    <r>
      <t xml:space="preserve">Source : </t>
    </r>
    <r>
      <rPr>
        <sz val="10"/>
        <rFont val="Arial"/>
        <family val="2"/>
      </rPr>
      <t>Jeju Special Self-Governing Province Future Strategy Industry Div.</t>
    </r>
  </si>
  <si>
    <r>
      <t xml:space="preserve">Source : </t>
    </r>
    <r>
      <rPr>
        <sz val="10"/>
        <rFont val="Arial"/>
        <family val="2"/>
      </rPr>
      <t xml:space="preserve"> Jeju Special Self-Governing Province </t>
    </r>
    <r>
      <rPr>
        <sz val="10"/>
        <rFont val="Arial"/>
        <family val="2"/>
      </rPr>
      <t>Future Strategy Industry Div.</t>
    </r>
  </si>
  <si>
    <t>자료 : 제주특별자치도 미래전략산업과</t>
  </si>
  <si>
    <t>Source : Jeju Special Self-Governing Province Water Supply ＆ Drainage Management Headquarters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</si>
  <si>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상하수도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본부</t>
    </r>
  </si>
  <si>
    <t xml:space="preserve"> </t>
  </si>
  <si>
    <t>2 0 0 5</t>
  </si>
  <si>
    <t>5. 도시가스 이용현황 LNG Consumption by Use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</si>
  <si>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상하수도본부</t>
    </r>
  </si>
  <si>
    <r>
      <t xml:space="preserve">Source : 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 xml:space="preserve">Water </t>
    </r>
    <r>
      <rPr>
        <sz val="10"/>
        <rFont val="Arial"/>
        <family val="2"/>
      </rPr>
      <t>Supply &amp; Drainage Management</t>
    </r>
    <r>
      <rPr>
        <sz val="10"/>
        <rFont val="Arial"/>
        <family val="2"/>
      </rPr>
      <t xml:space="preserve"> Headquarter</t>
    </r>
    <r>
      <rPr>
        <sz val="10"/>
        <rFont val="Arial"/>
        <family val="2"/>
      </rPr>
      <t>s.</t>
    </r>
    <r>
      <rPr>
        <sz val="10"/>
        <rFont val="Arial"/>
        <family val="2"/>
      </rPr>
      <t xml:space="preserve">                                                 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</si>
  <si>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상하수도본부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</si>
  <si>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상하수도본부</t>
    </r>
  </si>
  <si>
    <r>
      <t xml:space="preserve">Source :  Jeju Special Self-Governing Province Water Supply </t>
    </r>
    <r>
      <rPr>
        <sz val="10"/>
        <rFont val="돋움"/>
        <family val="3"/>
      </rPr>
      <t>＆</t>
    </r>
    <r>
      <rPr>
        <sz val="10"/>
        <rFont val="Arial"/>
        <family val="2"/>
      </rPr>
      <t xml:space="preserve"> Drainage Management Headquarters   </t>
    </r>
  </si>
  <si>
    <t xml:space="preserve">2 0 0 7 </t>
  </si>
  <si>
    <t>2 0 0 8</t>
  </si>
  <si>
    <t xml:space="preserve">2 0 0 8 </t>
  </si>
  <si>
    <t xml:space="preserve">2 0 0 8 </t>
  </si>
  <si>
    <t>2 0 0 8</t>
  </si>
  <si>
    <t>2 0 0 7</t>
  </si>
  <si>
    <r>
      <t>자료</t>
    </r>
    <r>
      <rPr>
        <sz val="10"/>
        <color indexed="8"/>
        <rFont val="Arial"/>
        <family val="2"/>
      </rPr>
      <t xml:space="preserve"> :</t>
    </r>
    <r>
      <rPr>
        <sz val="10"/>
        <color indexed="8"/>
        <rFont val="돋움"/>
        <family val="3"/>
      </rPr>
      <t>제주특별자치도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상하수도본부</t>
    </r>
  </si>
  <si>
    <r>
      <t xml:space="preserve"> Source :  Jeju Special Self-Governing Province Water Supply </t>
    </r>
    <r>
      <rPr>
        <sz val="10"/>
        <color indexed="8"/>
        <rFont val="돋움"/>
        <family val="3"/>
      </rPr>
      <t>＆</t>
    </r>
    <r>
      <rPr>
        <sz val="10"/>
        <color indexed="8"/>
        <rFont val="Arial"/>
        <family val="2"/>
      </rPr>
      <t xml:space="preserve"> Drainage Management Headquarters 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</si>
  <si>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한국전력공사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제주특별지사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</si>
  <si>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체"/>
        <family val="3"/>
      </rPr>
      <t>한국전력공사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제주특별지사</t>
    </r>
  </si>
  <si>
    <t>Source : Korea Electric Power Corporation  Jeju Special Branch</t>
  </si>
  <si>
    <t>Source : Korea Electric Power Corporation  Jeju Special Branch</t>
  </si>
  <si>
    <t>Source : Korea Electric Power Corporation  Jeju Special Branch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</si>
  <si>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한국전력공사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제주특별지사</t>
    </r>
  </si>
  <si>
    <t>Source : Korea Electric Power Corporation  Jeju Special Branch</t>
  </si>
  <si>
    <r>
      <t xml:space="preserve"> 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</si>
  <si>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 xml:space="preserve">      </t>
    </r>
    <r>
      <rPr>
        <sz val="10"/>
        <rFont val="Arial"/>
        <family val="2"/>
      </rPr>
      <t xml:space="preserve">* 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</si>
  <si>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t xml:space="preserve">           2) 반올림으로 합계가 안맞을 수 있음</t>
  </si>
  <si>
    <t xml:space="preserve">         3) 2006~2008년은 제주특별자치도 전체 수치임</t>
  </si>
  <si>
    <r>
      <t>주</t>
    </r>
    <r>
      <rPr>
        <sz val="10"/>
        <rFont val="Arial"/>
        <family val="2"/>
      </rPr>
      <t xml:space="preserve"> 1</t>
    </r>
    <r>
      <rPr>
        <sz val="10"/>
        <rFont val="Arial"/>
        <family val="2"/>
      </rPr>
      <t xml:space="preserve">) </t>
    </r>
    <r>
      <rPr>
        <sz val="10"/>
        <rFont val="돋움"/>
        <family val="3"/>
      </rPr>
      <t>시설용량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합계는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광역상수도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시설용량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</si>
  <si>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 xml:space="preserve">    2) 2007</t>
    </r>
    <r>
      <rPr>
        <sz val="11"/>
        <rFont val="돋움"/>
        <family val="3"/>
      </rPr>
      <t>년부터는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제주특별자치도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전체수치임</t>
    </r>
    <r>
      <rPr>
        <sz val="11"/>
        <rFont val="Arial"/>
        <family val="2"/>
      </rPr>
      <t>.</t>
    </r>
  </si>
  <si>
    <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합성수지관에</t>
    </r>
    <r>
      <rPr>
        <sz val="10"/>
        <rFont val="Arial"/>
        <family val="2"/>
      </rPr>
      <t xml:space="preserve"> PVC, PE, Hi-3P </t>
    </r>
    <r>
      <rPr>
        <sz val="10"/>
        <rFont val="돋움"/>
        <family val="3"/>
      </rPr>
      <t>포함</t>
    </r>
    <r>
      <rPr>
        <sz val="10"/>
        <rFont val="Arial"/>
        <family val="2"/>
      </rPr>
      <t xml:space="preserve">  </t>
    </r>
  </si>
  <si>
    <t xml:space="preserve"> Including PVC, PE, Hi-3P</t>
  </si>
  <si>
    <r>
      <t xml:space="preserve">        2) 2006</t>
    </r>
    <r>
      <rPr>
        <sz val="9"/>
        <rFont val="돋움"/>
        <family val="3"/>
      </rPr>
      <t>년부터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는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>제주특별자치도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>전체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수치임</t>
    </r>
    <r>
      <rPr>
        <sz val="9"/>
        <rFont val="Arial"/>
        <family val="2"/>
      </rPr>
      <t>.</t>
    </r>
  </si>
  <si>
    <r>
      <t xml:space="preserve">                </t>
    </r>
    <r>
      <rPr>
        <sz val="10"/>
        <rFont val="Arial"/>
        <family val="2"/>
      </rPr>
      <t xml:space="preserve">                                     </t>
    </r>
  </si>
  <si>
    <t xml:space="preserve"> </t>
  </si>
  <si>
    <r>
      <t>전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용</t>
    </r>
  </si>
  <si>
    <t>공업용</t>
  </si>
  <si>
    <t>전  용</t>
  </si>
  <si>
    <t>-</t>
  </si>
  <si>
    <t>2 0 0 8</t>
  </si>
  <si>
    <r>
      <t xml:space="preserve"> </t>
    </r>
    <r>
      <rPr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2) </t>
    </r>
    <r>
      <rPr>
        <sz val="10"/>
        <rFont val="Arial"/>
        <family val="2"/>
      </rPr>
      <t>2006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,</t>
    </r>
  </si>
  <si>
    <t>(Unit : million won)</t>
  </si>
  <si>
    <t>-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</si>
  <si>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 : 1000</t>
    </r>
    <r>
      <rPr>
        <sz val="10"/>
        <rFont val="굴림"/>
        <family val="3"/>
      </rPr>
      <t>㎥</t>
    </r>
    <r>
      <rPr>
        <sz val="10"/>
        <rFont val="Arial"/>
        <family val="2"/>
      </rPr>
      <t>,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</si>
  <si>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r>
      <t>(Unit  : 1000</t>
    </r>
    <r>
      <rPr>
        <sz val="10"/>
        <rFont val="돋움"/>
        <family val="3"/>
      </rPr>
      <t>㎥</t>
    </r>
    <r>
      <rPr>
        <sz val="10"/>
        <rFont val="Arial"/>
        <family val="2"/>
      </rPr>
      <t>, ton)</t>
    </r>
  </si>
  <si>
    <t>연   별</t>
  </si>
  <si>
    <t>고    압    가    스
 By production type of high-pressure gas</t>
  </si>
  <si>
    <t>LPG 저장
LPG Storage</t>
  </si>
  <si>
    <t>고압가스 저장</t>
  </si>
  <si>
    <t>시   별</t>
  </si>
  <si>
    <t xml:space="preserve">특정제조 Special </t>
  </si>
  <si>
    <r>
      <t>일반제조</t>
    </r>
    <r>
      <rPr>
        <sz val="10"/>
        <rFont val="Arial"/>
        <family val="2"/>
      </rPr>
      <t xml:space="preserve"> General</t>
    </r>
  </si>
  <si>
    <t>냉동건조</t>
  </si>
  <si>
    <t>충전</t>
  </si>
  <si>
    <t>Si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</si>
  <si>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</si>
  <si>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>Jeju-si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</si>
  <si>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</si>
  <si>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Seogwipo-si</t>
  </si>
  <si>
    <t>자료 : 제주특별자치도 미래전략산업과</t>
  </si>
  <si>
    <t>2 0 0 8</t>
  </si>
  <si>
    <r>
      <t xml:space="preserve">7. </t>
    </r>
    <r>
      <rPr>
        <b/>
        <sz val="18"/>
        <rFont val="굴림"/>
        <family val="3"/>
      </rPr>
      <t>상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도</t>
    </r>
    <r>
      <rPr>
        <b/>
        <sz val="18"/>
        <rFont val="Arial"/>
        <family val="2"/>
      </rPr>
      <t xml:space="preserve">           Public Water Services</t>
    </r>
  </si>
  <si>
    <r>
      <t xml:space="preserve">8.  </t>
    </r>
    <r>
      <rPr>
        <b/>
        <sz val="18"/>
        <rFont val="굴림"/>
        <family val="3"/>
      </rPr>
      <t>상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도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관</t>
    </r>
    <r>
      <rPr>
        <b/>
        <sz val="18"/>
        <rFont val="Arial"/>
        <family val="2"/>
      </rPr>
      <t xml:space="preserve">                 Public Water Pipe</t>
    </r>
  </si>
  <si>
    <r>
      <t xml:space="preserve">9. </t>
    </r>
    <r>
      <rPr>
        <b/>
        <sz val="18"/>
        <rFont val="굴림"/>
        <family val="3"/>
      </rPr>
      <t>급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사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용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량</t>
    </r>
    <r>
      <rPr>
        <b/>
        <sz val="18"/>
        <rFont val="Arial"/>
        <family val="2"/>
      </rPr>
      <t xml:space="preserve">                  Consumption of Water Supplied</t>
    </r>
  </si>
  <si>
    <r>
      <t xml:space="preserve">10. </t>
    </r>
    <r>
      <rPr>
        <b/>
        <sz val="18"/>
        <rFont val="굴림"/>
        <family val="3"/>
      </rPr>
      <t>급수사용료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부과</t>
    </r>
    <r>
      <rPr>
        <b/>
        <sz val="18"/>
        <rFont val="Arial"/>
        <family val="2"/>
      </rPr>
      <t xml:space="preserve">           Charges for Water Consumption</t>
    </r>
  </si>
  <si>
    <r>
      <t xml:space="preserve">11. </t>
    </r>
    <r>
      <rPr>
        <b/>
        <sz val="18"/>
        <color indexed="8"/>
        <rFont val="한양신명조,한컴돋움"/>
        <family val="3"/>
      </rPr>
      <t>하수도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인구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보급률</t>
    </r>
    <r>
      <rPr>
        <b/>
        <sz val="18"/>
        <color indexed="8"/>
        <rFont val="Arial"/>
        <family val="2"/>
      </rPr>
      <t xml:space="preserve">     Sewage Population and Distribution rate</t>
    </r>
  </si>
  <si>
    <r>
      <t xml:space="preserve">12. </t>
    </r>
    <r>
      <rPr>
        <b/>
        <sz val="18"/>
        <rFont val="굴림"/>
        <family val="3"/>
      </rPr>
      <t>하수사용료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부과</t>
    </r>
    <r>
      <rPr>
        <b/>
        <sz val="18"/>
        <rFont val="Arial"/>
        <family val="2"/>
      </rPr>
      <t xml:space="preserve">          Charges for Use of Sewage Facilities</t>
    </r>
  </si>
  <si>
    <t>13. 하수관거        Sewage Pipe</t>
  </si>
  <si>
    <r>
      <t xml:space="preserve"> 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>) 2007</t>
    </r>
    <r>
      <rPr>
        <sz val="10"/>
        <rFont val="돋움"/>
        <family val="3"/>
      </rPr>
      <t>년부터는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 xml:space="preserve">. </t>
    </r>
  </si>
  <si>
    <r>
      <t xml:space="preserve">6. </t>
    </r>
    <r>
      <rPr>
        <b/>
        <sz val="18"/>
        <color indexed="8"/>
        <rFont val="굴림"/>
        <family val="3"/>
      </rPr>
      <t>고압가스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제조저장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판매소</t>
    </r>
    <r>
      <rPr>
        <b/>
        <sz val="18"/>
        <color indexed="8"/>
        <rFont val="Arial"/>
        <family val="2"/>
      </rPr>
      <t xml:space="preserve">  Production and  Storage of High-pressure Gas        </t>
    </r>
  </si>
  <si>
    <t xml:space="preserve"> Source :  Jeju Special Self-Governing Province  Future Strategy Industry Div.</t>
  </si>
  <si>
    <r>
      <t xml:space="preserve">Source :  </t>
    </r>
    <r>
      <rPr>
        <sz val="10"/>
        <rFont val="Arial"/>
        <family val="2"/>
      </rPr>
      <t xml:space="preserve">Jeju Special Self-Governing Province  </t>
    </r>
    <r>
      <rPr>
        <sz val="10"/>
        <rFont val="Arial"/>
        <family val="2"/>
      </rPr>
      <t xml:space="preserve">Water Supply </t>
    </r>
    <r>
      <rPr>
        <sz val="10"/>
        <rFont val="돋움"/>
        <family val="3"/>
      </rPr>
      <t>＆</t>
    </r>
    <r>
      <rPr>
        <sz val="10"/>
        <rFont val="Arial"/>
        <family val="2"/>
      </rPr>
      <t xml:space="preserve"> Drainage Management Headquarters           </t>
    </r>
  </si>
  <si>
    <r>
      <t xml:space="preserve">Source :  Jeju Special Self-Governing Province Water Supply </t>
    </r>
    <r>
      <rPr>
        <sz val="10"/>
        <rFont val="돋움"/>
        <family val="3"/>
      </rPr>
      <t>＆</t>
    </r>
    <r>
      <rPr>
        <sz val="10"/>
        <rFont val="Arial"/>
        <family val="2"/>
      </rPr>
      <t xml:space="preserve"> Drainage Management Headquarters</t>
    </r>
  </si>
  <si>
    <r>
      <t xml:space="preserve">    </t>
    </r>
    <r>
      <rPr>
        <sz val="10"/>
        <rFont val="돋움"/>
        <family val="3"/>
      </rPr>
      <t>주</t>
    </r>
    <r>
      <rPr>
        <sz val="10"/>
        <rFont val="Arial"/>
        <family val="2"/>
      </rPr>
      <t>1) : 2004</t>
    </r>
    <r>
      <rPr>
        <sz val="10"/>
        <rFont val="돋움"/>
        <family val="3"/>
      </rPr>
      <t>년이후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전체수치임</t>
    </r>
    <r>
      <rPr>
        <sz val="10"/>
        <rFont val="Arial"/>
        <family val="2"/>
      </rPr>
      <t>.</t>
    </r>
  </si>
  <si>
    <r>
      <t xml:space="preserve"> </t>
    </r>
    <r>
      <rPr>
        <sz val="10"/>
        <rFont val="Arial"/>
        <family val="2"/>
      </rPr>
      <t xml:space="preserve">      2) : </t>
    </r>
    <r>
      <rPr>
        <sz val="10"/>
        <rFont val="돋움"/>
        <family val="3"/>
      </rPr>
      <t>반올림으로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합계가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맞을수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있음</t>
    </r>
    <r>
      <rPr>
        <sz val="10"/>
        <rFont val="Arial"/>
        <family val="2"/>
      </rPr>
      <t xml:space="preserve">. </t>
    </r>
  </si>
  <si>
    <r>
      <t>A</t>
    </r>
    <r>
      <rPr>
        <sz val="10"/>
        <rFont val="Arial"/>
        <family val="2"/>
      </rPr>
      <t>queduct</t>
    </r>
    <r>
      <rPr>
        <sz val="10"/>
        <rFont val="Arial"/>
        <family val="2"/>
      </rPr>
      <t xml:space="preserve"> pipe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</si>
  <si>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상하수도본부</t>
    </r>
  </si>
  <si>
    <t xml:space="preserve">        주 1) :  산업 및 품목분류는 제 8차 개정(2000. 1. 7) 『한국표준산업분류』를 적용하였음.</t>
  </si>
  <si>
    <r>
      <t xml:space="preserve"> </t>
    </r>
    <r>
      <rPr>
        <sz val="10"/>
        <rFont val="Arial"/>
        <family val="2"/>
      </rPr>
      <t xml:space="preserve">           2) : 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</si>
  <si>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t xml:space="preserve">            3) :  반올림으로 합계가 안맞을 수 있음</t>
  </si>
</sst>
</file>

<file path=xl/styles.xml><?xml version="1.0" encoding="utf-8"?>
<styleSheet xmlns="http://schemas.openxmlformats.org/spreadsheetml/2006/main">
  <numFmts count="4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#,##0.0"/>
    <numFmt numFmtId="177" formatCode="#,##0;[Red]#,##0"/>
    <numFmt numFmtId="178" formatCode="#,##0.0_ "/>
    <numFmt numFmtId="179" formatCode="#,##0_ "/>
    <numFmt numFmtId="180" formatCode="#,##0.0;;\-;"/>
    <numFmt numFmtId="181" formatCode="#,##0;;\-;"/>
    <numFmt numFmtId="182" formatCode="0.0_);\(0.0\)"/>
    <numFmt numFmtId="183" formatCode="#,##0_);[Red]\(#,##0\)"/>
    <numFmt numFmtId="184" formatCode="0_);[Red]\(0\)"/>
    <numFmt numFmtId="185" formatCode="#,##0.00_ "/>
    <numFmt numFmtId="186" formatCode="[$-412]yyyy&quot;년&quot;\ m&quot;월&quot;\ d&quot;일&quot;\ dddd"/>
    <numFmt numFmtId="187" formatCode="[$-412]AM/PM\ h:mm:ss"/>
    <numFmt numFmtId="188" formatCode="_-* #,##0.0_-;\-* #,##0.0_-;_-* &quot;-&quot;_-;_-@_-"/>
    <numFmt numFmtId="189" formatCode="0.0;[Red]0.0"/>
    <numFmt numFmtId="190" formatCode="0.0"/>
    <numFmt numFmtId="191" formatCode="0.0_ "/>
    <numFmt numFmtId="192" formatCode="0_ "/>
    <numFmt numFmtId="193" formatCode="_-* #,##0.0_-;\-* #,##0.0_-;_-* &quot;-&quot;?_-;_-@_-"/>
    <numFmt numFmtId="194" formatCode="#,##0.0"/>
    <numFmt numFmtId="195" formatCode="#,##0;\-#,##0;\-;"/>
    <numFmt numFmtId="196" formatCode="0.0_);[Red]\(0.0\)"/>
    <numFmt numFmtId="197" formatCode="#,##0.0_);[Red]\(#,##0.0\)"/>
    <numFmt numFmtId="198" formatCode="#,##0;;\-"/>
    <numFmt numFmtId="199" formatCode="#,##0.00;;\-;"/>
    <numFmt numFmtId="200" formatCode="0.000"/>
    <numFmt numFmtId="201" formatCode="0.000_);[Red]\(0.000\)"/>
    <numFmt numFmtId="202" formatCode="#,###,"/>
    <numFmt numFmtId="203" formatCode="#,###,\ "/>
    <numFmt numFmtId="204" formatCode="#,###,000"/>
    <numFmt numFmtId="205" formatCode="#,##0.0;;\-\ \ ;"/>
  </numFmts>
  <fonts count="48">
    <font>
      <sz val="10"/>
      <name val="Arial"/>
      <family val="2"/>
    </font>
    <font>
      <sz val="8"/>
      <name val="돋움"/>
      <family val="3"/>
    </font>
    <font>
      <sz val="11"/>
      <name val="Arial"/>
      <family val="2"/>
    </font>
    <font>
      <b/>
      <sz val="18"/>
      <name val="Arial"/>
      <family val="2"/>
    </font>
    <font>
      <b/>
      <sz val="18"/>
      <name val="굴림"/>
      <family val="3"/>
    </font>
    <font>
      <sz val="10"/>
      <name val="굴림"/>
      <family val="3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name val="돋움"/>
      <family val="3"/>
    </font>
    <font>
      <sz val="9"/>
      <name val="굴림"/>
      <family val="3"/>
    </font>
    <font>
      <sz val="9"/>
      <name val="Arial"/>
      <family val="2"/>
    </font>
    <font>
      <b/>
      <sz val="18"/>
      <name val="돋움"/>
      <family val="3"/>
    </font>
    <font>
      <sz val="18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돋움"/>
      <family val="3"/>
    </font>
    <font>
      <b/>
      <sz val="9"/>
      <color indexed="10"/>
      <name val="Arial"/>
      <family val="2"/>
    </font>
    <font>
      <b/>
      <sz val="22"/>
      <color indexed="8"/>
      <name val="Arial"/>
      <family val="2"/>
    </font>
    <font>
      <sz val="10"/>
      <color indexed="8"/>
      <name val="한양신명조,한컴돋움"/>
      <family val="3"/>
    </font>
    <font>
      <b/>
      <sz val="14"/>
      <name val="굴림"/>
      <family val="3"/>
    </font>
    <font>
      <sz val="12"/>
      <name val="굴림"/>
      <family val="3"/>
    </font>
    <font>
      <sz val="12"/>
      <name val="바탕체"/>
      <family val="1"/>
    </font>
    <font>
      <b/>
      <sz val="18"/>
      <color indexed="8"/>
      <name val="굴림"/>
      <family val="3"/>
    </font>
    <font>
      <sz val="10"/>
      <color indexed="8"/>
      <name val="굴림"/>
      <family val="3"/>
    </font>
    <font>
      <sz val="9"/>
      <color indexed="8"/>
      <name val="굴림"/>
      <family val="3"/>
    </font>
    <font>
      <sz val="11"/>
      <name val="굴림"/>
      <family val="3"/>
    </font>
    <font>
      <b/>
      <sz val="14"/>
      <name val="바탕체"/>
      <family val="1"/>
    </font>
    <font>
      <sz val="10"/>
      <name val="굴림체"/>
      <family val="3"/>
    </font>
    <font>
      <sz val="9"/>
      <name val="돋움"/>
      <family val="3"/>
    </font>
    <font>
      <b/>
      <sz val="18"/>
      <color indexed="8"/>
      <name val="Arial"/>
      <family val="2"/>
    </font>
    <font>
      <b/>
      <sz val="18"/>
      <color indexed="8"/>
      <name val="한양신명조,한컴돋움"/>
      <family val="3"/>
    </font>
    <font>
      <b/>
      <sz val="22"/>
      <name val="Arial"/>
      <family val="2"/>
    </font>
    <font>
      <b/>
      <sz val="22"/>
      <name val="돋움"/>
      <family val="3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name val="돋움"/>
      <family val="3"/>
    </font>
    <font>
      <sz val="11"/>
      <color indexed="8"/>
      <name val="돋움"/>
      <family val="3"/>
    </font>
    <font>
      <b/>
      <sz val="10"/>
      <name val="Arial"/>
      <family val="2"/>
    </font>
    <font>
      <b/>
      <sz val="18"/>
      <color indexed="8"/>
      <name val="HY중고딕"/>
      <family val="1"/>
    </font>
    <font>
      <sz val="10"/>
      <color indexed="8"/>
      <name val="HY중고딕"/>
      <family val="1"/>
    </font>
    <font>
      <b/>
      <sz val="10"/>
      <color indexed="10"/>
      <name val="굴림"/>
      <family val="3"/>
    </font>
    <font>
      <b/>
      <sz val="10"/>
      <color indexed="10"/>
      <name val="돋움"/>
      <family val="3"/>
    </font>
    <font>
      <b/>
      <sz val="10"/>
      <name val="굴림"/>
      <family val="3"/>
    </font>
    <font>
      <sz val="10"/>
      <color indexed="10"/>
      <name val="한양신명조,한컴돋움"/>
      <family val="3"/>
    </font>
    <font>
      <sz val="11"/>
      <color indexed="10"/>
      <name val="굴림"/>
      <family val="3"/>
    </font>
    <font>
      <b/>
      <sz val="10"/>
      <color indexed="8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Protection="0">
      <alignment/>
    </xf>
  </cellStyleXfs>
  <cellXfs count="688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9" fontId="2" fillId="2" borderId="0" xfId="15" applyFont="1" applyFill="1" applyAlignment="1">
      <alignment vertical="center"/>
    </xf>
    <xf numFmtId="0" fontId="0" fillId="2" borderId="0" xfId="0" applyFont="1" applyFill="1" applyAlignment="1">
      <alignment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 quotePrefix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horizontal="right"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2" xfId="0" applyFont="1" applyBorder="1" applyAlignment="1" quotePrefix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 quotePrefix="1">
      <alignment horizontal="center" vertical="center"/>
    </xf>
    <xf numFmtId="0" fontId="0" fillId="0" borderId="0" xfId="0" applyFont="1" applyAlignment="1" quotePrefix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right" vertical="center"/>
    </xf>
    <xf numFmtId="0" fontId="5" fillId="2" borderId="3" xfId="0" applyFont="1" applyFill="1" applyBorder="1" applyAlignment="1" quotePrefix="1">
      <alignment horizontal="center" vertical="center" shrinkToFit="1"/>
    </xf>
    <xf numFmtId="0" fontId="5" fillId="2" borderId="2" xfId="0" applyFont="1" applyFill="1" applyBorder="1" applyAlignment="1" quotePrefix="1">
      <alignment horizontal="center" vertical="center" shrinkToFit="1"/>
    </xf>
    <xf numFmtId="0" fontId="5" fillId="2" borderId="4" xfId="0" applyFont="1" applyFill="1" applyBorder="1" applyAlignment="1" quotePrefix="1">
      <alignment horizontal="center" vertical="center" shrinkToFit="1"/>
    </xf>
    <xf numFmtId="0" fontId="0" fillId="2" borderId="4" xfId="0" applyFont="1" applyFill="1" applyBorder="1" applyAlignment="1" quotePrefix="1">
      <alignment horizontal="center" vertical="center" shrinkToFit="1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 quotePrefix="1">
      <alignment horizontal="center" vertical="center" shrinkToFit="1"/>
    </xf>
    <xf numFmtId="0" fontId="0" fillId="2" borderId="2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5" xfId="0" applyFont="1" applyFill="1" applyBorder="1" applyAlignment="1" quotePrefix="1">
      <alignment horizontal="center" vertical="center"/>
    </xf>
    <xf numFmtId="0" fontId="0" fillId="2" borderId="0" xfId="0" applyFill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41" fontId="0" fillId="2" borderId="0" xfId="0" applyNumberFormat="1" applyFont="1" applyFill="1" applyBorder="1" applyAlignment="1">
      <alignment horizontal="center" vertical="center"/>
    </xf>
    <xf numFmtId="41" fontId="0" fillId="2" borderId="0" xfId="17" applyFont="1" applyFill="1" applyBorder="1" applyAlignment="1">
      <alignment vertical="center"/>
    </xf>
    <xf numFmtId="188" fontId="0" fillId="2" borderId="0" xfId="17" applyNumberFormat="1" applyFont="1" applyFill="1" applyBorder="1" applyAlignment="1">
      <alignment vertical="center"/>
    </xf>
    <xf numFmtId="189" fontId="0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shrinkToFi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20" fillId="2" borderId="0" xfId="21" applyFont="1" applyFill="1" applyBorder="1">
      <alignment/>
    </xf>
    <xf numFmtId="3" fontId="5" fillId="2" borderId="0" xfId="0" applyNumberFormat="1" applyFont="1" applyFill="1" applyBorder="1" applyAlignment="1">
      <alignment vertical="center"/>
    </xf>
    <xf numFmtId="0" fontId="5" fillId="2" borderId="0" xfId="21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 wrapText="1"/>
    </xf>
    <xf numFmtId="0" fontId="5" fillId="2" borderId="0" xfId="21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wrapText="1"/>
    </xf>
    <xf numFmtId="0" fontId="23" fillId="2" borderId="15" xfId="0" applyFont="1" applyFill="1" applyBorder="1" applyAlignment="1">
      <alignment horizontal="center" wrapText="1"/>
    </xf>
    <xf numFmtId="0" fontId="23" fillId="2" borderId="16" xfId="0" applyFont="1" applyFill="1" applyBorder="1" applyAlignment="1">
      <alignment horizontal="center" wrapText="1"/>
    </xf>
    <xf numFmtId="0" fontId="23" fillId="2" borderId="17" xfId="0" applyFont="1" applyFill="1" applyBorder="1" applyAlignment="1">
      <alignment horizontal="center" wrapText="1"/>
    </xf>
    <xf numFmtId="0" fontId="5" fillId="2" borderId="18" xfId="21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wrapText="1"/>
    </xf>
    <xf numFmtId="3" fontId="25" fillId="2" borderId="0" xfId="0" applyNumberFormat="1" applyFont="1" applyFill="1" applyAlignment="1">
      <alignment vertical="center"/>
    </xf>
    <xf numFmtId="9" fontId="25" fillId="2" borderId="0" xfId="15" applyFont="1" applyFill="1" applyAlignment="1">
      <alignment/>
    </xf>
    <xf numFmtId="0" fontId="20" fillId="2" borderId="0" xfId="21" applyFont="1" applyFill="1" applyBorder="1" applyAlignment="1">
      <alignment/>
    </xf>
    <xf numFmtId="3" fontId="5" fillId="2" borderId="0" xfId="0" applyNumberFormat="1" applyFont="1" applyFill="1" applyBorder="1" applyAlignment="1">
      <alignment horizontal="right"/>
    </xf>
    <xf numFmtId="0" fontId="23" fillId="2" borderId="0" xfId="0" applyFont="1" applyFill="1" applyAlignment="1">
      <alignment horizontal="right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41" fontId="0" fillId="2" borderId="0" xfId="17" applyFont="1" applyFill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 quotePrefix="1">
      <alignment horizontal="center" vertical="center" shrinkToFit="1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 quotePrefix="1">
      <alignment horizontal="center" vertical="center" shrinkToFit="1"/>
    </xf>
    <xf numFmtId="179" fontId="0" fillId="0" borderId="9" xfId="17" applyNumberFormat="1" applyFont="1" applyFill="1" applyBorder="1" applyAlignment="1">
      <alignment horizontal="center" vertical="center"/>
    </xf>
    <xf numFmtId="196" fontId="0" fillId="0" borderId="0" xfId="17" applyNumberFormat="1" applyFont="1" applyFill="1" applyBorder="1" applyAlignment="1">
      <alignment horizontal="center" vertical="center"/>
    </xf>
    <xf numFmtId="179" fontId="0" fillId="0" borderId="0" xfId="17" applyNumberFormat="1" applyFont="1" applyFill="1" applyBorder="1" applyAlignment="1">
      <alignment horizontal="center" vertical="center"/>
    </xf>
    <xf numFmtId="178" fontId="0" fillId="0" borderId="0" xfId="17" applyNumberFormat="1" applyFont="1" applyFill="1" applyAlignment="1">
      <alignment horizontal="center" vertical="center"/>
    </xf>
    <xf numFmtId="178" fontId="0" fillId="0" borderId="0" xfId="17" applyNumberFormat="1" applyFont="1" applyFill="1" applyBorder="1" applyAlignment="1">
      <alignment horizontal="center" vertical="center"/>
    </xf>
    <xf numFmtId="183" fontId="0" fillId="0" borderId="0" xfId="17" applyNumberFormat="1" applyFont="1" applyFill="1" applyAlignment="1">
      <alignment horizontal="center" vertical="center"/>
    </xf>
    <xf numFmtId="197" fontId="0" fillId="0" borderId="0" xfId="17" applyNumberFormat="1" applyFont="1" applyFill="1" applyAlignment="1">
      <alignment horizontal="center" vertical="center"/>
    </xf>
    <xf numFmtId="183" fontId="0" fillId="0" borderId="0" xfId="17" applyNumberFormat="1" applyFont="1" applyFill="1" applyBorder="1" applyAlignment="1">
      <alignment horizontal="center" vertical="center"/>
    </xf>
    <xf numFmtId="196" fontId="0" fillId="0" borderId="0" xfId="17" applyNumberFormat="1" applyFont="1" applyFill="1" applyAlignment="1">
      <alignment horizontal="center" vertical="center"/>
    </xf>
    <xf numFmtId="197" fontId="0" fillId="0" borderId="8" xfId="17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 shrinkToFit="1"/>
    </xf>
    <xf numFmtId="0" fontId="0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9" fillId="2" borderId="3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wrapText="1" shrinkToFit="1"/>
    </xf>
    <xf numFmtId="0" fontId="10" fillId="2" borderId="5" xfId="0" applyFont="1" applyFill="1" applyBorder="1" applyAlignment="1">
      <alignment horizontal="center" vertical="center" wrapText="1" shrinkToFit="1"/>
    </xf>
    <xf numFmtId="0" fontId="10" fillId="2" borderId="4" xfId="0" applyFont="1" applyFill="1" applyBorder="1" applyAlignment="1">
      <alignment horizontal="center" vertical="center" wrapText="1" shrinkToFit="1"/>
    </xf>
    <xf numFmtId="0" fontId="28" fillId="2" borderId="4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 quotePrefix="1">
      <alignment horizontal="right"/>
    </xf>
    <xf numFmtId="0" fontId="6" fillId="2" borderId="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shrinkToFit="1"/>
    </xf>
    <xf numFmtId="0" fontId="14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shrinkToFit="1"/>
    </xf>
    <xf numFmtId="0" fontId="0" fillId="2" borderId="0" xfId="0" applyFont="1" applyFill="1" applyAlignment="1">
      <alignment/>
    </xf>
    <xf numFmtId="0" fontId="0" fillId="2" borderId="5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 quotePrefix="1">
      <alignment horizontal="center" vertical="center"/>
    </xf>
    <xf numFmtId="0" fontId="0" fillId="2" borderId="0" xfId="0" applyFont="1" applyFill="1" applyAlignment="1">
      <alignment vertical="center" shrinkToFit="1"/>
    </xf>
    <xf numFmtId="0" fontId="14" fillId="2" borderId="14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center"/>
    </xf>
    <xf numFmtId="0" fontId="14" fillId="2" borderId="14" xfId="0" applyFont="1" applyFill="1" applyBorder="1" applyAlignment="1">
      <alignment horizontal="center" wrapText="1"/>
    </xf>
    <xf numFmtId="0" fontId="14" fillId="2" borderId="18" xfId="0" applyFont="1" applyFill="1" applyBorder="1" applyAlignment="1">
      <alignment horizont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top" shrinkToFit="1"/>
    </xf>
    <xf numFmtId="0" fontId="0" fillId="2" borderId="9" xfId="0" applyFont="1" applyFill="1" applyBorder="1" applyAlignment="1">
      <alignment horizontal="center" vertical="top" shrinkToFit="1"/>
    </xf>
    <xf numFmtId="0" fontId="0" fillId="2" borderId="0" xfId="0" applyFont="1" applyFill="1" applyAlignment="1">
      <alignment vertical="top"/>
    </xf>
    <xf numFmtId="0" fontId="0" fillId="2" borderId="4" xfId="0" applyFont="1" applyFill="1" applyBorder="1" applyAlignment="1">
      <alignment horizontal="center" shrinkToFit="1"/>
    </xf>
    <xf numFmtId="0" fontId="14" fillId="0" borderId="8" xfId="0" applyFont="1" applyFill="1" applyBorder="1" applyAlignment="1">
      <alignment horizontal="center" vertical="center"/>
    </xf>
    <xf numFmtId="179" fontId="14" fillId="0" borderId="0" xfId="17" applyNumberFormat="1" applyFont="1" applyFill="1" applyBorder="1" applyAlignment="1">
      <alignment horizontal="center" vertical="center"/>
    </xf>
    <xf numFmtId="198" fontId="14" fillId="0" borderId="0" xfId="17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81" fontId="14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9" fillId="2" borderId="0" xfId="21" applyFont="1" applyFill="1" applyBorder="1" applyAlignment="1">
      <alignment horizontal="center" vertical="center"/>
    </xf>
    <xf numFmtId="0" fontId="0" fillId="2" borderId="0" xfId="21" applyFont="1" applyFill="1" applyBorder="1" applyAlignment="1">
      <alignment horizontal="center" vertical="center"/>
    </xf>
    <xf numFmtId="0" fontId="6" fillId="2" borderId="0" xfId="21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5" fillId="0" borderId="8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183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Border="1" applyAlignment="1">
      <alignment horizontal="left" vertical="center"/>
    </xf>
    <xf numFmtId="183" fontId="0" fillId="0" borderId="0" xfId="0" applyNumberFormat="1" applyFont="1" applyFill="1" applyBorder="1" applyAlignment="1">
      <alignment horizontal="center" vertical="center"/>
    </xf>
    <xf numFmtId="183" fontId="0" fillId="0" borderId="9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Alignment="1">
      <alignment horizontal="center" vertical="center"/>
    </xf>
    <xf numFmtId="183" fontId="0" fillId="0" borderId="0" xfId="0" applyNumberFormat="1" applyFont="1" applyFill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left" vertical="center" shrinkToFit="1"/>
    </xf>
    <xf numFmtId="0" fontId="0" fillId="0" borderId="9" xfId="0" applyFont="1" applyFill="1" applyBorder="1" applyAlignment="1">
      <alignment horizontal="left" vertical="center" wrapText="1" shrinkToFit="1"/>
    </xf>
    <xf numFmtId="0" fontId="0" fillId="0" borderId="11" xfId="0" applyFont="1" applyFill="1" applyBorder="1" applyAlignment="1">
      <alignment horizontal="left" vertical="center" shrinkToFit="1"/>
    </xf>
    <xf numFmtId="183" fontId="0" fillId="0" borderId="8" xfId="0" applyNumberFormat="1" applyFont="1" applyFill="1" applyBorder="1" applyAlignment="1">
      <alignment horizontal="center" vertical="center"/>
    </xf>
    <xf numFmtId="183" fontId="0" fillId="0" borderId="9" xfId="0" applyNumberFormat="1" applyFont="1" applyFill="1" applyBorder="1" applyAlignment="1">
      <alignment horizontal="center" vertical="center"/>
    </xf>
    <xf numFmtId="41" fontId="0" fillId="0" borderId="0" xfId="17" applyFont="1" applyFill="1" applyAlignment="1">
      <alignment vertical="center"/>
    </xf>
    <xf numFmtId="41" fontId="6" fillId="0" borderId="8" xfId="17" applyFont="1" applyFill="1" applyBorder="1" applyAlignment="1">
      <alignment horizontal="center" vertical="center" shrinkToFit="1"/>
    </xf>
    <xf numFmtId="41" fontId="6" fillId="0" borderId="0" xfId="17" applyFont="1" applyFill="1" applyAlignment="1">
      <alignment vertical="center"/>
    </xf>
    <xf numFmtId="41" fontId="0" fillId="0" borderId="8" xfId="17" applyFont="1" applyFill="1" applyBorder="1" applyAlignment="1">
      <alignment horizontal="center" vertical="center" shrinkToFit="1"/>
    </xf>
    <xf numFmtId="41" fontId="0" fillId="0" borderId="9" xfId="17" applyFont="1" applyFill="1" applyBorder="1" applyAlignment="1">
      <alignment horizontal="center" vertical="center" shrinkToFit="1"/>
    </xf>
    <xf numFmtId="41" fontId="0" fillId="0" borderId="6" xfId="17" applyFont="1" applyFill="1" applyBorder="1" applyAlignment="1">
      <alignment horizontal="center" vertical="center" shrinkToFit="1"/>
    </xf>
    <xf numFmtId="41" fontId="0" fillId="0" borderId="11" xfId="17" applyFont="1" applyFill="1" applyBorder="1" applyAlignment="1">
      <alignment horizontal="center" vertical="center" shrinkToFit="1"/>
    </xf>
    <xf numFmtId="41" fontId="0" fillId="0" borderId="0" xfId="17" applyFont="1" applyFill="1" applyBorder="1" applyAlignment="1">
      <alignment vertical="center"/>
    </xf>
    <xf numFmtId="0" fontId="17" fillId="2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179" fontId="0" fillId="0" borderId="9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9" fontId="0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 indent="1"/>
    </xf>
    <xf numFmtId="0" fontId="0" fillId="0" borderId="9" xfId="0" applyFont="1" applyFill="1" applyBorder="1" applyAlignment="1">
      <alignment horizontal="left" vertical="center" indent="1" shrinkToFit="1"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6" fillId="0" borderId="6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193" fontId="0" fillId="0" borderId="0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83" fontId="0" fillId="0" borderId="9" xfId="0" applyNumberFormat="1" applyFont="1" applyFill="1" applyBorder="1" applyAlignment="1">
      <alignment horizontal="center" vertical="center" wrapText="1"/>
    </xf>
    <xf numFmtId="183" fontId="0" fillId="0" borderId="0" xfId="0" applyNumberFormat="1" applyFont="1" applyFill="1" applyBorder="1" applyAlignment="1">
      <alignment horizontal="center" vertical="center" wrapText="1"/>
    </xf>
    <xf numFmtId="197" fontId="0" fillId="0" borderId="0" xfId="0" applyNumberFormat="1" applyFont="1" applyFill="1" applyBorder="1" applyAlignment="1">
      <alignment horizontal="center" vertical="center" wrapText="1"/>
    </xf>
    <xf numFmtId="191" fontId="0" fillId="0" borderId="0" xfId="0" applyNumberFormat="1" applyFont="1" applyFill="1" applyBorder="1" applyAlignment="1">
      <alignment horizontal="center" vertical="center" wrapText="1"/>
    </xf>
    <xf numFmtId="191" fontId="0" fillId="0" borderId="8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179" fontId="0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 shrinkToFit="1"/>
    </xf>
    <xf numFmtId="0" fontId="14" fillId="2" borderId="18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21" applyFont="1" applyFill="1" applyBorder="1" applyAlignment="1">
      <alignment horizontal="center" vertical="center"/>
    </xf>
    <xf numFmtId="0" fontId="6" fillId="0" borderId="0" xfId="21" applyFont="1" applyFill="1" applyBorder="1" applyAlignment="1">
      <alignment horizontal="center" vertical="center"/>
    </xf>
    <xf numFmtId="183" fontId="0" fillId="0" borderId="0" xfId="0" applyNumberFormat="1" applyFont="1" applyFill="1" applyAlignment="1">
      <alignment horizontal="center" vertical="center"/>
    </xf>
    <xf numFmtId="179" fontId="0" fillId="0" borderId="0" xfId="17" applyNumberFormat="1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right" vertical="center"/>
    </xf>
    <xf numFmtId="183" fontId="14" fillId="0" borderId="0" xfId="17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184" fontId="0" fillId="0" borderId="9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shrinkToFit="1"/>
    </xf>
    <xf numFmtId="184" fontId="0" fillId="0" borderId="11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right" vertical="center" wrapText="1" indent="2"/>
    </xf>
    <xf numFmtId="184" fontId="14" fillId="0" borderId="0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horizontal="center" vertical="center" shrinkToFit="1"/>
    </xf>
    <xf numFmtId="181" fontId="14" fillId="0" borderId="8" xfId="0" applyNumberFormat="1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181" fontId="14" fillId="0" borderId="9" xfId="0" applyNumberFormat="1" applyFont="1" applyFill="1" applyBorder="1" applyAlignment="1">
      <alignment horizontal="center" vertical="center" shrinkToFit="1"/>
    </xf>
    <xf numFmtId="181" fontId="14" fillId="0" borderId="0" xfId="0" applyNumberFormat="1" applyFont="1" applyFill="1" applyBorder="1" applyAlignment="1">
      <alignment horizontal="right" vertical="center" indent="2" shrinkToFit="1"/>
    </xf>
    <xf numFmtId="190" fontId="14" fillId="0" borderId="0" xfId="0" applyNumberFormat="1" applyFont="1" applyFill="1" applyBorder="1" applyAlignment="1">
      <alignment horizontal="center" vertical="center" wrapText="1"/>
    </xf>
    <xf numFmtId="196" fontId="14" fillId="0" borderId="0" xfId="0" applyNumberFormat="1" applyFont="1" applyFill="1" applyBorder="1" applyAlignment="1">
      <alignment horizontal="center" vertical="center"/>
    </xf>
    <xf numFmtId="190" fontId="14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shrinkToFit="1"/>
    </xf>
    <xf numFmtId="180" fontId="14" fillId="0" borderId="0" xfId="0" applyNumberFormat="1" applyFont="1" applyFill="1" applyBorder="1" applyAlignment="1">
      <alignment horizontal="center" vertical="center" shrinkToFit="1"/>
    </xf>
    <xf numFmtId="41" fontId="14" fillId="0" borderId="8" xfId="17" applyFont="1" applyFill="1" applyBorder="1" applyAlignment="1">
      <alignment horizontal="center" vertical="center" shrinkToFit="1"/>
    </xf>
    <xf numFmtId="179" fontId="14" fillId="0" borderId="0" xfId="17" applyNumberFormat="1" applyFont="1" applyFill="1" applyBorder="1" applyAlignment="1">
      <alignment horizontal="center" vertical="center" shrinkToFit="1"/>
    </xf>
    <xf numFmtId="41" fontId="14" fillId="0" borderId="0" xfId="17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181" fontId="14" fillId="0" borderId="9" xfId="0" applyNumberFormat="1" applyFont="1" applyFill="1" applyBorder="1" applyAlignment="1">
      <alignment horizontal="center" vertical="center"/>
    </xf>
    <xf numFmtId="181" fontId="14" fillId="0" borderId="0" xfId="0" applyNumberFormat="1" applyFont="1" applyFill="1" applyBorder="1" applyAlignment="1">
      <alignment horizontal="center" vertical="center"/>
    </xf>
    <xf numFmtId="180" fontId="14" fillId="0" borderId="0" xfId="0" applyNumberFormat="1" applyFont="1" applyFill="1" applyBorder="1" applyAlignment="1">
      <alignment horizontal="center" vertical="center"/>
    </xf>
    <xf numFmtId="183" fontId="14" fillId="0" borderId="0" xfId="0" applyNumberFormat="1" applyFont="1" applyFill="1" applyBorder="1" applyAlignment="1">
      <alignment horizontal="center" vertical="center"/>
    </xf>
    <xf numFmtId="181" fontId="14" fillId="0" borderId="8" xfId="0" applyNumberFormat="1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 shrinkToFit="1"/>
    </xf>
    <xf numFmtId="0" fontId="33" fillId="0" borderId="9" xfId="0" applyFont="1" applyFill="1" applyBorder="1" applyAlignment="1">
      <alignment horizontal="center" vertical="center"/>
    </xf>
    <xf numFmtId="179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41" fontId="14" fillId="0" borderId="0" xfId="17" applyFont="1" applyFill="1" applyBorder="1" applyAlignment="1">
      <alignment vertical="center"/>
    </xf>
    <xf numFmtId="188" fontId="14" fillId="0" borderId="0" xfId="17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4" fillId="2" borderId="0" xfId="21" applyFont="1" applyFill="1" applyBorder="1" applyAlignment="1">
      <alignment horizontal="center" vertical="center"/>
    </xf>
    <xf numFmtId="0" fontId="14" fillId="0" borderId="0" xfId="2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shrinkToFit="1"/>
    </xf>
    <xf numFmtId="181" fontId="0" fillId="2" borderId="0" xfId="0" applyNumberFormat="1" applyFont="1" applyFill="1" applyBorder="1" applyAlignment="1">
      <alignment horizontal="center" vertical="center" shrinkToFit="1"/>
    </xf>
    <xf numFmtId="0" fontId="0" fillId="2" borderId="0" xfId="0" applyNumberFormat="1" applyFont="1" applyFill="1" applyAlignment="1">
      <alignment horizontal="center" vertical="center" shrinkToFit="1"/>
    </xf>
    <xf numFmtId="181" fontId="6" fillId="2" borderId="9" xfId="0" applyNumberFormat="1" applyFont="1" applyFill="1" applyBorder="1" applyAlignment="1">
      <alignment horizontal="center" vertical="center" shrinkToFit="1"/>
    </xf>
    <xf numFmtId="181" fontId="6" fillId="2" borderId="0" xfId="0" applyNumberFormat="1" applyFont="1" applyFill="1" applyBorder="1" applyAlignment="1">
      <alignment horizontal="center" vertical="center" shrinkToFit="1"/>
    </xf>
    <xf numFmtId="181" fontId="0" fillId="2" borderId="9" xfId="0" applyNumberFormat="1" applyFont="1" applyFill="1" applyBorder="1" applyAlignment="1">
      <alignment horizontal="center" vertical="center" shrinkToFit="1"/>
    </xf>
    <xf numFmtId="181" fontId="14" fillId="2" borderId="0" xfId="0" applyNumberFormat="1" applyFont="1" applyFill="1" applyBorder="1" applyAlignment="1">
      <alignment horizontal="center" vertical="center" shrinkToFit="1"/>
    </xf>
    <xf numFmtId="181" fontId="0" fillId="2" borderId="8" xfId="0" applyNumberFormat="1" applyFont="1" applyFill="1" applyBorder="1" applyAlignment="1">
      <alignment horizontal="center" vertical="center" shrinkToFit="1"/>
    </xf>
    <xf numFmtId="181" fontId="0" fillId="2" borderId="11" xfId="0" applyNumberFormat="1" applyFont="1" applyFill="1" applyBorder="1" applyAlignment="1">
      <alignment horizontal="center" vertical="center" shrinkToFit="1"/>
    </xf>
    <xf numFmtId="181" fontId="0" fillId="2" borderId="1" xfId="0" applyNumberFormat="1" applyFont="1" applyFill="1" applyBorder="1" applyAlignment="1">
      <alignment horizontal="center" vertical="center" shrinkToFit="1"/>
    </xf>
    <xf numFmtId="181" fontId="14" fillId="2" borderId="1" xfId="0" applyNumberFormat="1" applyFont="1" applyFill="1" applyBorder="1" applyAlignment="1">
      <alignment horizontal="center" vertical="center" shrinkToFit="1"/>
    </xf>
    <xf numFmtId="181" fontId="0" fillId="2" borderId="6" xfId="0" applyNumberFormat="1" applyFont="1" applyFill="1" applyBorder="1" applyAlignment="1">
      <alignment horizontal="center" vertical="center" shrinkToFit="1"/>
    </xf>
    <xf numFmtId="0" fontId="38" fillId="0" borderId="0" xfId="0" applyFont="1" applyAlignment="1">
      <alignment vertical="center"/>
    </xf>
    <xf numFmtId="0" fontId="40" fillId="0" borderId="0" xfId="0" applyFont="1" applyAlignment="1">
      <alignment horizontal="justify"/>
    </xf>
    <xf numFmtId="0" fontId="0" fillId="0" borderId="0" xfId="0" applyAlignment="1">
      <alignment horizontal="right"/>
    </xf>
    <xf numFmtId="0" fontId="23" fillId="0" borderId="12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40" fillId="0" borderId="0" xfId="0" applyFont="1" applyAlignment="1">
      <alignment horizontal="lef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Alignment="1">
      <alignment horizontal="left" vertical="center"/>
    </xf>
    <xf numFmtId="181" fontId="6" fillId="2" borderId="1" xfId="0" applyNumberFormat="1" applyFont="1" applyFill="1" applyBorder="1" applyAlignment="1">
      <alignment horizontal="center" vertical="center"/>
    </xf>
    <xf numFmtId="180" fontId="6" fillId="2" borderId="1" xfId="0" applyNumberFormat="1" applyFont="1" applyFill="1" applyBorder="1" applyAlignment="1">
      <alignment horizontal="center" vertical="center"/>
    </xf>
    <xf numFmtId="181" fontId="6" fillId="2" borderId="6" xfId="0" applyNumberFormat="1" applyFont="1" applyFill="1" applyBorder="1" applyAlignment="1">
      <alignment horizontal="center" vertical="center"/>
    </xf>
    <xf numFmtId="181" fontId="6" fillId="2" borderId="11" xfId="0" applyNumberFormat="1" applyFont="1" applyFill="1" applyBorder="1" applyAlignment="1">
      <alignment horizontal="center" vertical="center"/>
    </xf>
    <xf numFmtId="181" fontId="6" fillId="2" borderId="11" xfId="0" applyNumberFormat="1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189" fontId="0" fillId="0" borderId="0" xfId="0" applyNumberFormat="1" applyFont="1" applyFill="1" applyBorder="1" applyAlignment="1">
      <alignment horizontal="right" vertical="center"/>
    </xf>
    <xf numFmtId="189" fontId="14" fillId="0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14" fillId="0" borderId="21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shrinkToFit="1"/>
    </xf>
    <xf numFmtId="179" fontId="6" fillId="2" borderId="1" xfId="0" applyNumberFormat="1" applyFont="1" applyFill="1" applyBorder="1" applyAlignment="1">
      <alignment horizontal="center" vertical="center"/>
    </xf>
    <xf numFmtId="181" fontId="6" fillId="2" borderId="1" xfId="0" applyNumberFormat="1" applyFont="1" applyFill="1" applyBorder="1" applyAlignment="1">
      <alignment horizontal="center" vertical="center" shrinkToFit="1"/>
    </xf>
    <xf numFmtId="183" fontId="6" fillId="2" borderId="1" xfId="0" applyNumberFormat="1" applyFont="1" applyFill="1" applyBorder="1" applyAlignment="1">
      <alignment horizontal="center" vertical="center" shrinkToFit="1"/>
    </xf>
    <xf numFmtId="181" fontId="6" fillId="2" borderId="6" xfId="0" applyNumberFormat="1" applyFont="1" applyFill="1" applyBorder="1" applyAlignment="1">
      <alignment horizontal="center" vertical="center" shrinkToFit="1"/>
    </xf>
    <xf numFmtId="41" fontId="0" fillId="0" borderId="0" xfId="17" applyFont="1" applyFill="1" applyBorder="1" applyAlignment="1">
      <alignment horizontal="center" vertical="center"/>
    </xf>
    <xf numFmtId="188" fontId="0" fillId="0" borderId="0" xfId="17" applyNumberFormat="1" applyFont="1" applyFill="1" applyBorder="1" applyAlignment="1">
      <alignment horizontal="center" vertical="center"/>
    </xf>
    <xf numFmtId="41" fontId="14" fillId="0" borderId="0" xfId="17" applyFont="1" applyFill="1" applyBorder="1" applyAlignment="1">
      <alignment horizontal="center" vertical="center"/>
    </xf>
    <xf numFmtId="188" fontId="14" fillId="0" borderId="0" xfId="17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178" fontId="0" fillId="0" borderId="18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41" fontId="0" fillId="0" borderId="0" xfId="21" applyNumberFormat="1" applyFont="1" applyFill="1" applyBorder="1" applyAlignment="1">
      <alignment vertical="center"/>
    </xf>
    <xf numFmtId="178" fontId="14" fillId="0" borderId="18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179" fontId="14" fillId="0" borderId="0" xfId="0" applyNumberFormat="1" applyFont="1" applyFill="1" applyBorder="1" applyAlignment="1">
      <alignment vertical="center"/>
    </xf>
    <xf numFmtId="179" fontId="14" fillId="0" borderId="23" xfId="0" applyNumberFormat="1" applyFont="1" applyFill="1" applyBorder="1" applyAlignment="1">
      <alignment vertical="center"/>
    </xf>
    <xf numFmtId="179" fontId="14" fillId="0" borderId="1" xfId="17" applyNumberFormat="1" applyFont="1" applyFill="1" applyBorder="1" applyAlignment="1">
      <alignment horizontal="center" vertical="center" shrinkToFit="1"/>
    </xf>
    <xf numFmtId="179" fontId="35" fillId="0" borderId="0" xfId="17" applyNumberFormat="1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14" fillId="0" borderId="21" xfId="0" applyFont="1" applyBorder="1" applyAlignment="1">
      <alignment horizontal="center" vertical="center" wrapText="1"/>
    </xf>
    <xf numFmtId="202" fontId="14" fillId="0" borderId="9" xfId="0" applyNumberFormat="1" applyFont="1" applyFill="1" applyBorder="1" applyAlignment="1">
      <alignment horizontal="center" vertical="center" shrinkToFit="1"/>
    </xf>
    <xf numFmtId="202" fontId="14" fillId="0" borderId="0" xfId="0" applyNumberFormat="1" applyFont="1" applyFill="1" applyBorder="1" applyAlignment="1">
      <alignment horizontal="center" vertical="center" shrinkToFit="1"/>
    </xf>
    <xf numFmtId="202" fontId="14" fillId="0" borderId="0" xfId="17" applyNumberFormat="1" applyFont="1" applyFill="1" applyBorder="1" applyAlignment="1">
      <alignment horizontal="center" vertical="center" shrinkToFit="1"/>
    </xf>
    <xf numFmtId="203" fontId="14" fillId="0" borderId="0" xfId="17" applyNumberFormat="1" applyFont="1" applyFill="1" applyBorder="1" applyAlignment="1">
      <alignment horizontal="center" vertical="center" shrinkToFit="1"/>
    </xf>
    <xf numFmtId="202" fontId="14" fillId="0" borderId="8" xfId="17" applyNumberFormat="1" applyFont="1" applyFill="1" applyBorder="1" applyAlignment="1">
      <alignment horizontal="center" vertical="center" shrinkToFit="1"/>
    </xf>
    <xf numFmtId="202" fontId="14" fillId="0" borderId="0" xfId="17" applyNumberFormat="1" applyFont="1" applyFill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177" fontId="14" fillId="0" borderId="18" xfId="17" applyNumberFormat="1" applyFont="1" applyBorder="1" applyAlignment="1">
      <alignment horizontal="center" vertical="center" wrapText="1"/>
    </xf>
    <xf numFmtId="177" fontId="14" fillId="0" borderId="0" xfId="17" applyNumberFormat="1" applyFont="1" applyBorder="1" applyAlignment="1">
      <alignment horizontal="center" vertical="center" wrapText="1"/>
    </xf>
    <xf numFmtId="181" fontId="38" fillId="2" borderId="0" xfId="0" applyNumberFormat="1" applyFont="1" applyFill="1" applyBorder="1" applyAlignment="1">
      <alignment horizontal="center" vertical="center" shrinkToFit="1"/>
    </xf>
    <xf numFmtId="180" fontId="0" fillId="2" borderId="24" xfId="0" applyNumberFormat="1" applyFont="1" applyFill="1" applyBorder="1" applyAlignment="1">
      <alignment horizontal="center" vertical="center" shrinkToFit="1"/>
    </xf>
    <xf numFmtId="182" fontId="0" fillId="2" borderId="24" xfId="0" applyNumberFormat="1" applyFont="1" applyFill="1" applyBorder="1" applyAlignment="1">
      <alignment horizontal="center" vertical="center" shrinkToFit="1"/>
    </xf>
    <xf numFmtId="0" fontId="0" fillId="2" borderId="0" xfId="0" applyNumberFormat="1" applyFont="1" applyFill="1" applyBorder="1" applyAlignment="1">
      <alignment horizontal="center" vertical="center" shrinkToFit="1"/>
    </xf>
    <xf numFmtId="196" fontId="0" fillId="2" borderId="25" xfId="0" applyNumberFormat="1" applyFont="1" applyFill="1" applyBorder="1" applyAlignment="1">
      <alignment horizontal="center" vertical="center" shrinkToFit="1"/>
    </xf>
    <xf numFmtId="179" fontId="0" fillId="2" borderId="26" xfId="0" applyNumberFormat="1" applyFont="1" applyFill="1" applyBorder="1" applyAlignment="1">
      <alignment horizontal="center" vertical="center" shrinkToFit="1"/>
    </xf>
    <xf numFmtId="0" fontId="0" fillId="2" borderId="26" xfId="0" applyNumberFormat="1" applyFont="1" applyFill="1" applyBorder="1" applyAlignment="1">
      <alignment horizontal="center" vertical="center" shrinkToFit="1"/>
    </xf>
    <xf numFmtId="0" fontId="0" fillId="2" borderId="27" xfId="0" applyNumberFormat="1" applyFont="1" applyFill="1" applyBorder="1" applyAlignment="1">
      <alignment horizontal="center" vertical="center" shrinkToFit="1"/>
    </xf>
    <xf numFmtId="180" fontId="6" fillId="2" borderId="24" xfId="0" applyNumberFormat="1" applyFont="1" applyFill="1" applyBorder="1" applyAlignment="1">
      <alignment horizontal="center" vertical="center" shrinkToFit="1"/>
    </xf>
    <xf numFmtId="181" fontId="6" fillId="2" borderId="28" xfId="0" applyNumberFormat="1" applyFont="1" applyFill="1" applyBorder="1" applyAlignment="1">
      <alignment horizontal="center" vertical="center" shrinkToFit="1"/>
    </xf>
    <xf numFmtId="204" fontId="0" fillId="0" borderId="24" xfId="0" applyNumberFormat="1" applyFont="1" applyBorder="1" applyAlignment="1">
      <alignment horizontal="center" vertical="center"/>
    </xf>
    <xf numFmtId="191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 wrapText="1"/>
    </xf>
    <xf numFmtId="183" fontId="0" fillId="0" borderId="0" xfId="0" applyNumberFormat="1" applyFont="1" applyFill="1" applyBorder="1" applyAlignment="1">
      <alignment horizontal="center" vertical="center" wrapText="1"/>
    </xf>
    <xf numFmtId="183" fontId="0" fillId="0" borderId="0" xfId="0" applyNumberFormat="1" applyFont="1" applyFill="1" applyBorder="1" applyAlignment="1">
      <alignment horizontal="center" vertical="center"/>
    </xf>
    <xf numFmtId="179" fontId="0" fillId="0" borderId="26" xfId="0" applyNumberFormat="1" applyFont="1" applyFill="1" applyBorder="1" applyAlignment="1">
      <alignment horizontal="center" vertical="center" wrapText="1"/>
    </xf>
    <xf numFmtId="183" fontId="0" fillId="0" borderId="26" xfId="0" applyNumberFormat="1" applyFont="1" applyFill="1" applyBorder="1" applyAlignment="1">
      <alignment horizontal="center" vertical="center" wrapText="1"/>
    </xf>
    <xf numFmtId="204" fontId="42" fillId="0" borderId="24" xfId="0" applyNumberFormat="1" applyFont="1" applyBorder="1" applyAlignment="1">
      <alignment horizontal="center" vertical="center"/>
    </xf>
    <xf numFmtId="191" fontId="42" fillId="0" borderId="0" xfId="0" applyNumberFormat="1" applyFont="1" applyFill="1" applyBorder="1" applyAlignment="1">
      <alignment horizontal="center" vertical="center"/>
    </xf>
    <xf numFmtId="179" fontId="42" fillId="0" borderId="0" xfId="0" applyNumberFormat="1" applyFont="1" applyFill="1" applyBorder="1" applyAlignment="1">
      <alignment horizontal="center" vertical="center"/>
    </xf>
    <xf numFmtId="183" fontId="42" fillId="0" borderId="0" xfId="0" applyNumberFormat="1" applyFont="1" applyFill="1" applyBorder="1" applyAlignment="1">
      <alignment horizontal="center" vertical="center"/>
    </xf>
    <xf numFmtId="191" fontId="42" fillId="0" borderId="28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 wrapText="1"/>
    </xf>
    <xf numFmtId="191" fontId="0" fillId="0" borderId="28" xfId="0" applyNumberFormat="1" applyFont="1" applyFill="1" applyBorder="1" applyAlignment="1">
      <alignment horizontal="center" vertical="center"/>
    </xf>
    <xf numFmtId="183" fontId="0" fillId="0" borderId="26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vertical="center"/>
    </xf>
    <xf numFmtId="204" fontId="0" fillId="0" borderId="25" xfId="0" applyNumberFormat="1" applyFont="1" applyBorder="1" applyAlignment="1">
      <alignment horizontal="center" vertical="center"/>
    </xf>
    <xf numFmtId="191" fontId="0" fillId="0" borderId="1" xfId="0" applyNumberFormat="1" applyFont="1" applyFill="1" applyBorder="1" applyAlignment="1">
      <alignment horizontal="center" vertical="center"/>
    </xf>
    <xf numFmtId="183" fontId="0" fillId="0" borderId="1" xfId="0" applyNumberFormat="1" applyFont="1" applyFill="1" applyBorder="1" applyAlignment="1">
      <alignment horizontal="center" vertical="center"/>
    </xf>
    <xf numFmtId="191" fontId="0" fillId="0" borderId="27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 shrinkToFit="1"/>
    </xf>
    <xf numFmtId="0" fontId="0" fillId="2" borderId="29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178" fontId="0" fillId="2" borderId="24" xfId="0" applyNumberFormat="1" applyFont="1" applyFill="1" applyBorder="1" applyAlignment="1">
      <alignment horizontal="center" vertical="center" shrinkToFit="1"/>
    </xf>
    <xf numFmtId="179" fontId="0" fillId="2" borderId="0" xfId="0" applyNumberFormat="1" applyFont="1" applyFill="1" applyBorder="1" applyAlignment="1">
      <alignment horizontal="center" vertical="center" shrinkToFit="1"/>
    </xf>
    <xf numFmtId="183" fontId="37" fillId="2" borderId="0" xfId="0" applyNumberFormat="1" applyFont="1" applyFill="1" applyBorder="1" applyAlignment="1">
      <alignment horizontal="right" vertical="center" wrapText="1"/>
    </xf>
    <xf numFmtId="183" fontId="37" fillId="2" borderId="26" xfId="0" applyNumberFormat="1" applyFont="1" applyFill="1" applyBorder="1" applyAlignment="1">
      <alignment horizontal="right" vertical="center" wrapText="1"/>
    </xf>
    <xf numFmtId="183" fontId="42" fillId="0" borderId="0" xfId="0" applyNumberFormat="1" applyFont="1" applyBorder="1" applyAlignment="1">
      <alignment vertical="center"/>
    </xf>
    <xf numFmtId="183" fontId="42" fillId="0" borderId="24" xfId="18" applyNumberFormat="1" applyFont="1" applyBorder="1" applyAlignment="1">
      <alignment horizontal="center" vertical="center"/>
    </xf>
    <xf numFmtId="183" fontId="42" fillId="0" borderId="0" xfId="0" applyNumberFormat="1" applyFont="1" applyBorder="1" applyAlignment="1">
      <alignment horizontal="center" vertical="center"/>
    </xf>
    <xf numFmtId="183" fontId="0" fillId="0" borderId="24" xfId="0" applyNumberFormat="1" applyFont="1" applyBorder="1" applyAlignment="1">
      <alignment horizontal="center" vertical="center"/>
    </xf>
    <xf numFmtId="183" fontId="15" fillId="2" borderId="0" xfId="0" applyNumberFormat="1" applyFont="1" applyFill="1" applyBorder="1" applyAlignment="1">
      <alignment horizontal="center" vertical="center" wrapText="1"/>
    </xf>
    <xf numFmtId="183" fontId="0" fillId="0" borderId="0" xfId="0" applyNumberFormat="1" applyFont="1" applyBorder="1" applyAlignment="1">
      <alignment horizontal="center" vertical="center"/>
    </xf>
    <xf numFmtId="183" fontId="0" fillId="0" borderId="24" xfId="0" applyNumberFormat="1" applyFont="1" applyBorder="1" applyAlignment="1">
      <alignment horizontal="center" vertical="center"/>
    </xf>
    <xf numFmtId="183" fontId="0" fillId="0" borderId="25" xfId="0" applyNumberFormat="1" applyFont="1" applyBorder="1" applyAlignment="1">
      <alignment horizontal="center" vertical="center"/>
    </xf>
    <xf numFmtId="183" fontId="15" fillId="2" borderId="26" xfId="0" applyNumberFormat="1" applyFont="1" applyFill="1" applyBorder="1" applyAlignment="1">
      <alignment horizontal="center" vertical="center" wrapText="1"/>
    </xf>
    <xf numFmtId="183" fontId="0" fillId="0" borderId="26" xfId="0" applyNumberFormat="1" applyFont="1" applyBorder="1" applyAlignment="1">
      <alignment horizontal="center" vertical="center"/>
    </xf>
    <xf numFmtId="183" fontId="15" fillId="2" borderId="1" xfId="0" applyNumberFormat="1" applyFont="1" applyFill="1" applyBorder="1" applyAlignment="1">
      <alignment horizontal="center" vertical="center" wrapText="1"/>
    </xf>
    <xf numFmtId="202" fontId="35" fillId="0" borderId="0" xfId="17" applyNumberFormat="1" applyFont="1" applyFill="1" applyBorder="1" applyAlignment="1">
      <alignment horizontal="center" vertical="center" shrinkToFit="1"/>
    </xf>
    <xf numFmtId="183" fontId="15" fillId="2" borderId="30" xfId="0" applyNumberFormat="1" applyFont="1" applyFill="1" applyBorder="1" applyAlignment="1">
      <alignment horizontal="center" vertical="center" wrapText="1"/>
    </xf>
    <xf numFmtId="183" fontId="15" fillId="2" borderId="3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183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0" fillId="2" borderId="29" xfId="0" applyFont="1" applyFill="1" applyBorder="1" applyAlignment="1">
      <alignment vertical="center"/>
    </xf>
    <xf numFmtId="202" fontId="14" fillId="0" borderId="1" xfId="17" applyNumberFormat="1" applyFont="1" applyFill="1" applyBorder="1" applyAlignment="1">
      <alignment horizontal="center" vertical="center" shrinkToFit="1"/>
    </xf>
    <xf numFmtId="183" fontId="0" fillId="2" borderId="0" xfId="0" applyNumberFormat="1" applyFont="1" applyFill="1" applyAlignment="1">
      <alignment vertical="center"/>
    </xf>
    <xf numFmtId="41" fontId="0" fillId="2" borderId="0" xfId="18" applyFont="1" applyFill="1" applyBorder="1" applyAlignment="1">
      <alignment horizontal="center" vertical="center" shrinkToFit="1"/>
    </xf>
    <xf numFmtId="183" fontId="37" fillId="2" borderId="24" xfId="0" applyNumberFormat="1" applyFont="1" applyFill="1" applyBorder="1" applyAlignment="1">
      <alignment horizontal="right" vertical="center" wrapText="1"/>
    </xf>
    <xf numFmtId="183" fontId="37" fillId="2" borderId="28" xfId="0" applyNumberFormat="1" applyFont="1" applyFill="1" applyBorder="1" applyAlignment="1">
      <alignment horizontal="right" vertical="center" wrapText="1"/>
    </xf>
    <xf numFmtId="183" fontId="37" fillId="2" borderId="25" xfId="0" applyNumberFormat="1" applyFont="1" applyFill="1" applyBorder="1" applyAlignment="1">
      <alignment horizontal="right" vertical="center" wrapText="1"/>
    </xf>
    <xf numFmtId="183" fontId="37" fillId="2" borderId="27" xfId="0" applyNumberFormat="1" applyFont="1" applyFill="1" applyBorder="1" applyAlignment="1">
      <alignment horizontal="right" vertical="center" wrapText="1"/>
    </xf>
    <xf numFmtId="179" fontId="0" fillId="2" borderId="28" xfId="0" applyNumberFormat="1" applyFont="1" applyFill="1" applyBorder="1" applyAlignment="1">
      <alignment horizontal="center" vertical="center" shrinkToFit="1"/>
    </xf>
    <xf numFmtId="183" fontId="42" fillId="0" borderId="24" xfId="0" applyNumberFormat="1" applyFont="1" applyBorder="1" applyAlignment="1">
      <alignment vertical="center"/>
    </xf>
    <xf numFmtId="41" fontId="35" fillId="2" borderId="0" xfId="18" applyFont="1" applyFill="1" applyBorder="1" applyAlignment="1">
      <alignment horizontal="center" vertical="center" shrinkToFit="1"/>
    </xf>
    <xf numFmtId="183" fontId="42" fillId="0" borderId="28" xfId="0" applyNumberFormat="1" applyFont="1" applyBorder="1" applyAlignment="1">
      <alignment vertical="center"/>
    </xf>
    <xf numFmtId="41" fontId="2" fillId="2" borderId="0" xfId="18" applyFont="1" applyFill="1" applyBorder="1" applyAlignment="1">
      <alignment horizontal="right" vertical="center" shrinkToFit="1"/>
    </xf>
    <xf numFmtId="41" fontId="2" fillId="2" borderId="32" xfId="18" applyFont="1" applyFill="1" applyBorder="1" applyAlignment="1">
      <alignment horizontal="right" vertical="center" shrinkToFit="1"/>
    </xf>
    <xf numFmtId="41" fontId="0" fillId="2" borderId="33" xfId="18" applyFont="1" applyFill="1" applyBorder="1" applyAlignment="1">
      <alignment horizontal="center" vertical="center" shrinkToFit="1"/>
    </xf>
    <xf numFmtId="41" fontId="0" fillId="2" borderId="29" xfId="18" applyFont="1" applyFill="1" applyBorder="1" applyAlignment="1">
      <alignment horizontal="center" vertical="center" shrinkToFit="1"/>
    </xf>
    <xf numFmtId="41" fontId="0" fillId="2" borderId="34" xfId="18" applyFont="1" applyFill="1" applyBorder="1" applyAlignment="1">
      <alignment horizontal="center" vertical="center" shrinkToFit="1"/>
    </xf>
    <xf numFmtId="41" fontId="0" fillId="2" borderId="24" xfId="18" applyFont="1" applyFill="1" applyBorder="1" applyAlignment="1">
      <alignment horizontal="center" vertical="center" shrinkToFit="1"/>
    </xf>
    <xf numFmtId="41" fontId="0" fillId="2" borderId="28" xfId="18" applyFont="1" applyFill="1" applyBorder="1" applyAlignment="1">
      <alignment horizontal="center" vertical="center" shrinkToFit="1"/>
    </xf>
    <xf numFmtId="41" fontId="0" fillId="2" borderId="0" xfId="18" applyFont="1" applyFill="1" applyBorder="1" applyAlignment="1">
      <alignment horizontal="right" vertical="center" shrinkToFit="1"/>
    </xf>
    <xf numFmtId="41" fontId="0" fillId="0" borderId="24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28" xfId="0" applyNumberFormat="1" applyFont="1" applyBorder="1" applyAlignment="1">
      <alignment horizontal="right" vertical="center"/>
    </xf>
    <xf numFmtId="179" fontId="41" fillId="2" borderId="18" xfId="0" applyNumberFormat="1" applyFont="1" applyFill="1" applyBorder="1" applyAlignment="1">
      <alignment horizontal="center" vertical="center"/>
    </xf>
    <xf numFmtId="179" fontId="41" fillId="2" borderId="0" xfId="0" applyNumberFormat="1" applyFont="1" applyFill="1" applyBorder="1" applyAlignment="1">
      <alignment horizontal="center" vertical="center"/>
    </xf>
    <xf numFmtId="205" fontId="41" fillId="2" borderId="0" xfId="0" applyNumberFormat="1" applyFont="1" applyFill="1" applyBorder="1" applyAlignment="1">
      <alignment horizontal="center" vertical="center"/>
    </xf>
    <xf numFmtId="179" fontId="5" fillId="2" borderId="18" xfId="0" applyNumberFormat="1" applyFont="1" applyFill="1" applyBorder="1" applyAlignment="1">
      <alignment horizontal="center" vertical="center"/>
    </xf>
    <xf numFmtId="179" fontId="23" fillId="2" borderId="0" xfId="0" applyNumberFormat="1" applyFont="1" applyFill="1" applyBorder="1" applyAlignment="1">
      <alignment horizontal="center" vertical="center"/>
    </xf>
    <xf numFmtId="205" fontId="5" fillId="2" borderId="0" xfId="0" applyNumberFormat="1" applyFont="1" applyFill="1" applyBorder="1" applyAlignment="1">
      <alignment horizontal="center" vertical="center"/>
    </xf>
    <xf numFmtId="205" fontId="43" fillId="2" borderId="0" xfId="0" applyNumberFormat="1" applyFont="1" applyFill="1" applyBorder="1" applyAlignment="1">
      <alignment horizontal="center" vertical="center"/>
    </xf>
    <xf numFmtId="179" fontId="5" fillId="2" borderId="20" xfId="0" applyNumberFormat="1" applyFont="1" applyFill="1" applyBorder="1" applyAlignment="1">
      <alignment horizontal="center" vertical="center"/>
    </xf>
    <xf numFmtId="179" fontId="23" fillId="2" borderId="16" xfId="0" applyNumberFormat="1" applyFont="1" applyFill="1" applyBorder="1" applyAlignment="1">
      <alignment horizontal="center" vertical="center"/>
    </xf>
    <xf numFmtId="205" fontId="43" fillId="2" borderId="1" xfId="0" applyNumberFormat="1" applyFont="1" applyFill="1" applyBorder="1" applyAlignment="1">
      <alignment horizontal="center" vertical="center"/>
    </xf>
    <xf numFmtId="179" fontId="23" fillId="2" borderId="1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35" fillId="0" borderId="1" xfId="0" applyNumberFormat="1" applyFont="1" applyFill="1" applyBorder="1" applyAlignment="1">
      <alignment horizontal="center" vertical="center"/>
    </xf>
    <xf numFmtId="41" fontId="35" fillId="2" borderId="1" xfId="17" applyFont="1" applyFill="1" applyBorder="1" applyAlignment="1">
      <alignment vertical="center"/>
    </xf>
    <xf numFmtId="188" fontId="35" fillId="2" borderId="1" xfId="17" applyNumberFormat="1" applyFont="1" applyFill="1" applyBorder="1" applyAlignment="1">
      <alignment vertical="center"/>
    </xf>
    <xf numFmtId="188" fontId="35" fillId="2" borderId="6" xfId="17" applyNumberFormat="1" applyFont="1" applyFill="1" applyBorder="1" applyAlignment="1">
      <alignment vertical="center"/>
    </xf>
    <xf numFmtId="41" fontId="35" fillId="2" borderId="11" xfId="0" applyNumberFormat="1" applyFont="1" applyFill="1" applyBorder="1" applyAlignment="1">
      <alignment vertical="center"/>
    </xf>
    <xf numFmtId="189" fontId="35" fillId="2" borderId="6" xfId="0" applyNumberFormat="1" applyFont="1" applyFill="1" applyBorder="1" applyAlignment="1">
      <alignment vertical="center"/>
    </xf>
    <xf numFmtId="181" fontId="35" fillId="2" borderId="11" xfId="0" applyNumberFormat="1" applyFont="1" applyFill="1" applyBorder="1" applyAlignment="1">
      <alignment horizontal="center" vertical="center" shrinkToFit="1"/>
    </xf>
    <xf numFmtId="181" fontId="35" fillId="2" borderId="1" xfId="0" applyNumberFormat="1" applyFont="1" applyFill="1" applyBorder="1" applyAlignment="1">
      <alignment horizontal="center" vertical="center" shrinkToFit="1"/>
    </xf>
    <xf numFmtId="1" fontId="44" fillId="2" borderId="1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/>
    </xf>
    <xf numFmtId="193" fontId="45" fillId="2" borderId="15" xfId="0" applyNumberFormat="1" applyFont="1" applyFill="1" applyBorder="1" applyAlignment="1">
      <alignment vertical="center"/>
    </xf>
    <xf numFmtId="3" fontId="45" fillId="2" borderId="16" xfId="0" applyNumberFormat="1" applyFont="1" applyFill="1" applyBorder="1" applyAlignment="1">
      <alignment vertical="center"/>
    </xf>
    <xf numFmtId="41" fontId="45" fillId="2" borderId="16" xfId="17" applyFont="1" applyFill="1" applyBorder="1" applyAlignment="1">
      <alignment vertical="center"/>
    </xf>
    <xf numFmtId="41" fontId="45" fillId="2" borderId="17" xfId="17" applyFont="1" applyFill="1" applyBorder="1" applyAlignment="1">
      <alignment vertical="center"/>
    </xf>
    <xf numFmtId="0" fontId="23" fillId="0" borderId="12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/>
    </xf>
    <xf numFmtId="0" fontId="46" fillId="2" borderId="9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center" vertical="center"/>
    </xf>
    <xf numFmtId="184" fontId="14" fillId="2" borderId="0" xfId="17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6" fillId="2" borderId="11" xfId="0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/>
    </xf>
    <xf numFmtId="184" fontId="14" fillId="2" borderId="1" xfId="17" applyNumberFormat="1" applyFont="1" applyFill="1" applyBorder="1" applyAlignment="1" applyProtection="1">
      <alignment horizontal="center" vertical="center" shrinkToFit="1"/>
      <protection/>
    </xf>
    <xf numFmtId="0" fontId="5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7" fillId="2" borderId="0" xfId="0" applyFont="1" applyFill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84" fontId="6" fillId="2" borderId="0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79" fontId="0" fillId="2" borderId="8" xfId="0" applyNumberFormat="1" applyFont="1" applyFill="1" applyBorder="1" applyAlignment="1">
      <alignment horizontal="center" vertical="center"/>
    </xf>
    <xf numFmtId="181" fontId="47" fillId="2" borderId="1" xfId="0" applyNumberFormat="1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18" fillId="2" borderId="5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96" fontId="35" fillId="2" borderId="6" xfId="0" applyNumberFormat="1" applyFont="1" applyFill="1" applyBorder="1" applyAlignment="1">
      <alignment horizontal="center" vertical="center" shrinkToFit="1"/>
    </xf>
    <xf numFmtId="183" fontId="0" fillId="0" borderId="8" xfId="17" applyNumberFormat="1" applyFont="1" applyFill="1" applyBorder="1" applyAlignment="1">
      <alignment horizontal="center" vertical="center"/>
    </xf>
    <xf numFmtId="183" fontId="14" fillId="0" borderId="0" xfId="17" applyNumberFormat="1" applyFont="1" applyFill="1" applyAlignment="1">
      <alignment horizontal="center" vertical="center"/>
    </xf>
    <xf numFmtId="183" fontId="14" fillId="0" borderId="8" xfId="17" applyNumberFormat="1" applyFont="1" applyFill="1" applyBorder="1" applyAlignment="1">
      <alignment horizontal="center" vertical="center"/>
    </xf>
    <xf numFmtId="205" fontId="41" fillId="2" borderId="23" xfId="0" applyNumberFormat="1" applyFont="1" applyFill="1" applyBorder="1" applyAlignment="1">
      <alignment horizontal="center" vertical="center"/>
    </xf>
    <xf numFmtId="205" fontId="5" fillId="2" borderId="23" xfId="0" applyNumberFormat="1" applyFont="1" applyFill="1" applyBorder="1" applyAlignment="1">
      <alignment horizontal="center" vertical="center"/>
    </xf>
    <xf numFmtId="205" fontId="43" fillId="2" borderId="23" xfId="0" applyNumberFormat="1" applyFont="1" applyFill="1" applyBorder="1" applyAlignment="1">
      <alignment horizontal="center" vertical="center"/>
    </xf>
    <xf numFmtId="205" fontId="43" fillId="2" borderId="35" xfId="0" applyNumberFormat="1" applyFont="1" applyFill="1" applyBorder="1" applyAlignment="1">
      <alignment horizontal="center" vertical="center"/>
    </xf>
    <xf numFmtId="205" fontId="5" fillId="2" borderId="36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horizontal="center" vertical="center" shrinkToFit="1"/>
    </xf>
    <xf numFmtId="181" fontId="0" fillId="0" borderId="0" xfId="0" applyNumberFormat="1" applyFont="1" applyFill="1" applyBorder="1" applyAlignment="1">
      <alignment horizontal="center" vertical="center"/>
    </xf>
    <xf numFmtId="183" fontId="14" fillId="0" borderId="0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41" fontId="14" fillId="0" borderId="1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  <xf numFmtId="183" fontId="14" fillId="0" borderId="9" xfId="17" applyNumberFormat="1" applyFont="1" applyFill="1" applyBorder="1" applyAlignment="1">
      <alignment horizontal="center" vertical="center"/>
    </xf>
    <xf numFmtId="183" fontId="14" fillId="0" borderId="9" xfId="0" applyNumberFormat="1" applyFont="1" applyFill="1" applyBorder="1" applyAlignment="1">
      <alignment horizontal="center" vertical="center" shrinkToFit="1"/>
    </xf>
    <xf numFmtId="183" fontId="14" fillId="0" borderId="8" xfId="0" applyNumberFormat="1" applyFont="1" applyFill="1" applyBorder="1" applyAlignment="1">
      <alignment horizontal="center" vertical="center" shrinkToFit="1"/>
    </xf>
    <xf numFmtId="183" fontId="0" fillId="0" borderId="9" xfId="0" applyNumberFormat="1" applyFont="1" applyFill="1" applyBorder="1" applyAlignment="1">
      <alignment horizontal="center" vertical="center" shrinkToFit="1"/>
    </xf>
    <xf numFmtId="183" fontId="0" fillId="0" borderId="0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91" fontId="0" fillId="0" borderId="0" xfId="15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3" fontId="14" fillId="0" borderId="18" xfId="0" applyNumberFormat="1" applyFont="1" applyFill="1" applyBorder="1" applyAlignment="1">
      <alignment vertical="center"/>
    </xf>
    <xf numFmtId="194" fontId="14" fillId="0" borderId="0" xfId="0" applyNumberFormat="1" applyFont="1" applyFill="1" applyBorder="1" applyAlignment="1">
      <alignment vertical="center"/>
    </xf>
    <xf numFmtId="3" fontId="14" fillId="0" borderId="23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3" fontId="14" fillId="0" borderId="16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3" fontId="35" fillId="2" borderId="20" xfId="0" applyNumberFormat="1" applyFont="1" applyFill="1" applyBorder="1" applyAlignment="1">
      <alignment vertical="center"/>
    </xf>
    <xf numFmtId="3" fontId="35" fillId="2" borderId="1" xfId="0" applyNumberFormat="1" applyFont="1" applyFill="1" applyBorder="1" applyAlignment="1">
      <alignment vertical="center"/>
    </xf>
    <xf numFmtId="194" fontId="35" fillId="2" borderId="1" xfId="0" applyNumberFormat="1" applyFont="1" applyFill="1" applyBorder="1" applyAlignment="1">
      <alignment vertical="center"/>
    </xf>
    <xf numFmtId="3" fontId="35" fillId="2" borderId="1" xfId="0" applyNumberFormat="1" applyFont="1" applyFill="1" applyBorder="1" applyAlignment="1">
      <alignment horizontal="center" vertical="center"/>
    </xf>
    <xf numFmtId="3" fontId="35" fillId="2" borderId="35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shrinkToFit="1"/>
    </xf>
    <xf numFmtId="0" fontId="29" fillId="2" borderId="0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 wrapText="1" shrinkToFit="1"/>
    </xf>
    <xf numFmtId="0" fontId="5" fillId="2" borderId="38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8" fillId="0" borderId="3" xfId="0" applyFont="1" applyBorder="1" applyAlignment="1" quotePrefix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0" fillId="2" borderId="3" xfId="0" applyFont="1" applyFill="1" applyBorder="1" applyAlignment="1">
      <alignment vertical="center" shrinkToFit="1"/>
    </xf>
    <xf numFmtId="0" fontId="3" fillId="2" borderId="0" xfId="0" applyFont="1" applyFill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 quotePrefix="1">
      <alignment horizontal="center" vertical="center" shrinkToFit="1"/>
    </xf>
    <xf numFmtId="0" fontId="0" fillId="2" borderId="38" xfId="0" applyFont="1" applyFill="1" applyBorder="1" applyAlignment="1">
      <alignment horizontal="center" vertical="center" shrinkToFit="1"/>
    </xf>
    <xf numFmtId="0" fontId="0" fillId="2" borderId="39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2" borderId="0" xfId="0" applyNumberFormat="1" applyFont="1" applyFill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 shrinkToFit="1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 quotePrefix="1">
      <alignment horizontal="center" vertical="center" shrinkToFit="1"/>
    </xf>
    <xf numFmtId="0" fontId="0" fillId="2" borderId="1" xfId="0" applyFont="1" applyFill="1" applyBorder="1" applyAlignment="1" quotePrefix="1">
      <alignment horizontal="center" vertical="center" shrinkToFit="1"/>
    </xf>
    <xf numFmtId="0" fontId="0" fillId="2" borderId="6" xfId="0" applyFont="1" applyFill="1" applyBorder="1" applyAlignment="1" quotePrefix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1" xfId="0" applyFont="1" applyFill="1" applyBorder="1" applyAlignment="1" quotePrefix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 quotePrefix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89" fontId="14" fillId="2" borderId="0" xfId="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8" fillId="2" borderId="38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/>
    </xf>
    <xf numFmtId="0" fontId="18" fillId="2" borderId="40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3" fillId="2" borderId="0" xfId="0" applyFont="1" applyFill="1" applyAlignment="1" quotePrefix="1">
      <alignment horizontal="center" vertical="center"/>
    </xf>
    <xf numFmtId="0" fontId="18" fillId="2" borderId="37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5" fillId="2" borderId="10" xfId="0" applyFont="1" applyFill="1" applyBorder="1" applyAlignment="1" quotePrefix="1">
      <alignment horizontal="center" vertical="center" shrinkToFit="1"/>
    </xf>
    <xf numFmtId="0" fontId="0" fillId="2" borderId="7" xfId="0" applyFont="1" applyFill="1" applyBorder="1" applyAlignment="1" quotePrefix="1">
      <alignment horizontal="center" vertical="center" shrinkToFit="1"/>
    </xf>
    <xf numFmtId="0" fontId="0" fillId="2" borderId="11" xfId="0" applyFont="1" applyFill="1" applyBorder="1" applyAlignment="1" quotePrefix="1">
      <alignment horizontal="center" vertical="center" shrinkToFit="1"/>
    </xf>
    <xf numFmtId="0" fontId="0" fillId="2" borderId="6" xfId="0" applyFont="1" applyFill="1" applyBorder="1" applyAlignment="1" quotePrefix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20" fillId="2" borderId="36" xfId="21" applyFont="1" applyFill="1" applyBorder="1" applyAlignment="1">
      <alignment horizontal="center" vertical="center"/>
    </xf>
    <xf numFmtId="0" fontId="20" fillId="2" borderId="23" xfId="21" applyFont="1" applyFill="1" applyBorder="1" applyAlignment="1">
      <alignment horizontal="center" vertical="center"/>
    </xf>
    <xf numFmtId="0" fontId="20" fillId="2" borderId="17" xfId="21" applyFont="1" applyFill="1" applyBorder="1" applyAlignment="1">
      <alignment horizontal="center" vertical="center"/>
    </xf>
    <xf numFmtId="0" fontId="20" fillId="2" borderId="13" xfId="21" applyFont="1" applyFill="1" applyBorder="1" applyAlignment="1">
      <alignment horizontal="center" vertical="center"/>
    </xf>
    <xf numFmtId="0" fontId="20" fillId="2" borderId="18" xfId="21" applyFont="1" applyFill="1" applyBorder="1" applyAlignment="1">
      <alignment horizontal="center" vertical="center"/>
    </xf>
    <xf numFmtId="0" fontId="20" fillId="2" borderId="15" xfId="21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21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wrapText="1"/>
    </xf>
    <xf numFmtId="0" fontId="23" fillId="2" borderId="43" xfId="0" applyFont="1" applyFill="1" applyBorder="1" applyAlignment="1">
      <alignment horizontal="center" wrapText="1"/>
    </xf>
    <xf numFmtId="0" fontId="23" fillId="2" borderId="36" xfId="0" applyFont="1" applyFill="1" applyBorder="1" applyAlignment="1">
      <alignment horizontal="center" wrapText="1"/>
    </xf>
    <xf numFmtId="0" fontId="23" fillId="2" borderId="15" xfId="0" applyFont="1" applyFill="1" applyBorder="1" applyAlignment="1">
      <alignment horizontal="center" wrapText="1"/>
    </xf>
    <xf numFmtId="0" fontId="23" fillId="2" borderId="16" xfId="0" applyFont="1" applyFill="1" applyBorder="1" applyAlignment="1">
      <alignment horizontal="center" wrapText="1"/>
    </xf>
    <xf numFmtId="0" fontId="23" fillId="2" borderId="17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14" xfId="0" applyFont="1" applyFill="1" applyBorder="1" applyAlignment="1">
      <alignment horizontal="center" wrapText="1"/>
    </xf>
    <xf numFmtId="0" fontId="5" fillId="2" borderId="13" xfId="21" applyFont="1" applyFill="1" applyBorder="1" applyAlignment="1">
      <alignment horizontal="center" vertical="center"/>
    </xf>
    <xf numFmtId="0" fontId="5" fillId="2" borderId="18" xfId="21" applyFont="1" applyFill="1" applyBorder="1" applyAlignment="1">
      <alignment horizontal="center" vertical="center"/>
    </xf>
    <xf numFmtId="0" fontId="5" fillId="2" borderId="15" xfId="21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3" fillId="2" borderId="16" xfId="0" applyFont="1" applyFill="1" applyBorder="1" applyAlignment="1">
      <alignment horizontal="left"/>
    </xf>
    <xf numFmtId="0" fontId="24" fillId="2" borderId="36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3" fillId="2" borderId="43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omma" xfId="16"/>
    <cellStyle name="Comma [0]" xfId="17"/>
    <cellStyle name="쉼표 [0] 2" xfId="18"/>
    <cellStyle name="Currency" xfId="19"/>
    <cellStyle name="Currency [0]" xfId="20"/>
    <cellStyle name="표준_41-02토지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21"/>
  <sheetViews>
    <sheetView zoomScaleSheetLayoutView="100" workbookViewId="0" topLeftCell="A1">
      <selection activeCell="D469" sqref="D469"/>
    </sheetView>
  </sheetViews>
  <sheetFormatPr defaultColWidth="9.140625" defaultRowHeight="12.75"/>
  <cols>
    <col min="1" max="1" width="18.421875" style="1" customWidth="1"/>
    <col min="2" max="5" width="21.8515625" style="1" customWidth="1"/>
    <col min="6" max="6" width="26.7109375" style="1" customWidth="1"/>
    <col min="7" max="109" width="0" style="1" hidden="1" customWidth="1"/>
    <col min="110" max="16384" width="9.140625" style="1" customWidth="1"/>
  </cols>
  <sheetData>
    <row r="1" spans="1:6" ht="32.25" customHeight="1">
      <c r="A1" s="569" t="s">
        <v>471</v>
      </c>
      <c r="B1" s="570"/>
      <c r="C1" s="570"/>
      <c r="D1" s="570"/>
      <c r="E1" s="570"/>
      <c r="F1" s="570"/>
    </row>
    <row r="2" spans="1:6" ht="26.25" customHeight="1">
      <c r="A2" s="572" t="s">
        <v>0</v>
      </c>
      <c r="B2" s="572"/>
      <c r="C2" s="572"/>
      <c r="D2" s="572"/>
      <c r="E2" s="572"/>
      <c r="F2" s="572"/>
    </row>
    <row r="3" spans="1:6" ht="17.25" customHeight="1">
      <c r="A3" s="3"/>
      <c r="B3" s="3"/>
      <c r="C3" s="4"/>
      <c r="D3" s="4"/>
      <c r="E3" s="4"/>
      <c r="F3" s="5"/>
    </row>
    <row r="4" spans="1:6" ht="20.25" customHeight="1">
      <c r="A4" s="573" t="s">
        <v>357</v>
      </c>
      <c r="B4" s="6" t="s">
        <v>1</v>
      </c>
      <c r="C4" s="7" t="s">
        <v>2</v>
      </c>
      <c r="D4" s="6" t="s">
        <v>3</v>
      </c>
      <c r="E4" s="6" t="s">
        <v>4</v>
      </c>
      <c r="F4" s="576" t="s">
        <v>358</v>
      </c>
    </row>
    <row r="5" spans="1:6" ht="20.25" customHeight="1">
      <c r="A5" s="574"/>
      <c r="B5" s="8" t="s">
        <v>5</v>
      </c>
      <c r="C5" s="9" t="s">
        <v>6</v>
      </c>
      <c r="D5" s="8" t="s">
        <v>7</v>
      </c>
      <c r="E5" s="8" t="s">
        <v>7</v>
      </c>
      <c r="F5" s="577"/>
    </row>
    <row r="6" spans="1:6" ht="31.5" customHeight="1">
      <c r="A6" s="575"/>
      <c r="B6" s="10" t="s">
        <v>8</v>
      </c>
      <c r="C6" s="11" t="s">
        <v>9</v>
      </c>
      <c r="D6" s="10" t="s">
        <v>10</v>
      </c>
      <c r="E6" s="10" t="s">
        <v>11</v>
      </c>
      <c r="F6" s="578"/>
    </row>
    <row r="7" spans="1:111" s="174" customFormat="1" ht="21" customHeight="1">
      <c r="A7" s="173" t="s">
        <v>12</v>
      </c>
      <c r="B7" s="399">
        <v>532.7</v>
      </c>
      <c r="C7" s="400">
        <v>2577127</v>
      </c>
      <c r="D7" s="400">
        <v>295859</v>
      </c>
      <c r="E7" s="428">
        <v>430900</v>
      </c>
      <c r="F7" s="173" t="s">
        <v>12</v>
      </c>
      <c r="DF7" s="399"/>
      <c r="DG7" s="400"/>
    </row>
    <row r="8" spans="1:111" s="174" customFormat="1" ht="21" customHeight="1">
      <c r="A8" s="173" t="s">
        <v>13</v>
      </c>
      <c r="B8" s="399">
        <v>642.7</v>
      </c>
      <c r="C8" s="400">
        <v>2769926.8</v>
      </c>
      <c r="D8" s="400">
        <v>318164</v>
      </c>
      <c r="E8" s="428">
        <v>462700</v>
      </c>
      <c r="F8" s="173" t="s">
        <v>14</v>
      </c>
      <c r="DF8" s="399"/>
      <c r="DG8" s="400"/>
    </row>
    <row r="9" spans="1:111" s="174" customFormat="1" ht="21" customHeight="1">
      <c r="A9" s="173" t="s">
        <v>15</v>
      </c>
      <c r="B9" s="399">
        <v>546.8</v>
      </c>
      <c r="C9" s="400">
        <v>3008902</v>
      </c>
      <c r="D9" s="400">
        <v>343482</v>
      </c>
      <c r="E9" s="428">
        <v>478700</v>
      </c>
      <c r="F9" s="173" t="s">
        <v>15</v>
      </c>
      <c r="DF9" s="399"/>
      <c r="DG9" s="400"/>
    </row>
    <row r="10" spans="1:111" s="289" customFormat="1" ht="21" customHeight="1">
      <c r="A10" s="301" t="s">
        <v>16</v>
      </c>
      <c r="B10" s="399">
        <v>650</v>
      </c>
      <c r="C10" s="400">
        <v>3155445</v>
      </c>
      <c r="D10" s="400">
        <v>360211</v>
      </c>
      <c r="E10" s="428">
        <v>514619</v>
      </c>
      <c r="F10" s="265" t="s">
        <v>16</v>
      </c>
      <c r="DF10" s="399"/>
      <c r="DG10" s="400"/>
    </row>
    <row r="11" spans="1:111" s="289" customFormat="1" ht="21" customHeight="1">
      <c r="A11" s="301" t="s">
        <v>517</v>
      </c>
      <c r="B11" s="367">
        <v>728</v>
      </c>
      <c r="C11" s="302">
        <v>3357632</v>
      </c>
      <c r="D11" s="302">
        <v>383291</v>
      </c>
      <c r="E11" s="302">
        <v>551895</v>
      </c>
      <c r="F11" s="265" t="s">
        <v>517</v>
      </c>
      <c r="DF11" s="367"/>
      <c r="DG11" s="302"/>
    </row>
    <row r="12" spans="1:111" s="177" customFormat="1" ht="21" customHeight="1">
      <c r="A12" s="175" t="s">
        <v>518</v>
      </c>
      <c r="B12" s="374">
        <v>745</v>
      </c>
      <c r="C12" s="305">
        <v>3501328</v>
      </c>
      <c r="D12" s="305">
        <v>398603</v>
      </c>
      <c r="E12" s="375">
        <v>552690</v>
      </c>
      <c r="F12" s="176" t="s">
        <v>519</v>
      </c>
      <c r="DG12" s="366"/>
    </row>
    <row r="13" spans="1:6" s="174" customFormat="1" ht="21" customHeight="1">
      <c r="A13" s="178" t="s">
        <v>17</v>
      </c>
      <c r="B13" s="367">
        <v>255</v>
      </c>
      <c r="C13" s="302">
        <v>982633</v>
      </c>
      <c r="D13" s="303" t="s">
        <v>116</v>
      </c>
      <c r="E13" s="303" t="s">
        <v>116</v>
      </c>
      <c r="F13" s="195" t="s">
        <v>18</v>
      </c>
    </row>
    <row r="14" spans="1:6" s="174" customFormat="1" ht="21" customHeight="1">
      <c r="A14" s="178" t="s">
        <v>19</v>
      </c>
      <c r="B14" s="367">
        <v>240</v>
      </c>
      <c r="C14" s="302">
        <v>1276184</v>
      </c>
      <c r="D14" s="303" t="s">
        <v>116</v>
      </c>
      <c r="E14" s="303" t="s">
        <v>116</v>
      </c>
      <c r="F14" s="195" t="s">
        <v>20</v>
      </c>
    </row>
    <row r="15" spans="1:6" s="174" customFormat="1" ht="21" customHeight="1">
      <c r="A15" s="178" t="s">
        <v>21</v>
      </c>
      <c r="B15" s="367">
        <v>105</v>
      </c>
      <c r="C15" s="302">
        <v>24282</v>
      </c>
      <c r="D15" s="303" t="s">
        <v>116</v>
      </c>
      <c r="E15" s="303" t="s">
        <v>116</v>
      </c>
      <c r="F15" s="196" t="s">
        <v>22</v>
      </c>
    </row>
    <row r="16" spans="1:6" s="174" customFormat="1" ht="21" customHeight="1">
      <c r="A16" s="178" t="s">
        <v>23</v>
      </c>
      <c r="B16" s="368" t="s">
        <v>116</v>
      </c>
      <c r="C16" s="302">
        <v>1146539</v>
      </c>
      <c r="D16" s="303" t="s">
        <v>116</v>
      </c>
      <c r="E16" s="303" t="s">
        <v>116</v>
      </c>
      <c r="F16" s="195" t="s">
        <v>24</v>
      </c>
    </row>
    <row r="17" spans="1:6" s="174" customFormat="1" ht="21" customHeight="1">
      <c r="A17" s="178" t="s">
        <v>25</v>
      </c>
      <c r="B17" s="368">
        <v>110</v>
      </c>
      <c r="C17" s="369" t="s">
        <v>116</v>
      </c>
      <c r="D17" s="303" t="s">
        <v>116</v>
      </c>
      <c r="E17" s="303" t="s">
        <v>116</v>
      </c>
      <c r="F17" s="195" t="s">
        <v>26</v>
      </c>
    </row>
    <row r="18" spans="1:6" s="174" customFormat="1" ht="21" customHeight="1">
      <c r="A18" s="179" t="s">
        <v>27</v>
      </c>
      <c r="B18" s="370">
        <v>35</v>
      </c>
      <c r="C18" s="371">
        <v>71690</v>
      </c>
      <c r="D18" s="372" t="s">
        <v>116</v>
      </c>
      <c r="E18" s="373" t="s">
        <v>116</v>
      </c>
      <c r="F18" s="197" t="s">
        <v>28</v>
      </c>
    </row>
    <row r="19" spans="1:10" s="94" customFormat="1" ht="20.25" customHeight="1">
      <c r="A19" s="12" t="s">
        <v>525</v>
      </c>
      <c r="B19" s="97"/>
      <c r="D19" s="396"/>
      <c r="E19" s="571" t="s">
        <v>528</v>
      </c>
      <c r="F19" s="571"/>
      <c r="G19" s="396"/>
      <c r="H19" s="397" t="s">
        <v>527</v>
      </c>
      <c r="I19" s="396"/>
      <c r="J19" s="396"/>
    </row>
    <row r="20" spans="1:2" s="94" customFormat="1" ht="12.75">
      <c r="A20" s="94" t="s">
        <v>533</v>
      </c>
      <c r="B20" s="96"/>
    </row>
    <row r="21" ht="14.25" hidden="1">
      <c r="B21" s="17"/>
    </row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</sheetData>
  <mergeCells count="5">
    <mergeCell ref="A1:F1"/>
    <mergeCell ref="E19:F19"/>
    <mergeCell ref="A2:F2"/>
    <mergeCell ref="A4:A6"/>
    <mergeCell ref="F4:F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workbookViewId="0" topLeftCell="A1">
      <selection activeCell="G10" sqref="G10"/>
    </sheetView>
  </sheetViews>
  <sheetFormatPr defaultColWidth="9.140625" defaultRowHeight="12.75"/>
  <cols>
    <col min="1" max="1" width="14.140625" style="4" customWidth="1"/>
    <col min="2" max="5" width="11.421875" style="4" customWidth="1"/>
    <col min="6" max="7" width="11.7109375" style="4" customWidth="1"/>
    <col min="8" max="9" width="10.00390625" style="4" customWidth="1"/>
    <col min="10" max="10" width="14.00390625" style="4" customWidth="1"/>
    <col min="11" max="16384" width="9.140625" style="4" customWidth="1"/>
  </cols>
  <sheetData>
    <row r="1" spans="1:10" ht="32.25" customHeight="1">
      <c r="A1" s="572" t="s">
        <v>571</v>
      </c>
      <c r="B1" s="572"/>
      <c r="C1" s="572"/>
      <c r="D1" s="572"/>
      <c r="E1" s="572"/>
      <c r="F1" s="572"/>
      <c r="G1" s="572"/>
      <c r="H1" s="572"/>
      <c r="I1" s="572"/>
      <c r="J1" s="572"/>
    </row>
    <row r="2" spans="1:10" ht="18.75" customHeight="1">
      <c r="A2" s="4" t="s">
        <v>211</v>
      </c>
      <c r="J2" s="47" t="s">
        <v>212</v>
      </c>
    </row>
    <row r="3" spans="1:10" ht="27" customHeight="1">
      <c r="A3" s="573" t="s">
        <v>415</v>
      </c>
      <c r="B3" s="6" t="s">
        <v>183</v>
      </c>
      <c r="C3" s="6" t="s">
        <v>213</v>
      </c>
      <c r="D3" s="6" t="s">
        <v>216</v>
      </c>
      <c r="E3" s="6" t="s">
        <v>214</v>
      </c>
      <c r="F3" s="613" t="s">
        <v>215</v>
      </c>
      <c r="G3" s="614"/>
      <c r="H3" s="6" t="s">
        <v>543</v>
      </c>
      <c r="I3" s="6" t="s">
        <v>217</v>
      </c>
      <c r="J3" s="576" t="s">
        <v>416</v>
      </c>
    </row>
    <row r="4" spans="1:10" ht="27" customHeight="1">
      <c r="A4" s="617"/>
      <c r="B4" s="8"/>
      <c r="C4" s="8"/>
      <c r="D4" s="8"/>
      <c r="E4" s="8"/>
      <c r="F4" s="615" t="s">
        <v>218</v>
      </c>
      <c r="G4" s="616"/>
      <c r="H4" s="65" t="s">
        <v>544</v>
      </c>
      <c r="I4" s="8" t="s">
        <v>542</v>
      </c>
      <c r="J4" s="577"/>
    </row>
    <row r="5" spans="1:10" ht="27" customHeight="1">
      <c r="A5" s="617"/>
      <c r="B5" s="8"/>
      <c r="C5" s="8"/>
      <c r="D5" s="8"/>
      <c r="E5" s="8"/>
      <c r="F5" s="56" t="s">
        <v>219</v>
      </c>
      <c r="G5" s="57" t="s">
        <v>220</v>
      </c>
      <c r="H5" s="8"/>
      <c r="I5" s="8"/>
      <c r="J5" s="577"/>
    </row>
    <row r="6" spans="1:10" ht="27" customHeight="1">
      <c r="A6" s="616"/>
      <c r="B6" s="10" t="s">
        <v>221</v>
      </c>
      <c r="C6" s="10" t="s">
        <v>222</v>
      </c>
      <c r="D6" s="10" t="s">
        <v>227</v>
      </c>
      <c r="E6" s="10" t="s">
        <v>223</v>
      </c>
      <c r="F6" s="10" t="s">
        <v>224</v>
      </c>
      <c r="G6" s="58" t="s">
        <v>225</v>
      </c>
      <c r="H6" s="10" t="s">
        <v>226</v>
      </c>
      <c r="I6" s="59" t="s">
        <v>228</v>
      </c>
      <c r="J6" s="578"/>
    </row>
    <row r="7" spans="1:10" s="214" customFormat="1" ht="26.25" customHeight="1">
      <c r="A7" s="225" t="s">
        <v>411</v>
      </c>
      <c r="B7" s="210">
        <v>26937</v>
      </c>
      <c r="C7" s="211">
        <v>18052</v>
      </c>
      <c r="D7" s="211">
        <v>4582</v>
      </c>
      <c r="E7" s="211">
        <v>3691</v>
      </c>
      <c r="F7" s="211">
        <v>61</v>
      </c>
      <c r="G7" s="211" t="s">
        <v>115</v>
      </c>
      <c r="H7" s="211" t="s">
        <v>115</v>
      </c>
      <c r="I7" s="213">
        <v>551</v>
      </c>
      <c r="J7" s="180" t="s">
        <v>454</v>
      </c>
    </row>
    <row r="8" spans="1:10" s="214" customFormat="1" ht="26.25" customHeight="1">
      <c r="A8" s="225" t="s">
        <v>413</v>
      </c>
      <c r="B8" s="210">
        <v>7454</v>
      </c>
      <c r="C8" s="211">
        <v>4888</v>
      </c>
      <c r="D8" s="211">
        <v>915</v>
      </c>
      <c r="E8" s="211">
        <v>442</v>
      </c>
      <c r="F8" s="211">
        <v>15</v>
      </c>
      <c r="G8" s="211" t="s">
        <v>115</v>
      </c>
      <c r="H8" s="211" t="s">
        <v>115</v>
      </c>
      <c r="I8" s="213">
        <v>1194</v>
      </c>
      <c r="J8" s="180" t="s">
        <v>455</v>
      </c>
    </row>
    <row r="9" spans="1:10" s="214" customFormat="1" ht="26.25" customHeight="1">
      <c r="A9" s="226" t="s">
        <v>412</v>
      </c>
      <c r="B9" s="210">
        <v>28209</v>
      </c>
      <c r="C9" s="211">
        <v>19051</v>
      </c>
      <c r="D9" s="211">
        <v>4149</v>
      </c>
      <c r="E9" s="211">
        <v>4186</v>
      </c>
      <c r="F9" s="211">
        <v>189</v>
      </c>
      <c r="G9" s="211" t="s">
        <v>115</v>
      </c>
      <c r="H9" s="211" t="s">
        <v>115</v>
      </c>
      <c r="I9" s="213">
        <v>634</v>
      </c>
      <c r="J9" s="180" t="s">
        <v>456</v>
      </c>
    </row>
    <row r="10" spans="1:10" s="214" customFormat="1" ht="26.25" customHeight="1">
      <c r="A10" s="226" t="s">
        <v>414</v>
      </c>
      <c r="B10" s="210">
        <v>7877</v>
      </c>
      <c r="C10" s="211">
        <v>5103</v>
      </c>
      <c r="D10" s="211">
        <v>985</v>
      </c>
      <c r="E10" s="211">
        <v>517</v>
      </c>
      <c r="F10" s="211">
        <v>18</v>
      </c>
      <c r="G10" s="211" t="s">
        <v>115</v>
      </c>
      <c r="H10" s="211" t="s">
        <v>115</v>
      </c>
      <c r="I10" s="213">
        <v>1254</v>
      </c>
      <c r="J10" s="180" t="s">
        <v>457</v>
      </c>
    </row>
    <row r="11" spans="1:10" s="214" customFormat="1" ht="26.25" customHeight="1">
      <c r="A11" s="227" t="s">
        <v>15</v>
      </c>
      <c r="B11" s="211">
        <v>36984</v>
      </c>
      <c r="C11" s="211">
        <v>24576</v>
      </c>
      <c r="D11" s="211">
        <v>5212</v>
      </c>
      <c r="E11" s="211">
        <v>4842</v>
      </c>
      <c r="F11" s="211">
        <v>384</v>
      </c>
      <c r="G11" s="211" t="s">
        <v>115</v>
      </c>
      <c r="H11" s="211" t="s">
        <v>115</v>
      </c>
      <c r="I11" s="213">
        <v>1970</v>
      </c>
      <c r="J11" s="209" t="s">
        <v>15</v>
      </c>
    </row>
    <row r="12" spans="1:10" s="162" customFormat="1" ht="26.25" customHeight="1">
      <c r="A12" s="156" t="s">
        <v>16</v>
      </c>
      <c r="B12" s="287">
        <f>SUM(C12:I12)</f>
        <v>36616</v>
      </c>
      <c r="C12" s="287">
        <v>24424</v>
      </c>
      <c r="D12" s="287">
        <v>5227</v>
      </c>
      <c r="E12" s="287">
        <v>4907</v>
      </c>
      <c r="F12" s="287">
        <v>231</v>
      </c>
      <c r="G12" s="287">
        <v>58</v>
      </c>
      <c r="H12" s="287">
        <v>183</v>
      </c>
      <c r="I12" s="287">
        <v>1586</v>
      </c>
      <c r="J12" s="159" t="s">
        <v>16</v>
      </c>
    </row>
    <row r="13" spans="1:10" s="162" customFormat="1" ht="26.25" customHeight="1">
      <c r="A13" s="156" t="s">
        <v>522</v>
      </c>
      <c r="B13" s="287">
        <v>53330</v>
      </c>
      <c r="C13" s="287">
        <v>35289</v>
      </c>
      <c r="D13" s="287">
        <v>7203</v>
      </c>
      <c r="E13" s="287">
        <v>7464</v>
      </c>
      <c r="F13" s="287">
        <v>389</v>
      </c>
      <c r="G13" s="211" t="s">
        <v>115</v>
      </c>
      <c r="H13" s="211" t="s">
        <v>115</v>
      </c>
      <c r="I13" s="287">
        <v>2794</v>
      </c>
      <c r="J13" s="159" t="s">
        <v>522</v>
      </c>
    </row>
    <row r="14" spans="1:10" s="266" customFormat="1" ht="26.25" customHeight="1">
      <c r="A14" s="215" t="s">
        <v>521</v>
      </c>
      <c r="B14" s="321">
        <v>53433</v>
      </c>
      <c r="C14" s="321">
        <v>35413</v>
      </c>
      <c r="D14" s="321">
        <v>7070</v>
      </c>
      <c r="E14" s="321">
        <v>7623</v>
      </c>
      <c r="F14" s="321">
        <v>232</v>
      </c>
      <c r="G14" s="321">
        <v>0</v>
      </c>
      <c r="H14" s="321">
        <v>178</v>
      </c>
      <c r="I14" s="321">
        <v>2917</v>
      </c>
      <c r="J14" s="216" t="s">
        <v>521</v>
      </c>
    </row>
    <row r="15" spans="1:10" ht="15.75" customHeight="1">
      <c r="A15" s="13" t="s">
        <v>514</v>
      </c>
      <c r="B15" s="14"/>
      <c r="C15" s="14"/>
      <c r="D15" s="611" t="s">
        <v>580</v>
      </c>
      <c r="E15" s="612"/>
      <c r="F15" s="612"/>
      <c r="G15" s="612"/>
      <c r="H15" s="612"/>
      <c r="I15" s="612"/>
      <c r="J15" s="612"/>
    </row>
  </sheetData>
  <mergeCells count="6">
    <mergeCell ref="D15:J15"/>
    <mergeCell ref="A1:J1"/>
    <mergeCell ref="F3:G3"/>
    <mergeCell ref="F4:G4"/>
    <mergeCell ref="A3:A6"/>
    <mergeCell ref="J3:J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workbookViewId="0" topLeftCell="A1">
      <selection activeCell="I20" sqref="I20"/>
    </sheetView>
  </sheetViews>
  <sheetFormatPr defaultColWidth="9.140625" defaultRowHeight="12.75"/>
  <cols>
    <col min="1" max="1" width="13.8515625" style="4" customWidth="1"/>
    <col min="2" max="5" width="12.421875" style="4" customWidth="1"/>
    <col min="6" max="7" width="8.421875" style="4" customWidth="1"/>
    <col min="8" max="8" width="9.8515625" style="4" customWidth="1"/>
    <col min="9" max="9" width="10.421875" style="4" customWidth="1"/>
    <col min="10" max="10" width="13.8515625" style="4" customWidth="1"/>
    <col min="11" max="16384" width="9.140625" style="4" customWidth="1"/>
  </cols>
  <sheetData>
    <row r="1" spans="1:10" ht="30" customHeight="1">
      <c r="A1" s="572" t="s">
        <v>572</v>
      </c>
      <c r="B1" s="572"/>
      <c r="C1" s="572"/>
      <c r="D1" s="572"/>
      <c r="E1" s="572"/>
      <c r="F1" s="572"/>
      <c r="G1" s="572"/>
      <c r="H1" s="572"/>
      <c r="I1" s="572"/>
      <c r="J1" s="572"/>
    </row>
    <row r="2" spans="1:10" ht="18" customHeight="1">
      <c r="A2" s="4" t="s">
        <v>229</v>
      </c>
      <c r="J2" s="47" t="s">
        <v>230</v>
      </c>
    </row>
    <row r="3" spans="1:10" ht="26.25" customHeight="1">
      <c r="A3" s="573" t="s">
        <v>421</v>
      </c>
      <c r="B3" s="6" t="s">
        <v>183</v>
      </c>
      <c r="C3" s="6" t="s">
        <v>213</v>
      </c>
      <c r="D3" s="6" t="s">
        <v>216</v>
      </c>
      <c r="E3" s="6" t="s">
        <v>214</v>
      </c>
      <c r="F3" s="618" t="s">
        <v>215</v>
      </c>
      <c r="G3" s="614"/>
      <c r="H3" s="6" t="s">
        <v>545</v>
      </c>
      <c r="I3" s="6" t="s">
        <v>217</v>
      </c>
      <c r="J3" s="576" t="s">
        <v>416</v>
      </c>
    </row>
    <row r="4" spans="1:10" ht="26.25" customHeight="1">
      <c r="A4" s="617"/>
      <c r="B4" s="8"/>
      <c r="C4" s="8"/>
      <c r="D4" s="8"/>
      <c r="E4" s="8"/>
      <c r="F4" s="615" t="s">
        <v>218</v>
      </c>
      <c r="G4" s="616"/>
      <c r="H4" s="65" t="s">
        <v>544</v>
      </c>
      <c r="I4" s="8" t="s">
        <v>542</v>
      </c>
      <c r="J4" s="577"/>
    </row>
    <row r="5" spans="1:10" ht="26.25" customHeight="1">
      <c r="A5" s="617"/>
      <c r="B5" s="8"/>
      <c r="C5" s="8"/>
      <c r="D5" s="8"/>
      <c r="E5" s="8"/>
      <c r="F5" s="56" t="s">
        <v>219</v>
      </c>
      <c r="G5" s="57" t="s">
        <v>220</v>
      </c>
      <c r="H5" s="8"/>
      <c r="I5" s="8"/>
      <c r="J5" s="577"/>
    </row>
    <row r="6" spans="1:10" ht="26.25" customHeight="1">
      <c r="A6" s="616"/>
      <c r="B6" s="10" t="s">
        <v>221</v>
      </c>
      <c r="C6" s="10" t="s">
        <v>222</v>
      </c>
      <c r="D6" s="10" t="s">
        <v>227</v>
      </c>
      <c r="E6" s="10" t="s">
        <v>223</v>
      </c>
      <c r="F6" s="10" t="s">
        <v>224</v>
      </c>
      <c r="G6" s="58" t="s">
        <v>225</v>
      </c>
      <c r="H6" s="10" t="s">
        <v>226</v>
      </c>
      <c r="I6" s="59" t="s">
        <v>228</v>
      </c>
      <c r="J6" s="578"/>
    </row>
    <row r="7" spans="1:10" s="214" customFormat="1" ht="27" customHeight="1">
      <c r="A7" s="225" t="s">
        <v>411</v>
      </c>
      <c r="B7" s="228">
        <v>16483479</v>
      </c>
      <c r="C7" s="211">
        <v>6384719</v>
      </c>
      <c r="D7" s="211">
        <v>4534312</v>
      </c>
      <c r="E7" s="211">
        <v>5357282</v>
      </c>
      <c r="F7" s="211">
        <v>44597</v>
      </c>
      <c r="G7" s="211" t="s">
        <v>115</v>
      </c>
      <c r="H7" s="211" t="s">
        <v>115</v>
      </c>
      <c r="I7" s="213">
        <v>162569</v>
      </c>
      <c r="J7" s="180" t="s">
        <v>454</v>
      </c>
    </row>
    <row r="8" spans="1:10" s="214" customFormat="1" ht="27" customHeight="1">
      <c r="A8" s="225" t="s">
        <v>413</v>
      </c>
      <c r="B8" s="228">
        <v>5671223</v>
      </c>
      <c r="C8" s="211">
        <v>2606659</v>
      </c>
      <c r="D8" s="211">
        <v>1234339</v>
      </c>
      <c r="E8" s="211">
        <v>1095835</v>
      </c>
      <c r="F8" s="211">
        <v>15727</v>
      </c>
      <c r="G8" s="211" t="s">
        <v>115</v>
      </c>
      <c r="H8" s="211" t="s">
        <v>115</v>
      </c>
      <c r="I8" s="213">
        <v>718663</v>
      </c>
      <c r="J8" s="180" t="s">
        <v>455</v>
      </c>
    </row>
    <row r="9" spans="1:10" s="214" customFormat="1" ht="27" customHeight="1">
      <c r="A9" s="226" t="s">
        <v>412</v>
      </c>
      <c r="B9" s="228">
        <v>16986467</v>
      </c>
      <c r="C9" s="211">
        <v>6750905</v>
      </c>
      <c r="D9" s="211">
        <v>3950493</v>
      </c>
      <c r="E9" s="211">
        <v>5932656</v>
      </c>
      <c r="F9" s="211">
        <v>187497</v>
      </c>
      <c r="G9" s="211" t="s">
        <v>115</v>
      </c>
      <c r="H9" s="211" t="s">
        <v>115</v>
      </c>
      <c r="I9" s="213">
        <v>164916</v>
      </c>
      <c r="J9" s="180" t="s">
        <v>456</v>
      </c>
    </row>
    <row r="10" spans="1:10" s="214" customFormat="1" ht="27" customHeight="1">
      <c r="A10" s="226" t="s">
        <v>414</v>
      </c>
      <c r="B10" s="228">
        <v>6106046</v>
      </c>
      <c r="C10" s="211">
        <v>2722290</v>
      </c>
      <c r="D10" s="211">
        <v>1347506</v>
      </c>
      <c r="E10" s="211">
        <v>1330863</v>
      </c>
      <c r="F10" s="211">
        <v>18781</v>
      </c>
      <c r="G10" s="211" t="s">
        <v>115</v>
      </c>
      <c r="H10" s="211" t="s">
        <v>115</v>
      </c>
      <c r="I10" s="213">
        <v>686606</v>
      </c>
      <c r="J10" s="180" t="s">
        <v>457</v>
      </c>
    </row>
    <row r="11" spans="1:10" s="214" customFormat="1" ht="27" customHeight="1">
      <c r="A11" s="227" t="s">
        <v>15</v>
      </c>
      <c r="B11" s="229">
        <v>24304008</v>
      </c>
      <c r="C11" s="211">
        <v>9545689</v>
      </c>
      <c r="D11" s="211">
        <v>5534458</v>
      </c>
      <c r="E11" s="211">
        <v>7911115</v>
      </c>
      <c r="F11" s="211">
        <v>403101</v>
      </c>
      <c r="G11" s="211" t="s">
        <v>115</v>
      </c>
      <c r="H11" s="211" t="s">
        <v>115</v>
      </c>
      <c r="I11" s="213">
        <v>909645</v>
      </c>
      <c r="J11" s="209" t="s">
        <v>15</v>
      </c>
    </row>
    <row r="12" spans="1:10" s="162" customFormat="1" ht="27" customHeight="1">
      <c r="A12" s="156" t="s">
        <v>16</v>
      </c>
      <c r="B12" s="281">
        <v>22412390</v>
      </c>
      <c r="C12" s="281">
        <v>8925134</v>
      </c>
      <c r="D12" s="281">
        <v>5116073</v>
      </c>
      <c r="E12" s="281">
        <v>7270384</v>
      </c>
      <c r="F12" s="281">
        <v>433120</v>
      </c>
      <c r="G12" s="288" t="s">
        <v>116</v>
      </c>
      <c r="H12" s="281">
        <v>0</v>
      </c>
      <c r="I12" s="281">
        <v>667679</v>
      </c>
      <c r="J12" s="159" t="s">
        <v>16</v>
      </c>
    </row>
    <row r="13" spans="1:10" s="162" customFormat="1" ht="27" customHeight="1">
      <c r="A13" s="156" t="s">
        <v>522</v>
      </c>
      <c r="B13" s="281">
        <v>31855270</v>
      </c>
      <c r="C13" s="281">
        <v>12583902</v>
      </c>
      <c r="D13" s="281">
        <v>6692972</v>
      </c>
      <c r="E13" s="281">
        <v>11239956</v>
      </c>
      <c r="F13" s="281">
        <v>398600</v>
      </c>
      <c r="G13" s="288" t="s">
        <v>116</v>
      </c>
      <c r="H13" s="281">
        <v>0</v>
      </c>
      <c r="I13" s="498">
        <v>939840</v>
      </c>
      <c r="J13" s="159" t="s">
        <v>522</v>
      </c>
    </row>
    <row r="14" spans="1:10" s="266" customFormat="1" ht="27" customHeight="1">
      <c r="A14" s="215" t="s">
        <v>521</v>
      </c>
      <c r="B14" s="321">
        <f>SUM(C14:I14)</f>
        <v>31727537</v>
      </c>
      <c r="C14" s="321">
        <v>12596980</v>
      </c>
      <c r="D14" s="321">
        <v>6535032</v>
      </c>
      <c r="E14" s="321">
        <v>11411508</v>
      </c>
      <c r="F14" s="321">
        <v>216754</v>
      </c>
      <c r="G14" s="459" t="s">
        <v>546</v>
      </c>
      <c r="H14" s="321">
        <v>71391</v>
      </c>
      <c r="I14" s="321">
        <v>895872</v>
      </c>
      <c r="J14" s="216" t="s">
        <v>547</v>
      </c>
    </row>
    <row r="15" spans="1:10" ht="18" customHeight="1">
      <c r="A15" s="13" t="s">
        <v>508</v>
      </c>
      <c r="B15" s="14"/>
      <c r="C15" s="14"/>
      <c r="D15" s="14" t="s">
        <v>580</v>
      </c>
      <c r="I15" s="327"/>
      <c r="J15" s="327"/>
    </row>
    <row r="16" ht="12.75">
      <c r="A16" s="4" t="s">
        <v>576</v>
      </c>
    </row>
  </sheetData>
  <mergeCells count="5">
    <mergeCell ref="A1:J1"/>
    <mergeCell ref="F3:G3"/>
    <mergeCell ref="F4:G4"/>
    <mergeCell ref="A3:A6"/>
    <mergeCell ref="J3:J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1"/>
  <sheetViews>
    <sheetView zoomScaleSheetLayoutView="100" workbookViewId="0" topLeftCell="A1">
      <selection activeCell="H19" sqref="H19"/>
    </sheetView>
  </sheetViews>
  <sheetFormatPr defaultColWidth="9.140625" defaultRowHeight="12.75"/>
  <cols>
    <col min="1" max="1" width="10.7109375" style="60" customWidth="1"/>
    <col min="2" max="2" width="11.140625" style="60" customWidth="1"/>
    <col min="3" max="3" width="11.7109375" style="60" customWidth="1"/>
    <col min="4" max="4" width="12.57421875" style="60" customWidth="1"/>
    <col min="5" max="5" width="11.7109375" style="60" customWidth="1"/>
    <col min="6" max="6" width="13.57421875" style="60" customWidth="1"/>
    <col min="7" max="7" width="11.57421875" style="60" bestFit="1" customWidth="1"/>
    <col min="8" max="8" width="11.7109375" style="60" bestFit="1" customWidth="1"/>
    <col min="9" max="9" width="10.28125" style="60" customWidth="1"/>
    <col min="10" max="10" width="7.00390625" style="60" customWidth="1"/>
    <col min="11" max="11" width="6.00390625" style="60" customWidth="1"/>
    <col min="12" max="12" width="6.28125" style="60" customWidth="1"/>
    <col min="13" max="13" width="5.140625" style="60" customWidth="1"/>
    <col min="14" max="14" width="8.140625" style="60" customWidth="1"/>
    <col min="15" max="15" width="12.28125" style="60" bestFit="1" customWidth="1"/>
    <col min="16" max="16" width="11.00390625" style="60" bestFit="1" customWidth="1"/>
    <col min="17" max="17" width="11.28125" style="60" customWidth="1"/>
    <col min="18" max="18" width="9.8515625" style="60" customWidth="1"/>
    <col min="19" max="19" width="14.28125" style="60" customWidth="1"/>
    <col min="20" max="16384" width="9.140625" style="60" customWidth="1"/>
  </cols>
  <sheetData>
    <row r="1" spans="1:20" ht="32.25" customHeight="1">
      <c r="A1" s="628" t="s">
        <v>573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208"/>
      <c r="Q1" s="208"/>
      <c r="R1" s="208"/>
      <c r="S1" s="208"/>
      <c r="T1" s="208"/>
    </row>
    <row r="2" spans="1:15" s="132" customFormat="1" ht="24" customHeight="1">
      <c r="A2" s="631" t="s">
        <v>423</v>
      </c>
      <c r="B2" s="631"/>
      <c r="O2" s="133" t="s">
        <v>422</v>
      </c>
    </row>
    <row r="3" spans="1:16" s="64" customFormat="1" ht="24.75" customHeight="1">
      <c r="A3" s="573" t="s">
        <v>415</v>
      </c>
      <c r="B3" s="61" t="s">
        <v>231</v>
      </c>
      <c r="C3" s="62" t="s">
        <v>232</v>
      </c>
      <c r="D3" s="62" t="s">
        <v>233</v>
      </c>
      <c r="E3" s="62" t="s">
        <v>234</v>
      </c>
      <c r="F3" s="623" t="s">
        <v>235</v>
      </c>
      <c r="G3" s="623"/>
      <c r="H3" s="623"/>
      <c r="I3" s="623"/>
      <c r="J3" s="623"/>
      <c r="K3" s="623"/>
      <c r="L3" s="623"/>
      <c r="M3" s="623"/>
      <c r="N3" s="623"/>
      <c r="O3" s="576" t="s">
        <v>416</v>
      </c>
      <c r="P3" s="1"/>
    </row>
    <row r="4" spans="1:16" s="64" customFormat="1" ht="24.75" customHeight="1">
      <c r="A4" s="574"/>
      <c r="B4" s="65" t="s">
        <v>238</v>
      </c>
      <c r="C4" s="65" t="s">
        <v>238</v>
      </c>
      <c r="D4" s="65" t="s">
        <v>238</v>
      </c>
      <c r="E4" s="65" t="s">
        <v>238</v>
      </c>
      <c r="F4" s="624" t="s">
        <v>239</v>
      </c>
      <c r="G4" s="629"/>
      <c r="H4" s="629"/>
      <c r="I4" s="629"/>
      <c r="J4" s="624" t="s">
        <v>240</v>
      </c>
      <c r="K4" s="629"/>
      <c r="L4" s="629"/>
      <c r="M4" s="630"/>
      <c r="N4" s="61" t="s">
        <v>241</v>
      </c>
      <c r="O4" s="577"/>
      <c r="P4" s="1"/>
    </row>
    <row r="5" spans="1:16" s="64" customFormat="1" ht="20.25" customHeight="1">
      <c r="A5" s="574"/>
      <c r="B5" s="8"/>
      <c r="C5" s="8" t="s">
        <v>243</v>
      </c>
      <c r="D5" s="8" t="s">
        <v>238</v>
      </c>
      <c r="E5" s="8" t="s">
        <v>238</v>
      </c>
      <c r="F5" s="61" t="s">
        <v>58</v>
      </c>
      <c r="G5" s="56" t="s">
        <v>244</v>
      </c>
      <c r="H5" s="56" t="s">
        <v>245</v>
      </c>
      <c r="I5" s="57" t="s">
        <v>246</v>
      </c>
      <c r="J5" s="56"/>
      <c r="K5" s="56"/>
      <c r="L5" s="56"/>
      <c r="M5" s="56"/>
      <c r="N5" s="8" t="s">
        <v>247</v>
      </c>
      <c r="O5" s="577"/>
      <c r="P5" s="1"/>
    </row>
    <row r="6" spans="1:16" s="64" customFormat="1" ht="20.25" customHeight="1">
      <c r="A6" s="574"/>
      <c r="B6" s="8" t="s">
        <v>249</v>
      </c>
      <c r="C6" s="8" t="s">
        <v>250</v>
      </c>
      <c r="D6" s="8" t="s">
        <v>32</v>
      </c>
      <c r="E6" s="8" t="s">
        <v>32</v>
      </c>
      <c r="F6" s="8"/>
      <c r="G6" s="8" t="s">
        <v>251</v>
      </c>
      <c r="H6" s="8" t="s">
        <v>252</v>
      </c>
      <c r="I6" s="53" t="s">
        <v>253</v>
      </c>
      <c r="J6" s="65" t="s">
        <v>58</v>
      </c>
      <c r="K6" s="135" t="s">
        <v>426</v>
      </c>
      <c r="L6" s="135" t="s">
        <v>425</v>
      </c>
      <c r="M6" s="65" t="s">
        <v>254</v>
      </c>
      <c r="N6" s="8" t="s">
        <v>255</v>
      </c>
      <c r="O6" s="577"/>
      <c r="P6" s="1"/>
    </row>
    <row r="7" spans="1:16" s="64" customFormat="1" ht="20.25" customHeight="1">
      <c r="A7" s="575"/>
      <c r="B7" s="10" t="s">
        <v>259</v>
      </c>
      <c r="C7" s="10" t="s">
        <v>260</v>
      </c>
      <c r="D7" s="10" t="s">
        <v>261</v>
      </c>
      <c r="E7" s="10" t="s">
        <v>255</v>
      </c>
      <c r="F7" s="10" t="s">
        <v>32</v>
      </c>
      <c r="G7" s="10" t="s">
        <v>262</v>
      </c>
      <c r="H7" s="10" t="s">
        <v>263</v>
      </c>
      <c r="I7" s="58" t="s">
        <v>264</v>
      </c>
      <c r="J7" s="10"/>
      <c r="K7" s="10"/>
      <c r="L7" s="10"/>
      <c r="M7" s="10"/>
      <c r="N7" s="10" t="s">
        <v>238</v>
      </c>
      <c r="O7" s="578"/>
      <c r="P7" s="1"/>
    </row>
    <row r="8" spans="1:16" s="234" customFormat="1" ht="18.75" customHeight="1">
      <c r="A8" s="227" t="s">
        <v>15</v>
      </c>
      <c r="B8" s="230" t="s">
        <v>115</v>
      </c>
      <c r="C8" s="230" t="s">
        <v>115</v>
      </c>
      <c r="D8" s="339">
        <v>402254</v>
      </c>
      <c r="E8" s="340">
        <v>977.9</v>
      </c>
      <c r="F8" s="232">
        <v>295374</v>
      </c>
      <c r="G8" s="232" t="s">
        <v>115</v>
      </c>
      <c r="H8" s="232">
        <v>295374</v>
      </c>
      <c r="I8" s="232" t="s">
        <v>116</v>
      </c>
      <c r="J8" s="232" t="s">
        <v>116</v>
      </c>
      <c r="K8" s="232" t="s">
        <v>116</v>
      </c>
      <c r="L8" s="232" t="s">
        <v>116</v>
      </c>
      <c r="M8" s="232" t="s">
        <v>116</v>
      </c>
      <c r="N8" s="220">
        <v>49.3</v>
      </c>
      <c r="O8" s="233" t="s">
        <v>15</v>
      </c>
      <c r="P8" s="174"/>
    </row>
    <row r="9" spans="1:16" s="162" customFormat="1" ht="18.75" customHeight="1">
      <c r="A9" s="156" t="s">
        <v>16</v>
      </c>
      <c r="B9" s="255" t="s">
        <v>115</v>
      </c>
      <c r="C9" s="255" t="s">
        <v>115</v>
      </c>
      <c r="D9" s="341">
        <v>405819</v>
      </c>
      <c r="E9" s="342">
        <v>977.87</v>
      </c>
      <c r="F9" s="341">
        <v>301364</v>
      </c>
      <c r="G9" s="292" t="s">
        <v>115</v>
      </c>
      <c r="H9" s="341">
        <v>301364</v>
      </c>
      <c r="I9" s="232" t="s">
        <v>116</v>
      </c>
      <c r="J9" s="232" t="s">
        <v>116</v>
      </c>
      <c r="K9" s="232" t="s">
        <v>116</v>
      </c>
      <c r="L9" s="232" t="s">
        <v>116</v>
      </c>
      <c r="M9" s="232" t="s">
        <v>116</v>
      </c>
      <c r="N9" s="288" t="s">
        <v>116</v>
      </c>
      <c r="O9" s="159" t="s">
        <v>16</v>
      </c>
      <c r="P9" s="289"/>
    </row>
    <row r="10" spans="1:16" s="162" customFormat="1" ht="18.75" customHeight="1">
      <c r="A10" s="156" t="s">
        <v>522</v>
      </c>
      <c r="B10" s="230" t="s">
        <v>115</v>
      </c>
      <c r="C10" s="230" t="s">
        <v>115</v>
      </c>
      <c r="D10" s="341">
        <v>408364</v>
      </c>
      <c r="E10" s="342">
        <v>877.7</v>
      </c>
      <c r="F10" s="341">
        <v>335594</v>
      </c>
      <c r="G10" s="232" t="s">
        <v>115</v>
      </c>
      <c r="H10" s="341">
        <v>335594</v>
      </c>
      <c r="I10" s="232" t="s">
        <v>116</v>
      </c>
      <c r="J10" s="232" t="s">
        <v>116</v>
      </c>
      <c r="K10" s="232" t="s">
        <v>116</v>
      </c>
      <c r="L10" s="232" t="s">
        <v>116</v>
      </c>
      <c r="M10" s="232" t="s">
        <v>116</v>
      </c>
      <c r="N10" s="288">
        <v>77.89</v>
      </c>
      <c r="O10" s="159" t="s">
        <v>522</v>
      </c>
      <c r="P10" s="289"/>
    </row>
    <row r="11" spans="1:16" s="266" customFormat="1" ht="18.75" customHeight="1">
      <c r="A11" s="215" t="s">
        <v>521</v>
      </c>
      <c r="B11" s="517" t="s">
        <v>115</v>
      </c>
      <c r="C11" s="517" t="s">
        <v>115</v>
      </c>
      <c r="D11" s="460">
        <v>410915</v>
      </c>
      <c r="E11" s="461">
        <v>977.8</v>
      </c>
      <c r="F11" s="460">
        <v>339461</v>
      </c>
      <c r="G11" s="518" t="s">
        <v>115</v>
      </c>
      <c r="H11" s="460">
        <v>339461</v>
      </c>
      <c r="I11" s="519" t="s">
        <v>116</v>
      </c>
      <c r="J11" s="519" t="s">
        <v>116</v>
      </c>
      <c r="K11" s="519" t="s">
        <v>116</v>
      </c>
      <c r="L11" s="519" t="s">
        <v>116</v>
      </c>
      <c r="M11" s="519" t="s">
        <v>116</v>
      </c>
      <c r="N11" s="462">
        <v>86.8</v>
      </c>
      <c r="O11" s="216" t="s">
        <v>521</v>
      </c>
      <c r="P11" s="293"/>
    </row>
    <row r="12" spans="1:21" s="64" customFormat="1" ht="21.75" customHeight="1">
      <c r="A12" s="134"/>
      <c r="B12" s="54"/>
      <c r="C12" s="54"/>
      <c r="D12" s="69"/>
      <c r="E12" s="70"/>
      <c r="F12" s="69"/>
      <c r="G12" s="68"/>
      <c r="H12" s="69"/>
      <c r="I12" s="69"/>
      <c r="J12" s="68"/>
      <c r="K12" s="68"/>
      <c r="L12" s="68" t="s">
        <v>509</v>
      </c>
      <c r="M12" s="68"/>
      <c r="N12" s="73"/>
      <c r="O12" s="69"/>
      <c r="P12" s="69"/>
      <c r="Q12" s="69"/>
      <c r="R12" s="70"/>
      <c r="S12" s="71"/>
      <c r="T12" s="134"/>
      <c r="U12" s="1"/>
    </row>
    <row r="13" spans="1:8" s="64" customFormat="1" ht="28.5" customHeight="1">
      <c r="A13" s="573" t="s">
        <v>424</v>
      </c>
      <c r="B13" s="624" t="s">
        <v>236</v>
      </c>
      <c r="C13" s="623"/>
      <c r="D13" s="623"/>
      <c r="E13" s="625"/>
      <c r="F13" s="63" t="s">
        <v>237</v>
      </c>
      <c r="G13" s="576" t="s">
        <v>416</v>
      </c>
      <c r="H13" s="1"/>
    </row>
    <row r="14" spans="1:8" s="64" customFormat="1" ht="28.5" customHeight="1">
      <c r="A14" s="574"/>
      <c r="B14" s="626" t="s">
        <v>242</v>
      </c>
      <c r="C14" s="627"/>
      <c r="D14" s="614"/>
      <c r="E14" s="66" t="s">
        <v>241</v>
      </c>
      <c r="F14" s="67" t="s">
        <v>238</v>
      </c>
      <c r="G14" s="577"/>
      <c r="H14" s="1"/>
    </row>
    <row r="15" spans="1:8" s="64" customFormat="1" ht="14.25">
      <c r="A15" s="574"/>
      <c r="B15" s="56"/>
      <c r="C15" s="56"/>
      <c r="D15" s="56"/>
      <c r="E15" s="52" t="s">
        <v>247</v>
      </c>
      <c r="F15" s="67" t="s">
        <v>248</v>
      </c>
      <c r="G15" s="577"/>
      <c r="H15" s="1"/>
    </row>
    <row r="16" spans="1:8" s="64" customFormat="1" ht="14.25">
      <c r="A16" s="574"/>
      <c r="B16" s="65" t="s">
        <v>58</v>
      </c>
      <c r="C16" s="65" t="s">
        <v>256</v>
      </c>
      <c r="D16" s="65" t="s">
        <v>257</v>
      </c>
      <c r="E16" s="52" t="s">
        <v>255</v>
      </c>
      <c r="F16" s="67" t="s">
        <v>258</v>
      </c>
      <c r="G16" s="577"/>
      <c r="H16" s="1"/>
    </row>
    <row r="17" spans="1:8" s="64" customFormat="1" ht="14.25">
      <c r="A17" s="575"/>
      <c r="B17" s="10"/>
      <c r="C17" s="502" t="s">
        <v>265</v>
      </c>
      <c r="D17" s="502" t="s">
        <v>266</v>
      </c>
      <c r="E17" s="497"/>
      <c r="F17" s="503" t="s">
        <v>267</v>
      </c>
      <c r="G17" s="578"/>
      <c r="H17" s="1"/>
    </row>
    <row r="18" spans="1:15" s="234" customFormat="1" ht="27" customHeight="1">
      <c r="A18" s="227" t="s">
        <v>15</v>
      </c>
      <c r="B18" s="235">
        <v>106880</v>
      </c>
      <c r="C18" s="231">
        <v>62496</v>
      </c>
      <c r="D18" s="231">
        <v>44384</v>
      </c>
      <c r="E18" s="236">
        <v>928.6</v>
      </c>
      <c r="F18" s="328">
        <v>73.4</v>
      </c>
      <c r="G18" s="233" t="s">
        <v>15</v>
      </c>
      <c r="H18" s="1"/>
      <c r="I18" s="64"/>
      <c r="J18" s="64"/>
      <c r="K18" s="64"/>
      <c r="L18" s="64"/>
      <c r="M18" s="64"/>
      <c r="N18" s="64"/>
      <c r="O18" s="64"/>
    </row>
    <row r="19" spans="1:15" s="162" customFormat="1" ht="27" customHeight="1">
      <c r="A19" s="156" t="s">
        <v>16</v>
      </c>
      <c r="B19" s="290">
        <v>104455</v>
      </c>
      <c r="C19" s="290">
        <v>60842</v>
      </c>
      <c r="D19" s="290">
        <v>43613</v>
      </c>
      <c r="E19" s="291">
        <v>928.62</v>
      </c>
      <c r="F19" s="329">
        <v>74.2606925747686</v>
      </c>
      <c r="G19" s="159" t="s">
        <v>16</v>
      </c>
      <c r="H19" s="294"/>
      <c r="I19" s="267"/>
      <c r="J19" s="267"/>
      <c r="K19" s="267"/>
      <c r="L19" s="267"/>
      <c r="M19" s="267"/>
      <c r="N19" s="267"/>
      <c r="O19" s="267"/>
    </row>
    <row r="20" spans="1:15" s="162" customFormat="1" ht="27" customHeight="1">
      <c r="A20" s="156" t="s">
        <v>522</v>
      </c>
      <c r="B20" s="290">
        <v>72770</v>
      </c>
      <c r="C20" s="290">
        <v>28760</v>
      </c>
      <c r="D20" s="290">
        <v>44010</v>
      </c>
      <c r="E20" s="291">
        <v>899.8</v>
      </c>
      <c r="F20" s="329">
        <v>82.2</v>
      </c>
      <c r="G20" s="159" t="s">
        <v>522</v>
      </c>
      <c r="H20" s="294"/>
      <c r="I20" s="267"/>
      <c r="J20" s="267"/>
      <c r="K20" s="267"/>
      <c r="L20" s="267"/>
      <c r="M20" s="267"/>
      <c r="N20" s="267"/>
      <c r="O20" s="267"/>
    </row>
    <row r="21" spans="1:15" s="266" customFormat="1" ht="27" customHeight="1">
      <c r="A21" s="215" t="s">
        <v>521</v>
      </c>
      <c r="B21" s="463">
        <f>C21+D21</f>
        <v>71453</v>
      </c>
      <c r="C21" s="460">
        <v>18958</v>
      </c>
      <c r="D21" s="460">
        <v>52495</v>
      </c>
      <c r="E21" s="461">
        <v>901.1</v>
      </c>
      <c r="F21" s="464">
        <v>82.6</v>
      </c>
      <c r="G21" s="216" t="s">
        <v>521</v>
      </c>
      <c r="H21" s="295"/>
      <c r="I21" s="296"/>
      <c r="J21" s="296"/>
      <c r="K21" s="296"/>
      <c r="L21" s="296"/>
      <c r="M21" s="296"/>
      <c r="N21" s="296"/>
      <c r="O21" s="296"/>
    </row>
    <row r="22" spans="1:15" s="266" customFormat="1" ht="15.75" customHeight="1">
      <c r="A22" s="619" t="s">
        <v>523</v>
      </c>
      <c r="B22" s="620"/>
      <c r="C22" s="620"/>
      <c r="D22" s="621" t="s">
        <v>524</v>
      </c>
      <c r="E22" s="622"/>
      <c r="F22" s="622"/>
      <c r="G22" s="622"/>
      <c r="H22" s="622"/>
      <c r="I22" s="622"/>
      <c r="J22" s="622"/>
      <c r="K22" s="622"/>
      <c r="L22" s="622"/>
      <c r="M22" s="622"/>
      <c r="N22" s="622"/>
      <c r="O22" s="622"/>
    </row>
    <row r="23" spans="1:21" s="64" customFormat="1" ht="18" customHeight="1">
      <c r="A23" s="13"/>
      <c r="B23" s="72"/>
      <c r="C23" s="72"/>
      <c r="D23" s="72"/>
      <c r="E23" s="72"/>
      <c r="F23" s="72"/>
      <c r="G23" s="72"/>
      <c r="H23" s="355"/>
      <c r="I23" s="72"/>
      <c r="J23" s="72"/>
      <c r="K23" s="72"/>
      <c r="L23" s="72"/>
      <c r="M23" s="72"/>
      <c r="N23" s="72"/>
      <c r="P23" s="72"/>
      <c r="Q23" s="72"/>
      <c r="R23" s="72"/>
      <c r="S23" s="72"/>
      <c r="U23" s="1"/>
    </row>
    <row r="24" spans="1:21" ht="20.2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</row>
    <row r="25" spans="1:21" ht="14.2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21" ht="14.25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</row>
    <row r="27" spans="1:21" ht="14.2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</row>
    <row r="28" spans="1:21" ht="14.2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</row>
    <row r="29" spans="1:21" ht="14.2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</row>
    <row r="30" ht="14.25">
      <c r="U30" s="72"/>
    </row>
    <row r="31" ht="14.25">
      <c r="U31" s="72"/>
    </row>
  </sheetData>
  <mergeCells count="13">
    <mergeCell ref="A1:O1"/>
    <mergeCell ref="F4:I4"/>
    <mergeCell ref="J4:M4"/>
    <mergeCell ref="A2:B2"/>
    <mergeCell ref="A22:C22"/>
    <mergeCell ref="D22:O22"/>
    <mergeCell ref="F3:N3"/>
    <mergeCell ref="A3:A7"/>
    <mergeCell ref="O3:O7"/>
    <mergeCell ref="A13:A17"/>
    <mergeCell ref="G13:G17"/>
    <mergeCell ref="B13:E13"/>
    <mergeCell ref="B14:D14"/>
  </mergeCells>
  <printOptions/>
  <pageMargins left="0.7480314960629921" right="0.5511811023622047" top="0.984251968503937" bottom="0.67" header="0.5118110236220472" footer="0.27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8"/>
  <sheetViews>
    <sheetView zoomScaleSheetLayoutView="100" workbookViewId="0" topLeftCell="A1">
      <selection activeCell="D12" sqref="D12"/>
    </sheetView>
  </sheetViews>
  <sheetFormatPr defaultColWidth="9.140625" defaultRowHeight="12.75"/>
  <cols>
    <col min="1" max="1" width="12.00390625" style="72" customWidth="1"/>
    <col min="2" max="2" width="19.00390625" style="72" customWidth="1"/>
    <col min="3" max="3" width="15.57421875" style="72" customWidth="1"/>
    <col min="4" max="4" width="17.28125" style="72" customWidth="1"/>
    <col min="5" max="5" width="15.140625" style="72" customWidth="1"/>
    <col min="6" max="6" width="13.57421875" style="72" customWidth="1"/>
    <col min="7" max="7" width="15.140625" style="72" customWidth="1"/>
    <col min="8" max="8" width="17.28125" style="72" customWidth="1"/>
    <col min="9" max="10" width="15.421875" style="72" customWidth="1"/>
    <col min="11" max="11" width="11.7109375" style="72" customWidth="1"/>
    <col min="12" max="12" width="13.7109375" style="72" customWidth="1"/>
    <col min="13" max="13" width="13.28125" style="72" customWidth="1"/>
    <col min="14" max="14" width="14.57421875" style="72" customWidth="1"/>
    <col min="15" max="15" width="13.7109375" style="72" customWidth="1"/>
    <col min="16" max="16" width="15.421875" style="72" customWidth="1"/>
    <col min="17" max="16384" width="9.140625" style="72" customWidth="1"/>
  </cols>
  <sheetData>
    <row r="1" spans="1:16" ht="33" customHeight="1">
      <c r="A1" s="637" t="s">
        <v>574</v>
      </c>
      <c r="B1" s="637"/>
      <c r="C1" s="637"/>
      <c r="D1" s="637"/>
      <c r="E1" s="637"/>
      <c r="F1" s="637"/>
      <c r="G1" s="637"/>
      <c r="H1" s="637"/>
      <c r="I1" s="637"/>
      <c r="J1" s="637"/>
      <c r="K1" s="2"/>
      <c r="L1" s="2"/>
      <c r="M1" s="2"/>
      <c r="N1" s="2"/>
      <c r="O1" s="2"/>
      <c r="P1" s="2"/>
    </row>
    <row r="2" spans="1:10" s="4" customFormat="1" ht="18" customHeight="1">
      <c r="A2" s="4" t="s">
        <v>268</v>
      </c>
      <c r="B2" s="18"/>
      <c r="C2" s="18"/>
      <c r="D2" s="18"/>
      <c r="E2" s="18"/>
      <c r="F2" s="18"/>
      <c r="G2" s="18"/>
      <c r="H2" s="18"/>
      <c r="I2" s="18"/>
      <c r="J2" s="18" t="s">
        <v>549</v>
      </c>
    </row>
    <row r="3" spans="1:10" s="119" customFormat="1" ht="27.75" customHeight="1">
      <c r="A3" s="584" t="s">
        <v>428</v>
      </c>
      <c r="B3" s="638" t="s">
        <v>429</v>
      </c>
      <c r="C3" s="639"/>
      <c r="D3" s="639"/>
      <c r="E3" s="639"/>
      <c r="F3" s="639"/>
      <c r="G3" s="639"/>
      <c r="H3" s="639"/>
      <c r="I3" s="639"/>
      <c r="J3" s="639"/>
    </row>
    <row r="4" spans="1:10" s="94" customFormat="1" ht="18" customHeight="1">
      <c r="A4" s="644"/>
      <c r="B4" s="28" t="s">
        <v>183</v>
      </c>
      <c r="C4" s="28" t="s">
        <v>213</v>
      </c>
      <c r="D4" s="28" t="s">
        <v>431</v>
      </c>
      <c r="E4" s="74" t="s">
        <v>214</v>
      </c>
      <c r="F4" s="640" t="s">
        <v>215</v>
      </c>
      <c r="G4" s="641"/>
      <c r="H4" s="28" t="s">
        <v>432</v>
      </c>
      <c r="I4" s="28" t="s">
        <v>433</v>
      </c>
      <c r="J4" s="454" t="s">
        <v>430</v>
      </c>
    </row>
    <row r="5" spans="1:10" s="154" customFormat="1" ht="18" customHeight="1">
      <c r="A5" s="645"/>
      <c r="B5" s="152"/>
      <c r="C5" s="152"/>
      <c r="D5" s="152"/>
      <c r="E5" s="153" t="s">
        <v>269</v>
      </c>
      <c r="F5" s="642" t="s">
        <v>218</v>
      </c>
      <c r="G5" s="643"/>
      <c r="H5" s="152"/>
      <c r="I5" s="152"/>
      <c r="J5" s="455"/>
    </row>
    <row r="6" spans="1:10" s="139" customFormat="1" ht="12.75">
      <c r="A6" s="645"/>
      <c r="B6" s="155"/>
      <c r="C6" s="155"/>
      <c r="D6" s="136"/>
      <c r="E6" s="137" t="s">
        <v>269</v>
      </c>
      <c r="F6" s="138" t="s">
        <v>270</v>
      </c>
      <c r="G6" s="138" t="s">
        <v>271</v>
      </c>
      <c r="H6" s="136"/>
      <c r="I6" s="136"/>
      <c r="J6" s="456"/>
    </row>
    <row r="7" spans="1:10" s="119" customFormat="1" ht="15.75" customHeight="1">
      <c r="A7" s="646"/>
      <c r="B7" s="140" t="s">
        <v>221</v>
      </c>
      <c r="C7" s="140" t="s">
        <v>222</v>
      </c>
      <c r="D7" s="142" t="s">
        <v>227</v>
      </c>
      <c r="E7" s="141" t="s">
        <v>223</v>
      </c>
      <c r="F7" s="140" t="s">
        <v>224</v>
      </c>
      <c r="G7" s="140" t="s">
        <v>272</v>
      </c>
      <c r="H7" s="143" t="s">
        <v>226</v>
      </c>
      <c r="I7" s="144" t="s">
        <v>228</v>
      </c>
      <c r="J7" s="457"/>
    </row>
    <row r="8" spans="1:10" s="160" customFormat="1" ht="24.75" customHeight="1">
      <c r="A8" s="156" t="s">
        <v>356</v>
      </c>
      <c r="B8" s="520">
        <v>4639</v>
      </c>
      <c r="C8" s="254">
        <v>1591</v>
      </c>
      <c r="D8" s="254">
        <v>648565</v>
      </c>
      <c r="E8" s="254">
        <v>2091</v>
      </c>
      <c r="F8" s="157">
        <v>250</v>
      </c>
      <c r="G8" s="157">
        <v>51</v>
      </c>
      <c r="H8" s="158">
        <v>0</v>
      </c>
      <c r="I8" s="507">
        <v>5</v>
      </c>
      <c r="J8" s="159" t="s">
        <v>12</v>
      </c>
    </row>
    <row r="9" spans="1:10" s="162" customFormat="1" ht="24.75" customHeight="1">
      <c r="A9" s="156" t="s">
        <v>13</v>
      </c>
      <c r="B9" s="521">
        <v>7201</v>
      </c>
      <c r="C9" s="516">
        <v>2406</v>
      </c>
      <c r="D9" s="516">
        <v>1006967</v>
      </c>
      <c r="E9" s="516">
        <v>3251</v>
      </c>
      <c r="F9" s="161">
        <v>440</v>
      </c>
      <c r="G9" s="161">
        <v>77</v>
      </c>
      <c r="H9" s="158">
        <v>0</v>
      </c>
      <c r="I9" s="522">
        <v>18</v>
      </c>
      <c r="J9" s="159" t="s">
        <v>13</v>
      </c>
    </row>
    <row r="10" spans="1:10" s="164" customFormat="1" ht="24.75" customHeight="1">
      <c r="A10" s="237" t="s">
        <v>15</v>
      </c>
      <c r="B10" s="523">
        <v>8051</v>
      </c>
      <c r="C10" s="524">
        <v>2710</v>
      </c>
      <c r="D10" s="524">
        <v>1135</v>
      </c>
      <c r="E10" s="524">
        <v>3572</v>
      </c>
      <c r="F10" s="245">
        <v>544</v>
      </c>
      <c r="G10" s="245">
        <v>73</v>
      </c>
      <c r="H10" s="245">
        <v>17</v>
      </c>
      <c r="I10" s="246">
        <v>0</v>
      </c>
      <c r="J10" s="163" t="s">
        <v>15</v>
      </c>
    </row>
    <row r="11" spans="1:10" s="162" customFormat="1" ht="24.75" customHeight="1">
      <c r="A11" s="226" t="s">
        <v>16</v>
      </c>
      <c r="B11" s="521">
        <f>SUM(C11:I11)</f>
        <v>10212</v>
      </c>
      <c r="C11" s="516">
        <v>3334</v>
      </c>
      <c r="D11" s="516">
        <v>1445</v>
      </c>
      <c r="E11" s="516">
        <v>4676</v>
      </c>
      <c r="F11" s="262">
        <v>751</v>
      </c>
      <c r="G11" s="263" t="s">
        <v>116</v>
      </c>
      <c r="H11" s="262">
        <v>6</v>
      </c>
      <c r="I11" s="264">
        <v>0</v>
      </c>
      <c r="J11" s="265" t="s">
        <v>16</v>
      </c>
    </row>
    <row r="12" spans="1:10" s="162" customFormat="1" ht="24.75" customHeight="1">
      <c r="A12" s="226" t="s">
        <v>522</v>
      </c>
      <c r="B12" s="521">
        <v>10102</v>
      </c>
      <c r="C12" s="516">
        <v>3354</v>
      </c>
      <c r="D12" s="516">
        <v>1420</v>
      </c>
      <c r="E12" s="516">
        <v>4667</v>
      </c>
      <c r="F12" s="262">
        <v>654</v>
      </c>
      <c r="G12" s="263" t="s">
        <v>116</v>
      </c>
      <c r="H12" s="262">
        <v>7</v>
      </c>
      <c r="I12" s="161">
        <v>0</v>
      </c>
      <c r="J12" s="265" t="s">
        <v>522</v>
      </c>
    </row>
    <row r="13" spans="1:10" s="266" customFormat="1" ht="24.75" customHeight="1">
      <c r="A13" s="243" t="s">
        <v>521</v>
      </c>
      <c r="B13" s="465">
        <v>10158</v>
      </c>
      <c r="C13" s="466">
        <v>3387</v>
      </c>
      <c r="D13" s="466">
        <v>1397</v>
      </c>
      <c r="E13" s="466">
        <v>4786</v>
      </c>
      <c r="F13" s="466">
        <v>580</v>
      </c>
      <c r="G13" s="466">
        <v>0</v>
      </c>
      <c r="H13" s="466">
        <v>8</v>
      </c>
      <c r="I13" s="466">
        <v>0</v>
      </c>
      <c r="J13" s="244" t="s">
        <v>547</v>
      </c>
    </row>
    <row r="14" spans="3:10" s="94" customFormat="1" ht="12" customHeight="1">
      <c r="C14" s="145"/>
      <c r="D14" s="145"/>
      <c r="E14" s="145"/>
      <c r="F14" s="145"/>
      <c r="G14" s="95" t="s">
        <v>269</v>
      </c>
      <c r="H14" s="95" t="s">
        <v>269</v>
      </c>
      <c r="I14" s="93"/>
      <c r="J14" s="93"/>
    </row>
    <row r="15" spans="1:8" s="119" customFormat="1" ht="27" customHeight="1">
      <c r="A15" s="651" t="s">
        <v>428</v>
      </c>
      <c r="B15" s="632" t="s">
        <v>434</v>
      </c>
      <c r="C15" s="633"/>
      <c r="D15" s="633"/>
      <c r="E15" s="633"/>
      <c r="F15" s="633"/>
      <c r="G15" s="634"/>
      <c r="H15" s="647" t="s">
        <v>427</v>
      </c>
    </row>
    <row r="16" spans="1:8" s="119" customFormat="1" ht="24.75">
      <c r="A16" s="652"/>
      <c r="B16" s="75" t="s">
        <v>435</v>
      </c>
      <c r="C16" s="75" t="s">
        <v>436</v>
      </c>
      <c r="D16" s="75" t="s">
        <v>437</v>
      </c>
      <c r="E16" s="75" t="s">
        <v>438</v>
      </c>
      <c r="F16" s="75" t="s">
        <v>439</v>
      </c>
      <c r="G16" s="76" t="s">
        <v>440</v>
      </c>
      <c r="H16" s="648"/>
    </row>
    <row r="17" spans="1:8" s="147" customFormat="1" ht="12.75">
      <c r="A17" s="652"/>
      <c r="B17" s="146" t="s">
        <v>273</v>
      </c>
      <c r="C17" s="146" t="s">
        <v>274</v>
      </c>
      <c r="D17" s="146" t="s">
        <v>275</v>
      </c>
      <c r="E17" s="146" t="s">
        <v>276</v>
      </c>
      <c r="F17" s="146" t="s">
        <v>277</v>
      </c>
      <c r="G17" s="247" t="s">
        <v>469</v>
      </c>
      <c r="H17" s="649"/>
    </row>
    <row r="18" spans="1:8" s="119" customFormat="1" ht="36.75" customHeight="1">
      <c r="A18" s="653"/>
      <c r="B18" s="148" t="s">
        <v>278</v>
      </c>
      <c r="C18" s="148" t="s">
        <v>279</v>
      </c>
      <c r="D18" s="148" t="s">
        <v>280</v>
      </c>
      <c r="E18" s="148" t="s">
        <v>281</v>
      </c>
      <c r="F18" s="148" t="s">
        <v>282</v>
      </c>
      <c r="G18" s="149" t="s">
        <v>283</v>
      </c>
      <c r="H18" s="648"/>
    </row>
    <row r="19" spans="1:8" s="119" customFormat="1" ht="12.75">
      <c r="A19" s="654"/>
      <c r="B19" s="150" t="s">
        <v>284</v>
      </c>
      <c r="C19" s="150" t="s">
        <v>285</v>
      </c>
      <c r="D19" s="150" t="s">
        <v>286</v>
      </c>
      <c r="E19" s="150" t="s">
        <v>285</v>
      </c>
      <c r="F19" s="150" t="s">
        <v>286</v>
      </c>
      <c r="G19" s="151"/>
      <c r="H19" s="650"/>
    </row>
    <row r="20" spans="1:9" s="164" customFormat="1" ht="24.75" customHeight="1">
      <c r="A20" s="525" t="s">
        <v>12</v>
      </c>
      <c r="B20" s="263" t="s">
        <v>116</v>
      </c>
      <c r="C20" s="263" t="s">
        <v>116</v>
      </c>
      <c r="D20" s="263" t="s">
        <v>116</v>
      </c>
      <c r="E20" s="263" t="s">
        <v>116</v>
      </c>
      <c r="F20" s="263" t="s">
        <v>116</v>
      </c>
      <c r="G20" s="263" t="s">
        <v>116</v>
      </c>
      <c r="H20" s="163" t="s">
        <v>12</v>
      </c>
      <c r="I20" s="119"/>
    </row>
    <row r="21" spans="1:9" s="164" customFormat="1" ht="24.75" customHeight="1">
      <c r="A21" s="526" t="s">
        <v>441</v>
      </c>
      <c r="B21" s="263" t="s">
        <v>116</v>
      </c>
      <c r="C21" s="263" t="s">
        <v>116</v>
      </c>
      <c r="D21" s="263" t="s">
        <v>116</v>
      </c>
      <c r="E21" s="263" t="s">
        <v>116</v>
      </c>
      <c r="F21" s="263" t="s">
        <v>116</v>
      </c>
      <c r="G21" s="263" t="s">
        <v>116</v>
      </c>
      <c r="H21" s="163" t="s">
        <v>441</v>
      </c>
      <c r="I21" s="119"/>
    </row>
    <row r="22" spans="1:9" s="164" customFormat="1" ht="24.75" customHeight="1">
      <c r="A22" s="237" t="s">
        <v>15</v>
      </c>
      <c r="B22" s="238">
        <v>35836</v>
      </c>
      <c r="C22" s="261">
        <v>8051</v>
      </c>
      <c r="D22" s="240">
        <v>225</v>
      </c>
      <c r="E22" s="239">
        <v>19453</v>
      </c>
      <c r="F22" s="241">
        <v>542.8</v>
      </c>
      <c r="G22" s="242">
        <v>41.4</v>
      </c>
      <c r="H22" s="163" t="s">
        <v>15</v>
      </c>
      <c r="I22" s="119"/>
    </row>
    <row r="23" spans="1:9" s="162" customFormat="1" ht="24.75" customHeight="1">
      <c r="A23" s="226" t="s">
        <v>16</v>
      </c>
      <c r="B23" s="268">
        <v>35996</v>
      </c>
      <c r="C23" s="269">
        <v>10213</v>
      </c>
      <c r="D23" s="270">
        <v>284</v>
      </c>
      <c r="E23" s="161">
        <v>19174</v>
      </c>
      <c r="F23" s="271">
        <f>(E23/B23*1000)</f>
        <v>532.6702966996332</v>
      </c>
      <c r="G23" s="272">
        <f>(D23/F23*100)</f>
        <v>53.31628246583916</v>
      </c>
      <c r="H23" s="265" t="s">
        <v>16</v>
      </c>
      <c r="I23" s="267"/>
    </row>
    <row r="24" spans="1:10" s="162" customFormat="1" ht="24.75" customHeight="1">
      <c r="A24" s="226" t="s">
        <v>522</v>
      </c>
      <c r="B24" s="268">
        <v>36343</v>
      </c>
      <c r="C24" s="269">
        <v>10102</v>
      </c>
      <c r="D24" s="270">
        <v>277.96274385713895</v>
      </c>
      <c r="E24" s="161">
        <v>20766</v>
      </c>
      <c r="F24" s="271">
        <v>571.4</v>
      </c>
      <c r="G24" s="272">
        <v>48.6</v>
      </c>
      <c r="H24" s="265" t="s">
        <v>522</v>
      </c>
      <c r="I24" s="267"/>
      <c r="J24" s="267"/>
    </row>
    <row r="25" spans="1:10" s="273" customFormat="1" ht="24.75" customHeight="1">
      <c r="A25" s="243" t="s">
        <v>521</v>
      </c>
      <c r="B25" s="465">
        <v>38806</v>
      </c>
      <c r="C25" s="466">
        <v>10158</v>
      </c>
      <c r="D25" s="467">
        <v>262</v>
      </c>
      <c r="E25" s="466">
        <v>25456</v>
      </c>
      <c r="F25" s="499">
        <v>656</v>
      </c>
      <c r="G25" s="504">
        <v>39.9</v>
      </c>
      <c r="H25" s="244" t="s">
        <v>521</v>
      </c>
      <c r="I25" s="93"/>
      <c r="J25" s="93"/>
    </row>
    <row r="26" spans="1:8" s="94" customFormat="1" ht="15.75" customHeight="1">
      <c r="A26" s="635" t="s">
        <v>515</v>
      </c>
      <c r="B26" s="636"/>
      <c r="C26" s="145"/>
      <c r="D26" s="145"/>
      <c r="E26" s="145"/>
      <c r="F26" s="145"/>
      <c r="H26" s="355" t="s">
        <v>516</v>
      </c>
    </row>
    <row r="27" s="94" customFormat="1" ht="15.75" customHeight="1">
      <c r="A27" s="94" t="s">
        <v>468</v>
      </c>
    </row>
    <row r="28" s="94" customFormat="1" ht="15.75" customHeight="1">
      <c r="A28" s="94" t="s">
        <v>548</v>
      </c>
    </row>
    <row r="29" s="4" customFormat="1" ht="12.75"/>
    <row r="30" s="4" customFormat="1" ht="12.75"/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</sheetData>
  <mergeCells count="9">
    <mergeCell ref="B15:G15"/>
    <mergeCell ref="A26:B26"/>
    <mergeCell ref="A1:J1"/>
    <mergeCell ref="B3:J3"/>
    <mergeCell ref="F4:G4"/>
    <mergeCell ref="F5:G5"/>
    <mergeCell ref="A3:A7"/>
    <mergeCell ref="H15:H19"/>
    <mergeCell ref="A15:A19"/>
  </mergeCells>
  <printOptions/>
  <pageMargins left="0.5511811023622047" right="0.5511811023622047" top="0.984251968503937" bottom="0.73" header="0.5118110236220472" footer="0.5118110236220472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6"/>
  <sheetViews>
    <sheetView zoomScaleSheetLayoutView="100" workbookViewId="0" topLeftCell="D1">
      <selection activeCell="F22" sqref="F22"/>
    </sheetView>
  </sheetViews>
  <sheetFormatPr defaultColWidth="9.140625" defaultRowHeight="12.75"/>
  <cols>
    <col min="1" max="1" width="10.57421875" style="88" customWidth="1"/>
    <col min="2" max="2" width="11.8515625" style="88" customWidth="1"/>
    <col min="3" max="3" width="11.7109375" style="88" customWidth="1"/>
    <col min="4" max="4" width="11.28125" style="88" customWidth="1"/>
    <col min="5" max="5" width="9.28125" style="88" customWidth="1"/>
    <col min="6" max="6" width="9.8515625" style="88" customWidth="1"/>
    <col min="7" max="7" width="11.8515625" style="88" customWidth="1"/>
    <col min="8" max="8" width="11.140625" style="88" customWidth="1"/>
    <col min="9" max="9" width="9.7109375" style="88" customWidth="1"/>
    <col min="10" max="10" width="9.57421875" style="88" customWidth="1"/>
    <col min="11" max="11" width="10.7109375" style="88" customWidth="1"/>
    <col min="12" max="12" width="11.7109375" style="77" customWidth="1"/>
    <col min="13" max="13" width="12.140625" style="77" customWidth="1"/>
    <col min="14" max="14" width="12.28125" style="77" customWidth="1"/>
    <col min="15" max="15" width="10.57421875" style="77" customWidth="1"/>
    <col min="16" max="16" width="9.7109375" style="77" customWidth="1"/>
    <col min="17" max="16384" width="9.140625" style="77" customWidth="1"/>
  </cols>
  <sheetData>
    <row r="1" spans="1:11" s="165" customFormat="1" ht="32.25" customHeight="1">
      <c r="A1" s="680" t="s">
        <v>575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</row>
    <row r="2" spans="1:12" s="79" customFormat="1" ht="18" customHeight="1">
      <c r="A2" s="681" t="s">
        <v>442</v>
      </c>
      <c r="B2" s="681"/>
      <c r="C2" s="78"/>
      <c r="D2" s="78"/>
      <c r="E2" s="78"/>
      <c r="F2" s="78"/>
      <c r="G2" s="78"/>
      <c r="H2" s="78"/>
      <c r="I2" s="78"/>
      <c r="J2" s="78"/>
      <c r="K2" s="78"/>
      <c r="L2" s="92" t="s">
        <v>443</v>
      </c>
    </row>
    <row r="3" spans="1:12" s="81" customFormat="1" ht="24.75" customHeight="1">
      <c r="A3" s="682" t="s">
        <v>424</v>
      </c>
      <c r="B3" s="80" t="s">
        <v>322</v>
      </c>
      <c r="C3" s="80" t="s">
        <v>314</v>
      </c>
      <c r="D3" s="80" t="s">
        <v>323</v>
      </c>
      <c r="E3" s="663" t="s">
        <v>287</v>
      </c>
      <c r="F3" s="685"/>
      <c r="G3" s="685"/>
      <c r="H3" s="685"/>
      <c r="I3" s="685"/>
      <c r="J3" s="685"/>
      <c r="K3" s="664"/>
      <c r="L3" s="677" t="s">
        <v>427</v>
      </c>
    </row>
    <row r="4" spans="1:12" s="81" customFormat="1" ht="12">
      <c r="A4" s="683"/>
      <c r="B4" s="82" t="s">
        <v>288</v>
      </c>
      <c r="C4" s="82" t="s">
        <v>316</v>
      </c>
      <c r="D4" s="82" t="s">
        <v>324</v>
      </c>
      <c r="E4" s="667"/>
      <c r="F4" s="686"/>
      <c r="G4" s="686"/>
      <c r="H4" s="686"/>
      <c r="I4" s="686"/>
      <c r="J4" s="686"/>
      <c r="K4" s="668"/>
      <c r="L4" s="678"/>
    </row>
    <row r="5" spans="1:12" s="81" customFormat="1" ht="13.5" customHeight="1">
      <c r="A5" s="683"/>
      <c r="B5" s="82" t="s">
        <v>269</v>
      </c>
      <c r="C5" s="87"/>
      <c r="D5" s="82"/>
      <c r="E5" s="80" t="s">
        <v>325</v>
      </c>
      <c r="F5" s="80" t="s">
        <v>289</v>
      </c>
      <c r="G5" s="80" t="s">
        <v>290</v>
      </c>
      <c r="H5" s="669" t="s">
        <v>291</v>
      </c>
      <c r="I5" s="671"/>
      <c r="J5" s="80" t="s">
        <v>292</v>
      </c>
      <c r="K5" s="80" t="s">
        <v>293</v>
      </c>
      <c r="L5" s="678"/>
    </row>
    <row r="6" spans="1:12" s="81" customFormat="1" ht="13.5">
      <c r="A6" s="683"/>
      <c r="C6" s="87"/>
      <c r="D6" s="87"/>
      <c r="E6" s="82" t="s">
        <v>326</v>
      </c>
      <c r="F6" s="82" t="s">
        <v>294</v>
      </c>
      <c r="G6" s="82" t="s">
        <v>294</v>
      </c>
      <c r="H6" s="672" t="s">
        <v>295</v>
      </c>
      <c r="I6" s="674"/>
      <c r="J6" s="82"/>
      <c r="K6" s="82"/>
      <c r="L6" s="678"/>
    </row>
    <row r="7" spans="1:12" s="81" customFormat="1" ht="13.5">
      <c r="A7" s="683"/>
      <c r="B7" s="168"/>
      <c r="C7" s="168"/>
      <c r="D7" s="86"/>
      <c r="E7" s="661" t="s">
        <v>451</v>
      </c>
      <c r="F7" s="661" t="s">
        <v>449</v>
      </c>
      <c r="G7" s="661" t="s">
        <v>297</v>
      </c>
      <c r="H7" s="170" t="s">
        <v>298</v>
      </c>
      <c r="I7" s="170" t="s">
        <v>299</v>
      </c>
      <c r="J7" s="661" t="s">
        <v>317</v>
      </c>
      <c r="K7" s="661" t="s">
        <v>300</v>
      </c>
      <c r="L7" s="678"/>
    </row>
    <row r="8" spans="1:12" s="81" customFormat="1" ht="39" customHeight="1">
      <c r="A8" s="684"/>
      <c r="B8" s="171" t="s">
        <v>296</v>
      </c>
      <c r="C8" s="171" t="s">
        <v>301</v>
      </c>
      <c r="D8" s="172" t="s">
        <v>444</v>
      </c>
      <c r="E8" s="687"/>
      <c r="F8" s="662"/>
      <c r="G8" s="662"/>
      <c r="H8" s="171" t="s">
        <v>302</v>
      </c>
      <c r="I8" s="171" t="s">
        <v>303</v>
      </c>
      <c r="J8" s="662"/>
      <c r="K8" s="662"/>
      <c r="L8" s="679"/>
    </row>
    <row r="9" spans="1:16" s="249" customFormat="1" ht="27" customHeight="1">
      <c r="A9" s="220">
        <v>2005</v>
      </c>
      <c r="B9" s="527">
        <v>2487480</v>
      </c>
      <c r="C9" s="528">
        <v>1662250</v>
      </c>
      <c r="D9" s="529">
        <v>66.82465788669658</v>
      </c>
      <c r="E9" s="248" t="s">
        <v>116</v>
      </c>
      <c r="F9" s="248" t="s">
        <v>116</v>
      </c>
      <c r="G9" s="528">
        <v>1076710</v>
      </c>
      <c r="H9" s="528">
        <v>104719</v>
      </c>
      <c r="I9" s="528">
        <v>627194</v>
      </c>
      <c r="J9" s="528">
        <v>25073</v>
      </c>
      <c r="K9" s="530">
        <v>319724</v>
      </c>
      <c r="L9" s="220">
        <v>2005</v>
      </c>
      <c r="M9" s="166"/>
      <c r="N9" s="166"/>
      <c r="O9" s="166"/>
      <c r="P9" s="166"/>
    </row>
    <row r="10" spans="1:16" s="298" customFormat="1" ht="27" customHeight="1">
      <c r="A10" s="288">
        <v>2006</v>
      </c>
      <c r="B10" s="531">
        <v>2487480</v>
      </c>
      <c r="C10" s="349">
        <v>1745684</v>
      </c>
      <c r="D10" s="532">
        <v>70.17881550806439</v>
      </c>
      <c r="E10" s="299" t="s">
        <v>116</v>
      </c>
      <c r="F10" s="299" t="s">
        <v>116</v>
      </c>
      <c r="G10" s="349">
        <v>1060802</v>
      </c>
      <c r="H10" s="349">
        <v>104569</v>
      </c>
      <c r="I10" s="349">
        <v>623670</v>
      </c>
      <c r="J10" s="349">
        <v>25073</v>
      </c>
      <c r="K10" s="533">
        <v>307490</v>
      </c>
      <c r="L10" s="288">
        <v>2006</v>
      </c>
      <c r="M10" s="297"/>
      <c r="N10" s="297"/>
      <c r="O10" s="297"/>
      <c r="P10" s="297"/>
    </row>
    <row r="11" spans="1:16" s="298" customFormat="1" ht="27" customHeight="1">
      <c r="A11" s="288">
        <v>2007</v>
      </c>
      <c r="B11" s="531">
        <v>2487480</v>
      </c>
      <c r="C11" s="349">
        <v>1776495</v>
      </c>
      <c r="D11" s="532">
        <v>71.41745863283323</v>
      </c>
      <c r="E11" s="248" t="s">
        <v>116</v>
      </c>
      <c r="F11" s="248" t="s">
        <v>116</v>
      </c>
      <c r="G11" s="349">
        <v>1036540</v>
      </c>
      <c r="H11" s="349">
        <v>104076</v>
      </c>
      <c r="I11" s="349">
        <v>619352</v>
      </c>
      <c r="J11" s="349">
        <v>25073</v>
      </c>
      <c r="K11" s="533">
        <v>288039</v>
      </c>
      <c r="L11" s="288">
        <v>2007</v>
      </c>
      <c r="M11" s="297"/>
      <c r="N11" s="297"/>
      <c r="O11" s="297"/>
      <c r="P11" s="297"/>
    </row>
    <row r="12" spans="1:16" s="250" customFormat="1" ht="27" customHeight="1">
      <c r="A12" s="537">
        <v>2008</v>
      </c>
      <c r="B12" s="538">
        <v>2487480</v>
      </c>
      <c r="C12" s="539">
        <v>1840933</v>
      </c>
      <c r="D12" s="540">
        <v>74</v>
      </c>
      <c r="E12" s="541" t="s">
        <v>550</v>
      </c>
      <c r="F12" s="541" t="s">
        <v>550</v>
      </c>
      <c r="G12" s="539">
        <v>959664</v>
      </c>
      <c r="H12" s="539">
        <v>103380</v>
      </c>
      <c r="I12" s="539">
        <v>570949</v>
      </c>
      <c r="J12" s="539">
        <v>23995</v>
      </c>
      <c r="K12" s="542">
        <v>261340</v>
      </c>
      <c r="L12" s="537">
        <v>2008</v>
      </c>
      <c r="M12" s="167"/>
      <c r="N12" s="167"/>
      <c r="O12" s="167"/>
      <c r="P12" s="167"/>
    </row>
    <row r="13" spans="2:12" s="90" customFormat="1" ht="18" customHeight="1">
      <c r="B13" s="78"/>
      <c r="C13" s="78"/>
      <c r="D13" s="78"/>
      <c r="E13" s="89"/>
      <c r="F13" s="78"/>
      <c r="G13" s="78"/>
      <c r="H13" s="91" t="s">
        <v>327</v>
      </c>
      <c r="I13" s="79"/>
      <c r="J13" s="79"/>
      <c r="K13" s="79"/>
      <c r="L13" s="79"/>
    </row>
    <row r="14" spans="1:16" s="90" customFormat="1" ht="16.5" customHeight="1">
      <c r="A14" s="655" t="s">
        <v>452</v>
      </c>
      <c r="B14" s="669" t="s">
        <v>304</v>
      </c>
      <c r="C14" s="670"/>
      <c r="D14" s="670"/>
      <c r="E14" s="670"/>
      <c r="F14" s="670"/>
      <c r="G14" s="670"/>
      <c r="H14" s="670"/>
      <c r="I14" s="670"/>
      <c r="J14" s="670"/>
      <c r="K14" s="670"/>
      <c r="L14" s="671"/>
      <c r="M14" s="80" t="s">
        <v>305</v>
      </c>
      <c r="N14" s="675" t="s">
        <v>328</v>
      </c>
      <c r="O14" s="80" t="s">
        <v>306</v>
      </c>
      <c r="P14" s="658" t="s">
        <v>453</v>
      </c>
    </row>
    <row r="15" spans="1:16" s="90" customFormat="1" ht="16.5" customHeight="1">
      <c r="A15" s="656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5"/>
      <c r="M15" s="82"/>
      <c r="N15" s="676"/>
      <c r="O15" s="82" t="s">
        <v>307</v>
      </c>
      <c r="P15" s="659"/>
    </row>
    <row r="16" spans="1:16" s="90" customFormat="1" ht="15" customHeight="1">
      <c r="A16" s="656"/>
      <c r="B16" s="80" t="s">
        <v>325</v>
      </c>
      <c r="C16" s="669" t="s">
        <v>329</v>
      </c>
      <c r="D16" s="670"/>
      <c r="E16" s="670"/>
      <c r="F16" s="671"/>
      <c r="G16" s="669" t="s">
        <v>308</v>
      </c>
      <c r="H16" s="670"/>
      <c r="I16" s="670"/>
      <c r="J16" s="670"/>
      <c r="K16" s="670"/>
      <c r="L16" s="671"/>
      <c r="M16" s="82" t="s">
        <v>309</v>
      </c>
      <c r="N16" s="82" t="s">
        <v>309</v>
      </c>
      <c r="O16" s="82" t="s">
        <v>309</v>
      </c>
      <c r="P16" s="659"/>
    </row>
    <row r="17" spans="1:16" s="90" customFormat="1" ht="15" customHeight="1">
      <c r="A17" s="656"/>
      <c r="B17" s="82" t="s">
        <v>310</v>
      </c>
      <c r="C17" s="672" t="s">
        <v>311</v>
      </c>
      <c r="D17" s="673"/>
      <c r="E17" s="673"/>
      <c r="F17" s="674"/>
      <c r="G17" s="672" t="s">
        <v>312</v>
      </c>
      <c r="H17" s="673"/>
      <c r="I17" s="673"/>
      <c r="J17" s="673"/>
      <c r="K17" s="673"/>
      <c r="L17" s="674"/>
      <c r="M17" s="82"/>
      <c r="N17" s="87"/>
      <c r="O17" s="82" t="s">
        <v>269</v>
      </c>
      <c r="P17" s="659"/>
    </row>
    <row r="18" spans="1:16" s="90" customFormat="1" ht="14.25">
      <c r="A18" s="656"/>
      <c r="B18" s="169"/>
      <c r="C18" s="170" t="s">
        <v>313</v>
      </c>
      <c r="D18" s="170" t="s">
        <v>314</v>
      </c>
      <c r="E18" s="663" t="s">
        <v>291</v>
      </c>
      <c r="F18" s="664"/>
      <c r="G18" s="170" t="s">
        <v>313</v>
      </c>
      <c r="H18" s="170" t="s">
        <v>290</v>
      </c>
      <c r="I18" s="663" t="s">
        <v>291</v>
      </c>
      <c r="J18" s="664"/>
      <c r="K18" s="170" t="s">
        <v>292</v>
      </c>
      <c r="L18" s="170" t="s">
        <v>293</v>
      </c>
      <c r="M18" s="169"/>
      <c r="N18" s="665" t="s">
        <v>315</v>
      </c>
      <c r="O18" s="169"/>
      <c r="P18" s="659"/>
    </row>
    <row r="19" spans="1:16" s="90" customFormat="1" ht="14.25">
      <c r="A19" s="656"/>
      <c r="B19" s="169"/>
      <c r="C19" s="169"/>
      <c r="D19" s="169" t="s">
        <v>316</v>
      </c>
      <c r="E19" s="667" t="s">
        <v>295</v>
      </c>
      <c r="F19" s="668"/>
      <c r="G19" s="169"/>
      <c r="H19" s="169" t="s">
        <v>294</v>
      </c>
      <c r="I19" s="667" t="s">
        <v>295</v>
      </c>
      <c r="J19" s="668"/>
      <c r="K19" s="169"/>
      <c r="L19" s="169"/>
      <c r="M19" s="169"/>
      <c r="N19" s="665"/>
      <c r="O19" s="169"/>
      <c r="P19" s="659"/>
    </row>
    <row r="20" spans="1:16" s="90" customFormat="1" ht="18.75" customHeight="1">
      <c r="A20" s="656"/>
      <c r="B20" s="169"/>
      <c r="C20" s="661" t="s">
        <v>445</v>
      </c>
      <c r="D20" s="661" t="s">
        <v>446</v>
      </c>
      <c r="E20" s="170" t="s">
        <v>298</v>
      </c>
      <c r="F20" s="170" t="s">
        <v>299</v>
      </c>
      <c r="G20" s="661" t="s">
        <v>450</v>
      </c>
      <c r="H20" s="661" t="s">
        <v>470</v>
      </c>
      <c r="I20" s="170" t="s">
        <v>298</v>
      </c>
      <c r="J20" s="170" t="s">
        <v>299</v>
      </c>
      <c r="K20" s="661" t="s">
        <v>447</v>
      </c>
      <c r="L20" s="661" t="s">
        <v>448</v>
      </c>
      <c r="M20" s="169" t="s">
        <v>318</v>
      </c>
      <c r="N20" s="665"/>
      <c r="O20" s="169" t="s">
        <v>319</v>
      </c>
      <c r="P20" s="659"/>
    </row>
    <row r="21" spans="1:16" s="90" customFormat="1" ht="27.75" customHeight="1">
      <c r="A21" s="657"/>
      <c r="B21" s="171" t="s">
        <v>296</v>
      </c>
      <c r="C21" s="662"/>
      <c r="D21" s="662"/>
      <c r="E21" s="171" t="s">
        <v>302</v>
      </c>
      <c r="F21" s="171" t="s">
        <v>303</v>
      </c>
      <c r="G21" s="662"/>
      <c r="H21" s="662"/>
      <c r="I21" s="171" t="s">
        <v>302</v>
      </c>
      <c r="J21" s="171" t="s">
        <v>303</v>
      </c>
      <c r="K21" s="662"/>
      <c r="L21" s="662"/>
      <c r="M21" s="171" t="s">
        <v>320</v>
      </c>
      <c r="N21" s="666"/>
      <c r="O21" s="171" t="s">
        <v>321</v>
      </c>
      <c r="P21" s="660"/>
    </row>
    <row r="22" spans="1:16" s="249" customFormat="1" ht="28.5" customHeight="1">
      <c r="A22" s="343" t="s">
        <v>510</v>
      </c>
      <c r="B22" s="345">
        <v>85</v>
      </c>
      <c r="C22" s="346">
        <v>1252005</v>
      </c>
      <c r="D22" s="346">
        <v>361690</v>
      </c>
      <c r="E22" s="534" t="s">
        <v>116</v>
      </c>
      <c r="F22" s="346">
        <v>361690</v>
      </c>
      <c r="G22" s="346">
        <v>1235475</v>
      </c>
      <c r="H22" s="346">
        <v>223850</v>
      </c>
      <c r="I22" s="346">
        <v>30719</v>
      </c>
      <c r="J22" s="346">
        <v>191716</v>
      </c>
      <c r="K22" s="534" t="s">
        <v>116</v>
      </c>
      <c r="L22" s="347">
        <v>1415</v>
      </c>
      <c r="M22" s="347">
        <v>23589</v>
      </c>
      <c r="N22" s="347">
        <v>18415</v>
      </c>
      <c r="O22" s="347">
        <v>220</v>
      </c>
      <c r="P22" s="344" t="s">
        <v>510</v>
      </c>
    </row>
    <row r="23" spans="1:16" s="298" customFormat="1" ht="28.5" customHeight="1">
      <c r="A23" s="288" t="s">
        <v>16</v>
      </c>
      <c r="B23" s="348">
        <v>85.6</v>
      </c>
      <c r="C23" s="349">
        <v>1252005</v>
      </c>
      <c r="D23" s="349">
        <v>423675</v>
      </c>
      <c r="E23" s="299" t="s">
        <v>116</v>
      </c>
      <c r="F23" s="349">
        <v>423675</v>
      </c>
      <c r="G23" s="349">
        <v>1235475</v>
      </c>
      <c r="H23" s="349">
        <v>261207</v>
      </c>
      <c r="I23" s="349">
        <v>31292</v>
      </c>
      <c r="J23" s="349">
        <v>216266</v>
      </c>
      <c r="K23" s="299" t="s">
        <v>116</v>
      </c>
      <c r="L23" s="350">
        <v>280603</v>
      </c>
      <c r="M23" s="350">
        <v>21784</v>
      </c>
      <c r="N23" s="350">
        <v>39452</v>
      </c>
      <c r="O23" s="351">
        <v>873</v>
      </c>
      <c r="P23" s="300" t="s">
        <v>16</v>
      </c>
    </row>
    <row r="24" spans="1:16" s="298" customFormat="1" ht="28.5" customHeight="1">
      <c r="A24" s="288" t="s">
        <v>522</v>
      </c>
      <c r="B24" s="348">
        <v>85.6</v>
      </c>
      <c r="C24" s="349">
        <v>1252005</v>
      </c>
      <c r="D24" s="349">
        <v>454078</v>
      </c>
      <c r="E24" s="534" t="s">
        <v>116</v>
      </c>
      <c r="F24" s="349">
        <v>454078</v>
      </c>
      <c r="G24" s="349">
        <v>1235475</v>
      </c>
      <c r="H24" s="349">
        <v>285877</v>
      </c>
      <c r="I24" s="349">
        <v>31785</v>
      </c>
      <c r="J24" s="349">
        <v>220584</v>
      </c>
      <c r="K24" s="534" t="s">
        <v>116</v>
      </c>
      <c r="L24" s="350">
        <v>33508</v>
      </c>
      <c r="M24" s="350">
        <v>28994</v>
      </c>
      <c r="N24" s="350">
        <v>42291</v>
      </c>
      <c r="O24" s="351">
        <v>1141</v>
      </c>
      <c r="P24" s="300" t="s">
        <v>522</v>
      </c>
    </row>
    <row r="25" spans="1:16" s="250" customFormat="1" ht="28.5" customHeight="1">
      <c r="A25" s="468" t="s">
        <v>521</v>
      </c>
      <c r="B25" s="469">
        <v>85.6</v>
      </c>
      <c r="C25" s="470">
        <v>1252005</v>
      </c>
      <c r="D25" s="470">
        <v>558766</v>
      </c>
      <c r="E25" s="535" t="s">
        <v>116</v>
      </c>
      <c r="F25" s="470">
        <v>558766</v>
      </c>
      <c r="G25" s="470">
        <v>1235475</v>
      </c>
      <c r="H25" s="470">
        <v>322503</v>
      </c>
      <c r="I25" s="470">
        <v>32758</v>
      </c>
      <c r="J25" s="470">
        <v>229538</v>
      </c>
      <c r="K25" s="535" t="s">
        <v>116</v>
      </c>
      <c r="L25" s="471">
        <v>60207</v>
      </c>
      <c r="M25" s="471">
        <v>31381</v>
      </c>
      <c r="N25" s="471">
        <v>45845</v>
      </c>
      <c r="O25" s="472">
        <v>1148</v>
      </c>
      <c r="P25" s="536" t="s">
        <v>521</v>
      </c>
    </row>
    <row r="26" spans="1:16" s="4" customFormat="1" ht="15.75" customHeight="1">
      <c r="A26" s="13" t="s">
        <v>508</v>
      </c>
      <c r="B26" s="13"/>
      <c r="C26" s="18"/>
      <c r="D26" s="18"/>
      <c r="E26" s="18"/>
      <c r="F26" s="18"/>
      <c r="K26" s="90"/>
      <c r="L26" s="90"/>
      <c r="M26" s="90"/>
      <c r="N26" s="90"/>
      <c r="O26" s="330" t="s">
        <v>507</v>
      </c>
      <c r="P26" s="15"/>
    </row>
    <row r="27" spans="1:11" s="90" customFormat="1" ht="14.2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1:11" s="90" customFormat="1" ht="14.2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1:11" s="90" customFormat="1" ht="14.2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1:11" s="90" customFormat="1" ht="14.2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1:11" s="90" customFormat="1" ht="14.2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1:11" s="90" customFormat="1" ht="14.2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1:11" s="90" customFormat="1" ht="14.2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1:11" s="90" customFormat="1" ht="14.2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1:11" s="90" customFormat="1" ht="14.2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1:11" s="90" customFormat="1" ht="14.2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1:11" s="90" customFormat="1" ht="14.2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1:11" s="90" customFormat="1" ht="14.2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1:11" s="90" customFormat="1" ht="14.2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1:11" s="90" customFormat="1" ht="14.2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1:11" s="90" customFormat="1" ht="14.2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1:11" s="90" customFormat="1" ht="14.2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1:11" s="90" customFormat="1" ht="14.2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1:11" s="90" customFormat="1" ht="14.2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1:11" s="90" customFormat="1" ht="14.2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1:11" s="90" customFormat="1" ht="14.2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1:11" s="90" customFormat="1" ht="14.2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1:11" s="90" customFormat="1" ht="14.2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1:11" s="90" customFormat="1" ht="14.2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1:11" s="90" customFormat="1" ht="14.2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1:11" s="90" customFormat="1" ht="14.2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1:11" s="90" customFormat="1" ht="14.2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s="90" customFormat="1" ht="14.2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1" s="90" customFormat="1" ht="14.2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s="90" customFormat="1" ht="14.2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s="90" customFormat="1" ht="14.2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s="90" customFormat="1" ht="14.2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1:11" s="90" customFormat="1" ht="14.2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1:11" s="90" customFormat="1" ht="14.2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1:11" s="90" customFormat="1" ht="14.2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1:11" s="90" customFormat="1" ht="14.2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1:11" s="90" customFormat="1" ht="14.2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1:11" s="90" customFormat="1" ht="14.2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1:11" s="90" customFormat="1" ht="14.2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1:11" s="90" customFormat="1" ht="14.25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1:11" s="90" customFormat="1" ht="14.2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</row>
  </sheetData>
  <mergeCells count="31">
    <mergeCell ref="A1:K1"/>
    <mergeCell ref="A2:B2"/>
    <mergeCell ref="A3:A8"/>
    <mergeCell ref="E3:K4"/>
    <mergeCell ref="H5:I5"/>
    <mergeCell ref="H6:I6"/>
    <mergeCell ref="E7:E8"/>
    <mergeCell ref="F7:F8"/>
    <mergeCell ref="G7:G8"/>
    <mergeCell ref="J7:J8"/>
    <mergeCell ref="K7:K8"/>
    <mergeCell ref="B14:L14"/>
    <mergeCell ref="N14:N15"/>
    <mergeCell ref="L3:L8"/>
    <mergeCell ref="I19:J19"/>
    <mergeCell ref="K20:K21"/>
    <mergeCell ref="L20:L21"/>
    <mergeCell ref="C16:F16"/>
    <mergeCell ref="G16:L16"/>
    <mergeCell ref="C17:F17"/>
    <mergeCell ref="G17:L17"/>
    <mergeCell ref="A14:A21"/>
    <mergeCell ref="P14:P21"/>
    <mergeCell ref="C20:C21"/>
    <mergeCell ref="D20:D21"/>
    <mergeCell ref="G20:G21"/>
    <mergeCell ref="H20:H21"/>
    <mergeCell ref="E18:F18"/>
    <mergeCell ref="I18:J18"/>
    <mergeCell ref="N18:N21"/>
    <mergeCell ref="E19:F19"/>
  </mergeCells>
  <printOptions/>
  <pageMargins left="0.51" right="0.45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zoomScaleSheetLayoutView="100" workbookViewId="0" topLeftCell="A10">
      <selection activeCell="C30" sqref="C30"/>
    </sheetView>
  </sheetViews>
  <sheetFormatPr defaultColWidth="9.140625" defaultRowHeight="12.75"/>
  <cols>
    <col min="1" max="1" width="13.7109375" style="4" customWidth="1"/>
    <col min="2" max="2" width="12.57421875" style="4" customWidth="1"/>
    <col min="3" max="4" width="10.421875" style="4" customWidth="1"/>
    <col min="5" max="5" width="9.421875" style="4" customWidth="1"/>
    <col min="6" max="6" width="10.421875" style="4" customWidth="1"/>
    <col min="7" max="7" width="10.57421875" style="4" customWidth="1"/>
    <col min="8" max="8" width="13.57421875" style="4" customWidth="1"/>
    <col min="9" max="9" width="10.421875" style="4" customWidth="1"/>
    <col min="10" max="10" width="10.28125" style="4" customWidth="1"/>
    <col min="11" max="11" width="10.7109375" style="4" customWidth="1"/>
    <col min="12" max="12" width="10.421875" style="4" customWidth="1"/>
    <col min="13" max="13" width="11.7109375" style="4" customWidth="1"/>
    <col min="14" max="14" width="9.8515625" style="4" customWidth="1"/>
    <col min="15" max="15" width="10.57421875" style="4" customWidth="1"/>
    <col min="16" max="16" width="11.57421875" style="4" customWidth="1"/>
    <col min="17" max="17" width="10.57421875" style="4" customWidth="1"/>
    <col min="18" max="18" width="13.421875" style="4" customWidth="1"/>
    <col min="19" max="16384" width="9.140625" style="4" customWidth="1"/>
  </cols>
  <sheetData>
    <row r="1" spans="1:18" ht="32.25" customHeight="1">
      <c r="A1" s="572" t="s">
        <v>29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</row>
    <row r="2" spans="1:18" ht="18" customHeight="1">
      <c r="A2" s="4" t="s">
        <v>30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5" t="s">
        <v>31</v>
      </c>
    </row>
    <row r="3" spans="1:18" s="94" customFormat="1" ht="21.75" customHeight="1">
      <c r="A3" s="584" t="s">
        <v>359</v>
      </c>
      <c r="B3" s="579" t="s">
        <v>330</v>
      </c>
      <c r="C3" s="580"/>
      <c r="D3" s="579" t="s">
        <v>331</v>
      </c>
      <c r="E3" s="580"/>
      <c r="F3" s="579" t="s">
        <v>332</v>
      </c>
      <c r="G3" s="580"/>
      <c r="H3" s="579" t="s">
        <v>333</v>
      </c>
      <c r="I3" s="580"/>
      <c r="J3" s="581" t="s">
        <v>334</v>
      </c>
      <c r="K3" s="582"/>
      <c r="L3" s="582"/>
      <c r="M3" s="582"/>
      <c r="N3" s="582"/>
      <c r="O3" s="582"/>
      <c r="P3" s="582"/>
      <c r="Q3" s="583"/>
      <c r="R3" s="587" t="s">
        <v>360</v>
      </c>
    </row>
    <row r="4" spans="1:18" s="94" customFormat="1" ht="21.75" customHeight="1">
      <c r="A4" s="585"/>
      <c r="B4" s="99"/>
      <c r="C4" s="21" t="s">
        <v>335</v>
      </c>
      <c r="D4" s="98"/>
      <c r="E4" s="21" t="s">
        <v>335</v>
      </c>
      <c r="F4" s="98"/>
      <c r="G4" s="21" t="s">
        <v>335</v>
      </c>
      <c r="H4" s="98"/>
      <c r="I4" s="21" t="s">
        <v>335</v>
      </c>
      <c r="J4" s="579" t="s">
        <v>336</v>
      </c>
      <c r="K4" s="580"/>
      <c r="L4" s="579" t="s">
        <v>337</v>
      </c>
      <c r="M4" s="580"/>
      <c r="N4" s="579" t="s">
        <v>338</v>
      </c>
      <c r="O4" s="580"/>
      <c r="P4" s="579" t="s">
        <v>339</v>
      </c>
      <c r="Q4" s="580"/>
      <c r="R4" s="588"/>
    </row>
    <row r="5" spans="1:18" s="94" customFormat="1" ht="21.75" customHeight="1">
      <c r="A5" s="585"/>
      <c r="B5" s="99"/>
      <c r="C5" s="102"/>
      <c r="D5" s="98"/>
      <c r="E5" s="102"/>
      <c r="F5" s="98"/>
      <c r="G5" s="102"/>
      <c r="H5" s="98"/>
      <c r="I5" s="102"/>
      <c r="J5" s="98"/>
      <c r="K5" s="21" t="s">
        <v>335</v>
      </c>
      <c r="L5" s="103" t="s">
        <v>340</v>
      </c>
      <c r="M5" s="21" t="s">
        <v>335</v>
      </c>
      <c r="N5" s="98"/>
      <c r="O5" s="21" t="s">
        <v>335</v>
      </c>
      <c r="P5" s="98"/>
      <c r="Q5" s="21" t="s">
        <v>335</v>
      </c>
      <c r="R5" s="588"/>
    </row>
    <row r="6" spans="1:18" s="94" customFormat="1" ht="21.75" customHeight="1">
      <c r="A6" s="585"/>
      <c r="B6" s="104"/>
      <c r="C6" s="104"/>
      <c r="D6" s="104"/>
      <c r="E6" s="104"/>
      <c r="F6" s="104"/>
      <c r="G6" s="104"/>
      <c r="H6" s="104"/>
      <c r="I6" s="104"/>
      <c r="J6" s="104"/>
      <c r="K6" s="102"/>
      <c r="L6" s="98" t="s">
        <v>341</v>
      </c>
      <c r="M6" s="102"/>
      <c r="N6" s="98"/>
      <c r="O6" s="102"/>
      <c r="P6" s="98" t="s">
        <v>342</v>
      </c>
      <c r="Q6" s="102"/>
      <c r="R6" s="588"/>
    </row>
    <row r="7" spans="1:18" s="94" customFormat="1" ht="21.75" customHeight="1">
      <c r="A7" s="586"/>
      <c r="B7" s="101" t="s">
        <v>343</v>
      </c>
      <c r="C7" s="105" t="s">
        <v>344</v>
      </c>
      <c r="D7" s="100" t="s">
        <v>345</v>
      </c>
      <c r="E7" s="105" t="s">
        <v>344</v>
      </c>
      <c r="F7" s="100" t="s">
        <v>346</v>
      </c>
      <c r="G7" s="105" t="s">
        <v>344</v>
      </c>
      <c r="H7" s="100" t="s">
        <v>347</v>
      </c>
      <c r="I7" s="105" t="s">
        <v>344</v>
      </c>
      <c r="J7" s="100" t="s">
        <v>348</v>
      </c>
      <c r="K7" s="105" t="s">
        <v>344</v>
      </c>
      <c r="L7" s="26" t="s">
        <v>349</v>
      </c>
      <c r="M7" s="105" t="s">
        <v>344</v>
      </c>
      <c r="N7" s="100" t="s">
        <v>350</v>
      </c>
      <c r="O7" s="105" t="s">
        <v>344</v>
      </c>
      <c r="P7" s="106" t="s">
        <v>351</v>
      </c>
      <c r="Q7" s="105" t="s">
        <v>344</v>
      </c>
      <c r="R7" s="589"/>
    </row>
    <row r="8" spans="1:18" s="181" customFormat="1" ht="22.5" customHeight="1">
      <c r="A8" s="182" t="s">
        <v>361</v>
      </c>
      <c r="B8" s="107">
        <v>1464512</v>
      </c>
      <c r="C8" s="108">
        <v>100</v>
      </c>
      <c r="D8" s="109">
        <v>316405</v>
      </c>
      <c r="E8" s="110">
        <v>21.604807608268146</v>
      </c>
      <c r="F8" s="109">
        <v>92579</v>
      </c>
      <c r="G8" s="110">
        <v>6.321491390988944</v>
      </c>
      <c r="H8" s="109">
        <v>754022</v>
      </c>
      <c r="I8" s="111">
        <v>51.48622885985229</v>
      </c>
      <c r="J8" s="112">
        <v>301506</v>
      </c>
      <c r="K8" s="113">
        <v>20.58747214089062</v>
      </c>
      <c r="L8" s="114">
        <v>212211</v>
      </c>
      <c r="M8" s="115">
        <v>14.490219267578553</v>
      </c>
      <c r="N8" s="114">
        <v>1605</v>
      </c>
      <c r="O8" s="108">
        <v>0.10959281999737797</v>
      </c>
      <c r="P8" s="114">
        <v>87690</v>
      </c>
      <c r="Q8" s="116">
        <v>5.987660053314688</v>
      </c>
      <c r="R8" s="180" t="s">
        <v>454</v>
      </c>
    </row>
    <row r="9" spans="1:18" s="181" customFormat="1" ht="22.5" customHeight="1">
      <c r="A9" s="182" t="s">
        <v>352</v>
      </c>
      <c r="B9" s="107">
        <v>2364242</v>
      </c>
      <c r="C9" s="108">
        <v>100</v>
      </c>
      <c r="D9" s="109">
        <v>429813</v>
      </c>
      <c r="E9" s="110">
        <v>18.2</v>
      </c>
      <c r="F9" s="109">
        <v>134502</v>
      </c>
      <c r="G9" s="110">
        <v>5.7</v>
      </c>
      <c r="H9" s="109">
        <v>1039309</v>
      </c>
      <c r="I9" s="111">
        <v>44</v>
      </c>
      <c r="J9" s="112">
        <v>760618</v>
      </c>
      <c r="K9" s="113">
        <v>32.2</v>
      </c>
      <c r="L9" s="114">
        <v>629956</v>
      </c>
      <c r="M9" s="115">
        <v>26.6</v>
      </c>
      <c r="N9" s="114">
        <v>7583</v>
      </c>
      <c r="O9" s="108">
        <v>0.3</v>
      </c>
      <c r="P9" s="114">
        <v>123079</v>
      </c>
      <c r="Q9" s="116">
        <v>5.2</v>
      </c>
      <c r="R9" s="180" t="s">
        <v>455</v>
      </c>
    </row>
    <row r="10" spans="1:18" s="181" customFormat="1" ht="22.5" customHeight="1">
      <c r="A10" s="183" t="s">
        <v>14</v>
      </c>
      <c r="B10" s="184">
        <v>2562240</v>
      </c>
      <c r="C10" s="185">
        <v>100</v>
      </c>
      <c r="D10" s="183">
        <v>472776</v>
      </c>
      <c r="E10" s="186">
        <v>18.45166729112027</v>
      </c>
      <c r="F10" s="183">
        <v>143450</v>
      </c>
      <c r="G10" s="186">
        <v>5.598616835269139</v>
      </c>
      <c r="H10" s="183">
        <v>1116410</v>
      </c>
      <c r="I10" s="186">
        <v>43.57164043961534</v>
      </c>
      <c r="J10" s="187">
        <v>829604</v>
      </c>
      <c r="K10" s="186">
        <v>32.37807543399525</v>
      </c>
      <c r="L10" s="183">
        <v>694785</v>
      </c>
      <c r="M10" s="188">
        <v>27.116312289246906</v>
      </c>
      <c r="N10" s="189">
        <v>9580</v>
      </c>
      <c r="O10" s="188">
        <v>0.3738915948545023</v>
      </c>
      <c r="P10" s="189">
        <v>125239</v>
      </c>
      <c r="Q10" s="190">
        <v>4.887871549893843</v>
      </c>
      <c r="R10" s="180" t="s">
        <v>456</v>
      </c>
    </row>
    <row r="11" spans="1:18" s="181" customFormat="1" ht="22.5" customHeight="1">
      <c r="A11" s="183" t="s">
        <v>15</v>
      </c>
      <c r="B11" s="184">
        <v>2580734</v>
      </c>
      <c r="C11" s="185">
        <v>100</v>
      </c>
      <c r="D11" s="183">
        <v>599658</v>
      </c>
      <c r="E11" s="186">
        <v>23.235947602503785</v>
      </c>
      <c r="F11" s="183">
        <v>120802</v>
      </c>
      <c r="G11" s="186">
        <v>4.680916359454326</v>
      </c>
      <c r="H11" s="183">
        <v>964147</v>
      </c>
      <c r="I11" s="186">
        <v>37.35941015230551</v>
      </c>
      <c r="J11" s="187">
        <v>896127</v>
      </c>
      <c r="K11" s="186">
        <v>34.723725885736386</v>
      </c>
      <c r="L11" s="183">
        <v>757922</v>
      </c>
      <c r="M11" s="188">
        <v>29.368466490541064</v>
      </c>
      <c r="N11" s="189">
        <v>9282</v>
      </c>
      <c r="O11" s="188">
        <v>0.3596651185282947</v>
      </c>
      <c r="P11" s="189">
        <v>128923</v>
      </c>
      <c r="Q11" s="190">
        <v>4.995594276667026</v>
      </c>
      <c r="R11" s="180" t="s">
        <v>457</v>
      </c>
    </row>
    <row r="12" spans="1:18" s="162" customFormat="1" ht="22.5" customHeight="1">
      <c r="A12" s="274" t="s">
        <v>16</v>
      </c>
      <c r="B12" s="268">
        <v>2898938</v>
      </c>
      <c r="C12" s="275">
        <v>100</v>
      </c>
      <c r="D12" s="161">
        <v>522286</v>
      </c>
      <c r="E12" s="275">
        <v>18</v>
      </c>
      <c r="F12" s="161">
        <v>163989</v>
      </c>
      <c r="G12" s="275">
        <v>5.7</v>
      </c>
      <c r="H12" s="161">
        <v>1305939</v>
      </c>
      <c r="I12" s="275">
        <v>45</v>
      </c>
      <c r="J12" s="161">
        <v>906724</v>
      </c>
      <c r="K12" s="275">
        <v>31.3</v>
      </c>
      <c r="L12" s="161">
        <v>759953</v>
      </c>
      <c r="M12" s="275">
        <v>26.2</v>
      </c>
      <c r="N12" s="161">
        <v>9048</v>
      </c>
      <c r="O12" s="275">
        <v>0.3</v>
      </c>
      <c r="P12" s="161">
        <v>137723</v>
      </c>
      <c r="Q12" s="275">
        <v>4.8</v>
      </c>
      <c r="R12" s="265" t="s">
        <v>16</v>
      </c>
    </row>
    <row r="13" spans="1:18" s="162" customFormat="1" ht="22.5" customHeight="1">
      <c r="A13" s="274" t="s">
        <v>517</v>
      </c>
      <c r="B13" s="357">
        <v>3038325284</v>
      </c>
      <c r="C13" s="275">
        <v>100</v>
      </c>
      <c r="D13" s="358">
        <v>535203769</v>
      </c>
      <c r="E13" s="275">
        <v>17.615091175997993</v>
      </c>
      <c r="F13" s="358">
        <v>178113511</v>
      </c>
      <c r="G13" s="275">
        <v>5.862226534398942</v>
      </c>
      <c r="H13" s="358">
        <v>1361632495</v>
      </c>
      <c r="I13" s="275">
        <v>44.81523101461312</v>
      </c>
      <c r="J13" s="358">
        <v>963375509</v>
      </c>
      <c r="K13" s="275">
        <v>31.70745127498995</v>
      </c>
      <c r="L13" s="358">
        <v>810592028</v>
      </c>
      <c r="M13" s="275">
        <v>26.678908682642554</v>
      </c>
      <c r="N13" s="358">
        <v>10260387</v>
      </c>
      <c r="O13" s="275">
        <v>0.3376987662918057</v>
      </c>
      <c r="P13" s="358">
        <v>142523094</v>
      </c>
      <c r="Q13" s="275">
        <v>4.690843826055591</v>
      </c>
      <c r="R13" s="265" t="s">
        <v>517</v>
      </c>
    </row>
    <row r="14" spans="1:18" s="191" customFormat="1" ht="22.5" customHeight="1">
      <c r="A14" s="256" t="s">
        <v>520</v>
      </c>
      <c r="B14" s="383">
        <f aca="true" t="shared" si="0" ref="B14:B26">D14+F14+H14+L14+N14+P14</f>
        <v>3183209</v>
      </c>
      <c r="C14" s="384">
        <f aca="true" t="shared" si="1" ref="C14:C26">(B14/B14)*100</f>
        <v>100</v>
      </c>
      <c r="D14" s="385">
        <v>550996</v>
      </c>
      <c r="E14" s="384">
        <f aca="true" t="shared" si="2" ref="E14:E26">(D14/B14)*100</f>
        <v>17.309450934575768</v>
      </c>
      <c r="F14" s="386">
        <v>189762</v>
      </c>
      <c r="G14" s="384">
        <f aca="true" t="shared" si="3" ref="G14:G26">(F14/B14)*100</f>
        <v>5.961342783335936</v>
      </c>
      <c r="H14" s="386">
        <v>1444683</v>
      </c>
      <c r="I14" s="384">
        <f aca="true" t="shared" si="4" ref="I14:I26">(H14/B14)*100</f>
        <v>45.384484650552324</v>
      </c>
      <c r="J14" s="386">
        <f aca="true" t="shared" si="5" ref="J14:J26">L14+N14+P14</f>
        <v>997768</v>
      </c>
      <c r="K14" s="384">
        <f aca="true" t="shared" si="6" ref="K14:K26">(J14/B14)*100</f>
        <v>31.344721631535975</v>
      </c>
      <c r="L14" s="386">
        <v>842006</v>
      </c>
      <c r="M14" s="384">
        <f aca="true" t="shared" si="7" ref="M14:M26">(L14/B14)*100</f>
        <v>26.451483393016296</v>
      </c>
      <c r="N14" s="386">
        <v>9618</v>
      </c>
      <c r="O14" s="384">
        <f aca="true" t="shared" si="8" ref="O14:O26">(N14/B14)*100</f>
        <v>0.3021479268247859</v>
      </c>
      <c r="P14" s="386">
        <v>146144</v>
      </c>
      <c r="Q14" s="387">
        <f aca="true" t="shared" si="9" ref="Q14:Q26">(P14/B14)*100</f>
        <v>4.591090311694897</v>
      </c>
      <c r="R14" s="176" t="s">
        <v>521</v>
      </c>
    </row>
    <row r="15" spans="1:18" s="193" customFormat="1" ht="22.5" customHeight="1">
      <c r="A15" s="225" t="s">
        <v>33</v>
      </c>
      <c r="B15" s="376">
        <f t="shared" si="0"/>
        <v>280154</v>
      </c>
      <c r="C15" s="377">
        <f t="shared" si="1"/>
        <v>100</v>
      </c>
      <c r="D15" s="378">
        <v>50193</v>
      </c>
      <c r="E15" s="377">
        <f t="shared" si="2"/>
        <v>17.91621750894151</v>
      </c>
      <c r="F15" s="379">
        <v>16198</v>
      </c>
      <c r="G15" s="377">
        <f t="shared" si="3"/>
        <v>5.781819999000549</v>
      </c>
      <c r="H15" s="379">
        <v>127693</v>
      </c>
      <c r="I15" s="377">
        <f t="shared" si="4"/>
        <v>45.579574091392594</v>
      </c>
      <c r="J15" s="380">
        <f t="shared" si="5"/>
        <v>86070</v>
      </c>
      <c r="K15" s="377">
        <f t="shared" si="6"/>
        <v>30.722388400665345</v>
      </c>
      <c r="L15" s="379">
        <v>71228</v>
      </c>
      <c r="M15" s="377">
        <f t="shared" si="7"/>
        <v>25.424587905223557</v>
      </c>
      <c r="N15" s="379">
        <v>834</v>
      </c>
      <c r="O15" s="377">
        <f t="shared" si="8"/>
        <v>0.2976934114808284</v>
      </c>
      <c r="P15" s="388">
        <v>14008</v>
      </c>
      <c r="Q15" s="389">
        <f t="shared" si="9"/>
        <v>5.000107083960964</v>
      </c>
      <c r="R15" s="192" t="s">
        <v>131</v>
      </c>
    </row>
    <row r="16" spans="1:18" s="193" customFormat="1" ht="22.5" customHeight="1">
      <c r="A16" s="225" t="s">
        <v>35</v>
      </c>
      <c r="B16" s="376">
        <f t="shared" si="0"/>
        <v>288268</v>
      </c>
      <c r="C16" s="377">
        <f t="shared" si="1"/>
        <v>100</v>
      </c>
      <c r="D16" s="378">
        <v>51774</v>
      </c>
      <c r="E16" s="377">
        <f t="shared" si="2"/>
        <v>17.960370211053604</v>
      </c>
      <c r="F16" s="379">
        <v>16661</v>
      </c>
      <c r="G16" s="377">
        <f t="shared" si="3"/>
        <v>5.779691120762624</v>
      </c>
      <c r="H16" s="379">
        <v>131838</v>
      </c>
      <c r="I16" s="377">
        <f t="shared" si="4"/>
        <v>45.73452481718401</v>
      </c>
      <c r="J16" s="380">
        <f t="shared" si="5"/>
        <v>87995</v>
      </c>
      <c r="K16" s="377">
        <f t="shared" si="6"/>
        <v>30.525413850999765</v>
      </c>
      <c r="L16" s="379">
        <v>75034</v>
      </c>
      <c r="M16" s="377">
        <f t="shared" si="7"/>
        <v>26.029250558508053</v>
      </c>
      <c r="N16" s="379">
        <v>859</v>
      </c>
      <c r="O16" s="377">
        <f t="shared" si="8"/>
        <v>0.2979865958066799</v>
      </c>
      <c r="P16" s="388">
        <v>12102</v>
      </c>
      <c r="Q16" s="389">
        <f t="shared" si="9"/>
        <v>4.198176696685029</v>
      </c>
      <c r="R16" s="192" t="s">
        <v>133</v>
      </c>
    </row>
    <row r="17" spans="1:18" s="193" customFormat="1" ht="22.5" customHeight="1">
      <c r="A17" s="225" t="s">
        <v>37</v>
      </c>
      <c r="B17" s="376">
        <f t="shared" si="0"/>
        <v>266647</v>
      </c>
      <c r="C17" s="377">
        <f t="shared" si="1"/>
        <v>100</v>
      </c>
      <c r="D17" s="378">
        <v>46175</v>
      </c>
      <c r="E17" s="377">
        <f t="shared" si="2"/>
        <v>17.316902121531463</v>
      </c>
      <c r="F17" s="379">
        <v>15998</v>
      </c>
      <c r="G17" s="377">
        <f t="shared" si="3"/>
        <v>5.9996924773202025</v>
      </c>
      <c r="H17" s="379">
        <v>119712</v>
      </c>
      <c r="I17" s="377">
        <f t="shared" si="4"/>
        <v>44.8953110291884</v>
      </c>
      <c r="J17" s="380">
        <f t="shared" si="5"/>
        <v>84762</v>
      </c>
      <c r="K17" s="377">
        <f t="shared" si="6"/>
        <v>31.78809437195993</v>
      </c>
      <c r="L17" s="379">
        <v>71951</v>
      </c>
      <c r="M17" s="377">
        <f t="shared" si="7"/>
        <v>26.983615041609323</v>
      </c>
      <c r="N17" s="379">
        <v>1017</v>
      </c>
      <c r="O17" s="377">
        <f t="shared" si="8"/>
        <v>0.38140312848072544</v>
      </c>
      <c r="P17" s="388">
        <v>11794</v>
      </c>
      <c r="Q17" s="389">
        <f t="shared" si="9"/>
        <v>4.423076201869888</v>
      </c>
      <c r="R17" s="192" t="s">
        <v>135</v>
      </c>
    </row>
    <row r="18" spans="1:18" s="193" customFormat="1" ht="22.5" customHeight="1">
      <c r="A18" s="225" t="s">
        <v>39</v>
      </c>
      <c r="B18" s="376">
        <f t="shared" si="0"/>
        <v>263422</v>
      </c>
      <c r="C18" s="377">
        <f t="shared" si="1"/>
        <v>100</v>
      </c>
      <c r="D18" s="378">
        <v>45954</v>
      </c>
      <c r="E18" s="377">
        <f t="shared" si="2"/>
        <v>17.445012185770363</v>
      </c>
      <c r="F18" s="379">
        <v>15666</v>
      </c>
      <c r="G18" s="377">
        <f t="shared" si="3"/>
        <v>5.947111478919756</v>
      </c>
      <c r="H18" s="379">
        <v>114419</v>
      </c>
      <c r="I18" s="377">
        <f t="shared" si="4"/>
        <v>43.43562800373545</v>
      </c>
      <c r="J18" s="380">
        <f t="shared" si="5"/>
        <v>87383</v>
      </c>
      <c r="K18" s="377">
        <f t="shared" si="6"/>
        <v>33.17224833157443</v>
      </c>
      <c r="L18" s="379">
        <v>74604</v>
      </c>
      <c r="M18" s="377">
        <f t="shared" si="7"/>
        <v>28.321096947103886</v>
      </c>
      <c r="N18" s="379">
        <v>1036</v>
      </c>
      <c r="O18" s="377">
        <f t="shared" si="8"/>
        <v>0.39328529887404995</v>
      </c>
      <c r="P18" s="388">
        <v>11743</v>
      </c>
      <c r="Q18" s="389">
        <f t="shared" si="9"/>
        <v>4.457866085596495</v>
      </c>
      <c r="R18" s="192" t="s">
        <v>137</v>
      </c>
    </row>
    <row r="19" spans="1:18" s="193" customFormat="1" ht="22.5" customHeight="1">
      <c r="A19" s="225" t="s">
        <v>41</v>
      </c>
      <c r="B19" s="376">
        <f t="shared" si="0"/>
        <v>242692</v>
      </c>
      <c r="C19" s="377">
        <f t="shared" si="1"/>
        <v>100</v>
      </c>
      <c r="D19" s="378">
        <v>41579</v>
      </c>
      <c r="E19" s="377">
        <f t="shared" si="2"/>
        <v>17.132414747910932</v>
      </c>
      <c r="F19" s="379">
        <v>13662</v>
      </c>
      <c r="G19" s="377">
        <f t="shared" si="3"/>
        <v>5.6293573747795564</v>
      </c>
      <c r="H19" s="379">
        <v>106114</v>
      </c>
      <c r="I19" s="377">
        <f t="shared" si="4"/>
        <v>43.72373213785374</v>
      </c>
      <c r="J19" s="380">
        <f t="shared" si="5"/>
        <v>81337</v>
      </c>
      <c r="K19" s="377">
        <f t="shared" si="6"/>
        <v>33.51449573945577</v>
      </c>
      <c r="L19" s="379">
        <v>70055</v>
      </c>
      <c r="M19" s="377">
        <f t="shared" si="7"/>
        <v>28.86580521813657</v>
      </c>
      <c r="N19" s="379">
        <v>1141</v>
      </c>
      <c r="O19" s="377">
        <f t="shared" si="8"/>
        <v>0.4701432268059928</v>
      </c>
      <c r="P19" s="388">
        <v>10141</v>
      </c>
      <c r="Q19" s="389">
        <f t="shared" si="9"/>
        <v>4.17854729451321</v>
      </c>
      <c r="R19" s="192" t="s">
        <v>353</v>
      </c>
    </row>
    <row r="20" spans="1:18" s="193" customFormat="1" ht="22.5" customHeight="1">
      <c r="A20" s="225" t="s">
        <v>43</v>
      </c>
      <c r="B20" s="376">
        <f t="shared" si="0"/>
        <v>242430</v>
      </c>
      <c r="C20" s="377">
        <f t="shared" si="1"/>
        <v>100</v>
      </c>
      <c r="D20" s="378">
        <v>41706</v>
      </c>
      <c r="E20" s="377">
        <f t="shared" si="2"/>
        <v>17.203316421234994</v>
      </c>
      <c r="F20" s="379">
        <v>14058</v>
      </c>
      <c r="G20" s="377">
        <f t="shared" si="3"/>
        <v>5.798787278802128</v>
      </c>
      <c r="H20" s="379">
        <v>106312</v>
      </c>
      <c r="I20" s="377">
        <f t="shared" si="4"/>
        <v>43.85265849936064</v>
      </c>
      <c r="J20" s="380">
        <f t="shared" si="5"/>
        <v>80354</v>
      </c>
      <c r="K20" s="377">
        <f t="shared" si="6"/>
        <v>33.14523780060223</v>
      </c>
      <c r="L20" s="379">
        <v>68513</v>
      </c>
      <c r="M20" s="377">
        <f t="shared" si="7"/>
        <v>28.26094130264406</v>
      </c>
      <c r="N20" s="379">
        <v>1141</v>
      </c>
      <c r="O20" s="377">
        <f t="shared" si="8"/>
        <v>0.47065132203110177</v>
      </c>
      <c r="P20" s="388">
        <v>10700</v>
      </c>
      <c r="Q20" s="389">
        <f t="shared" si="9"/>
        <v>4.413645175927072</v>
      </c>
      <c r="R20" s="192" t="s">
        <v>354</v>
      </c>
    </row>
    <row r="21" spans="1:18" s="193" customFormat="1" ht="22.5" customHeight="1">
      <c r="A21" s="225" t="s">
        <v>45</v>
      </c>
      <c r="B21" s="376">
        <f t="shared" si="0"/>
        <v>260466</v>
      </c>
      <c r="C21" s="377">
        <f t="shared" si="1"/>
        <v>100</v>
      </c>
      <c r="D21" s="378">
        <v>43832</v>
      </c>
      <c r="E21" s="377">
        <f t="shared" si="2"/>
        <v>16.828300046839125</v>
      </c>
      <c r="F21" s="379">
        <v>15847</v>
      </c>
      <c r="G21" s="377">
        <f t="shared" si="3"/>
        <v>6.084095428961938</v>
      </c>
      <c r="H21" s="379">
        <v>122006</v>
      </c>
      <c r="I21" s="377">
        <f t="shared" si="4"/>
        <v>46.84143035943271</v>
      </c>
      <c r="J21" s="380">
        <f t="shared" si="5"/>
        <v>78781</v>
      </c>
      <c r="K21" s="377">
        <f t="shared" si="6"/>
        <v>30.246174164766227</v>
      </c>
      <c r="L21" s="379">
        <v>65127</v>
      </c>
      <c r="M21" s="377">
        <f t="shared" si="7"/>
        <v>25.004031236322593</v>
      </c>
      <c r="N21" s="379">
        <v>918</v>
      </c>
      <c r="O21" s="377">
        <f t="shared" si="8"/>
        <v>0.3524452327751031</v>
      </c>
      <c r="P21" s="388">
        <v>12736</v>
      </c>
      <c r="Q21" s="389">
        <f t="shared" si="9"/>
        <v>4.8896976956685325</v>
      </c>
      <c r="R21" s="192" t="s">
        <v>355</v>
      </c>
    </row>
    <row r="22" spans="1:18" s="193" customFormat="1" ht="22.5" customHeight="1">
      <c r="A22" s="225" t="s">
        <v>47</v>
      </c>
      <c r="B22" s="376">
        <f t="shared" si="0"/>
        <v>296020</v>
      </c>
      <c r="C22" s="377">
        <f t="shared" si="1"/>
        <v>100</v>
      </c>
      <c r="D22" s="378">
        <v>52516</v>
      </c>
      <c r="E22" s="377">
        <f t="shared" si="2"/>
        <v>17.740693196405648</v>
      </c>
      <c r="F22" s="379">
        <v>17261</v>
      </c>
      <c r="G22" s="377">
        <f t="shared" si="3"/>
        <v>5.8310249307479225</v>
      </c>
      <c r="H22" s="379">
        <v>141148</v>
      </c>
      <c r="I22" s="377">
        <f t="shared" si="4"/>
        <v>47.681913384230796</v>
      </c>
      <c r="J22" s="380">
        <f t="shared" si="5"/>
        <v>85095</v>
      </c>
      <c r="K22" s="377">
        <f t="shared" si="6"/>
        <v>28.746368488615637</v>
      </c>
      <c r="L22" s="379">
        <v>70015</v>
      </c>
      <c r="M22" s="377">
        <f t="shared" si="7"/>
        <v>23.65211810012837</v>
      </c>
      <c r="N22" s="379">
        <v>938</v>
      </c>
      <c r="O22" s="377">
        <f t="shared" si="8"/>
        <v>0.31687048172420784</v>
      </c>
      <c r="P22" s="388">
        <v>14142</v>
      </c>
      <c r="Q22" s="389">
        <f t="shared" si="9"/>
        <v>4.7773799067630565</v>
      </c>
      <c r="R22" s="192" t="s">
        <v>145</v>
      </c>
    </row>
    <row r="23" spans="1:18" s="193" customFormat="1" ht="22.5" customHeight="1">
      <c r="A23" s="225" t="s">
        <v>49</v>
      </c>
      <c r="B23" s="376">
        <f t="shared" si="0"/>
        <v>266358</v>
      </c>
      <c r="C23" s="377">
        <f t="shared" si="1"/>
        <v>100</v>
      </c>
      <c r="D23" s="378">
        <v>45629</v>
      </c>
      <c r="E23" s="377">
        <f t="shared" si="2"/>
        <v>17.130703789636502</v>
      </c>
      <c r="F23" s="379">
        <v>16374</v>
      </c>
      <c r="G23" s="377">
        <f t="shared" si="3"/>
        <v>6.1473655756538195</v>
      </c>
      <c r="H23" s="379">
        <v>122360</v>
      </c>
      <c r="I23" s="377">
        <f t="shared" si="4"/>
        <v>45.938173435751885</v>
      </c>
      <c r="J23" s="380">
        <f t="shared" si="5"/>
        <v>81995</v>
      </c>
      <c r="K23" s="377">
        <f t="shared" si="6"/>
        <v>30.783757198957794</v>
      </c>
      <c r="L23" s="379">
        <v>69503</v>
      </c>
      <c r="M23" s="377">
        <f t="shared" si="7"/>
        <v>26.093828606612153</v>
      </c>
      <c r="N23" s="379">
        <v>353</v>
      </c>
      <c r="O23" s="377">
        <f t="shared" si="8"/>
        <v>0.1325284016248808</v>
      </c>
      <c r="P23" s="388">
        <v>12139</v>
      </c>
      <c r="Q23" s="389">
        <f t="shared" si="9"/>
        <v>4.557400190720759</v>
      </c>
      <c r="R23" s="192" t="s">
        <v>147</v>
      </c>
    </row>
    <row r="24" spans="1:18" s="193" customFormat="1" ht="22.5" customHeight="1">
      <c r="A24" s="225" t="s">
        <v>51</v>
      </c>
      <c r="B24" s="376">
        <f t="shared" si="0"/>
        <v>246225</v>
      </c>
      <c r="C24" s="377">
        <f t="shared" si="1"/>
        <v>100</v>
      </c>
      <c r="D24" s="378">
        <v>40995</v>
      </c>
      <c r="E24" s="377">
        <f t="shared" si="2"/>
        <v>16.649406031069145</v>
      </c>
      <c r="F24" s="379">
        <v>14937</v>
      </c>
      <c r="G24" s="377">
        <f t="shared" si="3"/>
        <v>6.066402680475176</v>
      </c>
      <c r="H24" s="379">
        <v>111090</v>
      </c>
      <c r="I24" s="377">
        <f t="shared" si="4"/>
        <v>45.11727078891258</v>
      </c>
      <c r="J24" s="380">
        <f t="shared" si="5"/>
        <v>79203</v>
      </c>
      <c r="K24" s="377">
        <f t="shared" si="6"/>
        <v>32.1669204995431</v>
      </c>
      <c r="L24" s="379">
        <v>66876</v>
      </c>
      <c r="M24" s="377">
        <f t="shared" si="7"/>
        <v>27.16052391105696</v>
      </c>
      <c r="N24" s="379">
        <v>402</v>
      </c>
      <c r="O24" s="377">
        <f t="shared" si="8"/>
        <v>0.163265306122449</v>
      </c>
      <c r="P24" s="388">
        <v>11925</v>
      </c>
      <c r="Q24" s="389">
        <f t="shared" si="9"/>
        <v>4.843131282363692</v>
      </c>
      <c r="R24" s="192" t="s">
        <v>149</v>
      </c>
    </row>
    <row r="25" spans="1:18" s="193" customFormat="1" ht="22.5" customHeight="1">
      <c r="A25" s="225" t="s">
        <v>53</v>
      </c>
      <c r="B25" s="376">
        <f t="shared" si="0"/>
        <v>252750</v>
      </c>
      <c r="C25" s="377">
        <f t="shared" si="1"/>
        <v>100</v>
      </c>
      <c r="D25" s="378">
        <v>43579</v>
      </c>
      <c r="E25" s="377">
        <f t="shared" si="2"/>
        <v>17.241938674579625</v>
      </c>
      <c r="F25" s="379">
        <v>15107</v>
      </c>
      <c r="G25" s="377">
        <f t="shared" si="3"/>
        <v>5.977052423343224</v>
      </c>
      <c r="H25" s="379">
        <v>114026</v>
      </c>
      <c r="I25" s="377">
        <f t="shared" si="4"/>
        <v>45.11414441147379</v>
      </c>
      <c r="J25" s="380">
        <f t="shared" si="5"/>
        <v>80038</v>
      </c>
      <c r="K25" s="377">
        <f t="shared" si="6"/>
        <v>31.666864490603363</v>
      </c>
      <c r="L25" s="379">
        <v>66670</v>
      </c>
      <c r="M25" s="377">
        <f t="shared" si="7"/>
        <v>26.37784371909001</v>
      </c>
      <c r="N25" s="379">
        <v>471</v>
      </c>
      <c r="O25" s="377">
        <f t="shared" si="8"/>
        <v>0.18635014836795252</v>
      </c>
      <c r="P25" s="388">
        <v>12897</v>
      </c>
      <c r="Q25" s="389">
        <f t="shared" si="9"/>
        <v>5.102670623145401</v>
      </c>
      <c r="R25" s="192" t="s">
        <v>151</v>
      </c>
    </row>
    <row r="26" spans="1:18" s="193" customFormat="1" ht="22.5" customHeight="1">
      <c r="A26" s="259" t="s">
        <v>55</v>
      </c>
      <c r="B26" s="392">
        <f t="shared" si="0"/>
        <v>274775</v>
      </c>
      <c r="C26" s="393">
        <f t="shared" si="1"/>
        <v>100</v>
      </c>
      <c r="D26" s="381">
        <v>47108</v>
      </c>
      <c r="E26" s="393">
        <f t="shared" si="2"/>
        <v>17.14420889818943</v>
      </c>
      <c r="F26" s="382">
        <v>17979</v>
      </c>
      <c r="G26" s="393">
        <f t="shared" si="3"/>
        <v>6.543171685924848</v>
      </c>
      <c r="H26" s="382">
        <v>126392</v>
      </c>
      <c r="I26" s="393">
        <f t="shared" si="4"/>
        <v>45.99836229642435</v>
      </c>
      <c r="J26" s="394">
        <f t="shared" si="5"/>
        <v>83296</v>
      </c>
      <c r="K26" s="393">
        <f t="shared" si="6"/>
        <v>30.31425711946138</v>
      </c>
      <c r="L26" s="382">
        <v>69691</v>
      </c>
      <c r="M26" s="393">
        <f t="shared" si="7"/>
        <v>25.362933309071057</v>
      </c>
      <c r="N26" s="382">
        <v>514</v>
      </c>
      <c r="O26" s="393">
        <f t="shared" si="8"/>
        <v>0.18706214175234281</v>
      </c>
      <c r="P26" s="390">
        <v>13091</v>
      </c>
      <c r="Q26" s="395">
        <f t="shared" si="9"/>
        <v>4.764261668637976</v>
      </c>
      <c r="R26" s="194" t="s">
        <v>153</v>
      </c>
    </row>
    <row r="27" spans="1:19" s="119" customFormat="1" ht="18" customHeight="1">
      <c r="A27" s="391" t="s">
        <v>526</v>
      </c>
      <c r="B27" s="117"/>
      <c r="C27" s="117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396"/>
      <c r="O27" s="396"/>
      <c r="P27" s="396"/>
      <c r="Q27" s="396"/>
      <c r="R27" s="397" t="s">
        <v>529</v>
      </c>
      <c r="S27" s="396"/>
    </row>
    <row r="28" s="94" customFormat="1" ht="12.75">
      <c r="A28" s="64" t="s">
        <v>581</v>
      </c>
    </row>
    <row r="29" spans="1:20" s="94" customFormat="1" ht="12.75">
      <c r="A29" s="94" t="s">
        <v>582</v>
      </c>
      <c r="O29" s="396"/>
      <c r="P29" s="396"/>
      <c r="Q29" s="396"/>
      <c r="R29" s="396"/>
      <c r="S29" s="398"/>
      <c r="T29" s="396"/>
    </row>
    <row r="30" s="94" customFormat="1" ht="12.75"/>
    <row r="31" s="94" customFormat="1" ht="12.75"/>
    <row r="32" s="94" customFormat="1" ht="12.75"/>
    <row r="33" s="94" customFormat="1" ht="12.75"/>
    <row r="34" s="94" customFormat="1" ht="12.75"/>
    <row r="35" s="94" customFormat="1" ht="12.75"/>
    <row r="36" s="94" customFormat="1" ht="12.75"/>
    <row r="37" s="94" customFormat="1" ht="12.75"/>
    <row r="38" s="94" customFormat="1" ht="12.75"/>
    <row r="39" s="94" customFormat="1" ht="12.75"/>
    <row r="40" s="94" customFormat="1" ht="12.75"/>
    <row r="41" s="94" customFormat="1" ht="12.75"/>
    <row r="42" s="94" customFormat="1" ht="12.75"/>
    <row r="43" s="94" customFormat="1" ht="12.75"/>
    <row r="44" s="94" customFormat="1" ht="12.75"/>
    <row r="45" s="94" customFormat="1" ht="12.75"/>
    <row r="46" s="94" customFormat="1" ht="12.75"/>
    <row r="47" s="94" customFormat="1" ht="12.75"/>
    <row r="48" s="94" customFormat="1" ht="12.75"/>
    <row r="49" s="94" customFormat="1" ht="12.75"/>
    <row r="50" s="94" customFormat="1" ht="12.75"/>
    <row r="51" s="94" customFormat="1" ht="12.75"/>
    <row r="52" s="94" customFormat="1" ht="12.75"/>
    <row r="53" s="94" customFormat="1" ht="12.75"/>
    <row r="54" s="94" customFormat="1" ht="12.75"/>
    <row r="55" s="94" customFormat="1" ht="12.75"/>
    <row r="56" s="94" customFormat="1" ht="12.75"/>
    <row r="57" s="94" customFormat="1" ht="12.75"/>
    <row r="58" s="94" customFormat="1" ht="12.75"/>
    <row r="59" s="94" customFormat="1" ht="12.75"/>
    <row r="60" s="94" customFormat="1" ht="12.75"/>
    <row r="61" s="94" customFormat="1" ht="12.75"/>
    <row r="62" s="94" customFormat="1" ht="12.75"/>
    <row r="63" s="94" customFormat="1" ht="12.75"/>
    <row r="64" s="94" customFormat="1" ht="12.75"/>
    <row r="65" s="94" customFormat="1" ht="12.75"/>
    <row r="66" s="94" customFormat="1" ht="12.75"/>
    <row r="67" s="94" customFormat="1" ht="12.75"/>
    <row r="68" s="94" customFormat="1" ht="12.75"/>
    <row r="69" s="94" customFormat="1" ht="12.75"/>
    <row r="70" s="94" customFormat="1" ht="12.75"/>
    <row r="71" s="94" customFormat="1" ht="12.75"/>
    <row r="72" s="94" customFormat="1" ht="12.75"/>
    <row r="73" s="94" customFormat="1" ht="12.75"/>
    <row r="74" s="94" customFormat="1" ht="12.75"/>
    <row r="75" s="94" customFormat="1" ht="12.75"/>
    <row r="76" s="94" customFormat="1" ht="12.75"/>
    <row r="77" s="94" customFormat="1" ht="12.75"/>
    <row r="78" s="94" customFormat="1" ht="12.75"/>
    <row r="79" s="94" customFormat="1" ht="12.75"/>
    <row r="80" s="94" customFormat="1" ht="12.75"/>
    <row r="81" s="94" customFormat="1" ht="12.75"/>
    <row r="82" s="94" customFormat="1" ht="12.75"/>
    <row r="83" s="94" customFormat="1" ht="12.75"/>
    <row r="84" s="94" customFormat="1" ht="12.75"/>
    <row r="85" s="94" customFormat="1" ht="12.75"/>
    <row r="86" s="94" customFormat="1" ht="12.75"/>
  </sheetData>
  <mergeCells count="12">
    <mergeCell ref="A1:R1"/>
    <mergeCell ref="B3:C3"/>
    <mergeCell ref="D3:E3"/>
    <mergeCell ref="F3:G3"/>
    <mergeCell ref="H3:I3"/>
    <mergeCell ref="J3:Q3"/>
    <mergeCell ref="A3:A7"/>
    <mergeCell ref="R3:R7"/>
    <mergeCell ref="J4:K4"/>
    <mergeCell ref="L4:M4"/>
    <mergeCell ref="N4:O4"/>
    <mergeCell ref="P4:Q4"/>
  </mergeCells>
  <printOptions/>
  <pageMargins left="0.4" right="0.28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zoomScaleSheetLayoutView="100" workbookViewId="0" topLeftCell="A7">
      <selection activeCell="K7" sqref="K7"/>
    </sheetView>
  </sheetViews>
  <sheetFormatPr defaultColWidth="9.140625" defaultRowHeight="12.75"/>
  <cols>
    <col min="1" max="1" width="11.28125" style="4" customWidth="1"/>
    <col min="2" max="2" width="13.8515625" style="4" customWidth="1"/>
    <col min="3" max="3" width="11.7109375" style="4" customWidth="1"/>
    <col min="4" max="4" width="9.421875" style="4" customWidth="1"/>
    <col min="5" max="5" width="13.140625" style="4" customWidth="1"/>
    <col min="6" max="6" width="12.7109375" style="4" customWidth="1"/>
    <col min="7" max="7" width="11.7109375" style="4" customWidth="1"/>
    <col min="8" max="8" width="12.8515625" style="4" customWidth="1"/>
    <col min="9" max="9" width="11.8515625" style="4" customWidth="1"/>
    <col min="10" max="10" width="13.7109375" style="4" customWidth="1"/>
    <col min="11" max="11" width="12.7109375" style="4" customWidth="1"/>
    <col min="12" max="12" width="12.421875" style="4" customWidth="1"/>
    <col min="13" max="13" width="12.7109375" style="4" customWidth="1"/>
    <col min="14" max="14" width="11.28125" style="4" customWidth="1"/>
    <col min="15" max="16384" width="9.140625" style="4" customWidth="1"/>
  </cols>
  <sheetData>
    <row r="1" spans="1:14" ht="32.25" customHeight="1">
      <c r="A1" s="592" t="s">
        <v>57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</row>
    <row r="2" spans="1:14" ht="18" customHeight="1">
      <c r="A2" s="4" t="s">
        <v>30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5" t="s">
        <v>31</v>
      </c>
    </row>
    <row r="3" spans="1:14" ht="24.75" customHeight="1">
      <c r="A3" s="584" t="s">
        <v>359</v>
      </c>
      <c r="B3" s="21" t="s">
        <v>58</v>
      </c>
      <c r="C3" s="21" t="s">
        <v>59</v>
      </c>
      <c r="D3" s="21" t="s">
        <v>60</v>
      </c>
      <c r="E3" s="21" t="s">
        <v>61</v>
      </c>
      <c r="F3" s="21" t="s">
        <v>62</v>
      </c>
      <c r="G3" s="21" t="s">
        <v>63</v>
      </c>
      <c r="H3" s="21" t="s">
        <v>64</v>
      </c>
      <c r="I3" s="21" t="s">
        <v>65</v>
      </c>
      <c r="J3" s="21" t="s">
        <v>66</v>
      </c>
      <c r="K3" s="27" t="s">
        <v>67</v>
      </c>
      <c r="L3" s="21" t="s">
        <v>68</v>
      </c>
      <c r="M3" s="21" t="s">
        <v>69</v>
      </c>
      <c r="N3" s="587" t="s">
        <v>360</v>
      </c>
    </row>
    <row r="4" spans="1:14" ht="24.75" customHeight="1">
      <c r="A4" s="585"/>
      <c r="B4" s="22"/>
      <c r="C4" s="22"/>
      <c r="D4" s="22"/>
      <c r="E4" s="28" t="s">
        <v>70</v>
      </c>
      <c r="F4" s="28" t="s">
        <v>71</v>
      </c>
      <c r="G4" s="28" t="s">
        <v>72</v>
      </c>
      <c r="H4" s="22" t="s">
        <v>73</v>
      </c>
      <c r="I4" s="28" t="s">
        <v>74</v>
      </c>
      <c r="J4" s="22" t="s">
        <v>75</v>
      </c>
      <c r="K4" s="28" t="s">
        <v>76</v>
      </c>
      <c r="L4" s="28" t="s">
        <v>77</v>
      </c>
      <c r="M4" s="28" t="s">
        <v>78</v>
      </c>
      <c r="N4" s="588"/>
    </row>
    <row r="5" spans="1:14" ht="24.75" customHeight="1">
      <c r="A5" s="585"/>
      <c r="B5" s="22"/>
      <c r="C5" s="22" t="s">
        <v>79</v>
      </c>
      <c r="D5" s="22"/>
      <c r="E5" s="22" t="s">
        <v>80</v>
      </c>
      <c r="F5" s="22" t="s">
        <v>81</v>
      </c>
      <c r="G5" s="22" t="s">
        <v>82</v>
      </c>
      <c r="H5" s="22" t="s">
        <v>83</v>
      </c>
      <c r="I5" s="22" t="s">
        <v>84</v>
      </c>
      <c r="J5" s="22" t="s">
        <v>85</v>
      </c>
      <c r="K5" s="22" t="s">
        <v>86</v>
      </c>
      <c r="L5" s="22" t="s">
        <v>87</v>
      </c>
      <c r="M5" s="22" t="s">
        <v>88</v>
      </c>
      <c r="N5" s="588"/>
    </row>
    <row r="6" spans="1:14" ht="24.75" customHeight="1">
      <c r="A6" s="585"/>
      <c r="B6" s="22"/>
      <c r="C6" s="22" t="s">
        <v>89</v>
      </c>
      <c r="D6" s="22"/>
      <c r="E6" s="22" t="s">
        <v>90</v>
      </c>
      <c r="F6" s="22" t="s">
        <v>91</v>
      </c>
      <c r="G6" s="22" t="s">
        <v>92</v>
      </c>
      <c r="H6" s="22" t="s">
        <v>93</v>
      </c>
      <c r="I6" s="22" t="s">
        <v>94</v>
      </c>
      <c r="J6" s="22" t="s">
        <v>95</v>
      </c>
      <c r="K6" s="22" t="s">
        <v>96</v>
      </c>
      <c r="L6" s="22" t="s">
        <v>97</v>
      </c>
      <c r="M6" s="22" t="s">
        <v>98</v>
      </c>
      <c r="N6" s="588"/>
    </row>
    <row r="7" spans="1:14" ht="24.75" customHeight="1">
      <c r="A7" s="586"/>
      <c r="B7" s="25" t="s">
        <v>32</v>
      </c>
      <c r="C7" s="25" t="s">
        <v>99</v>
      </c>
      <c r="D7" s="25" t="s">
        <v>100</v>
      </c>
      <c r="E7" s="25" t="s">
        <v>101</v>
      </c>
      <c r="F7" s="25" t="s">
        <v>102</v>
      </c>
      <c r="G7" s="25" t="s">
        <v>103</v>
      </c>
      <c r="H7" s="25" t="s">
        <v>104</v>
      </c>
      <c r="I7" s="25" t="s">
        <v>105</v>
      </c>
      <c r="J7" s="25" t="s">
        <v>106</v>
      </c>
      <c r="K7" s="25" t="s">
        <v>105</v>
      </c>
      <c r="L7" s="25" t="s">
        <v>105</v>
      </c>
      <c r="M7" s="25" t="s">
        <v>105</v>
      </c>
      <c r="N7" s="589"/>
    </row>
    <row r="8" spans="1:14" s="200" customFormat="1" ht="21.75" customHeight="1">
      <c r="A8" s="198" t="s">
        <v>12</v>
      </c>
      <c r="B8" s="252">
        <v>123079</v>
      </c>
      <c r="C8" s="252">
        <v>75476</v>
      </c>
      <c r="D8" s="252" t="s">
        <v>472</v>
      </c>
      <c r="E8" s="252">
        <v>97</v>
      </c>
      <c r="F8" s="252">
        <v>184</v>
      </c>
      <c r="G8" s="252" t="s">
        <v>472</v>
      </c>
      <c r="H8" s="252">
        <v>682</v>
      </c>
      <c r="I8" s="252">
        <v>13016</v>
      </c>
      <c r="J8" s="252">
        <v>2516</v>
      </c>
      <c r="K8" s="252" t="s">
        <v>472</v>
      </c>
      <c r="L8" s="252">
        <v>5693</v>
      </c>
      <c r="M8" s="252">
        <v>3566</v>
      </c>
      <c r="N8" s="199" t="s">
        <v>12</v>
      </c>
    </row>
    <row r="9" spans="1:14" s="200" customFormat="1" ht="21.75" customHeight="1">
      <c r="A9" s="198" t="s">
        <v>14</v>
      </c>
      <c r="B9" s="252">
        <v>125239</v>
      </c>
      <c r="C9" s="252">
        <v>78610</v>
      </c>
      <c r="D9" s="252" t="s">
        <v>472</v>
      </c>
      <c r="E9" s="252">
        <v>85</v>
      </c>
      <c r="F9" s="252">
        <v>175</v>
      </c>
      <c r="G9" s="252" t="s">
        <v>472</v>
      </c>
      <c r="H9" s="252">
        <v>662</v>
      </c>
      <c r="I9" s="252">
        <v>13200</v>
      </c>
      <c r="J9" s="252">
        <v>2531</v>
      </c>
      <c r="K9" s="252" t="s">
        <v>472</v>
      </c>
      <c r="L9" s="252">
        <v>3844</v>
      </c>
      <c r="M9" s="252">
        <v>3615</v>
      </c>
      <c r="N9" s="199" t="s">
        <v>14</v>
      </c>
    </row>
    <row r="10" spans="1:14" s="200" customFormat="1" ht="21.75" customHeight="1">
      <c r="A10" s="198" t="s">
        <v>15</v>
      </c>
      <c r="B10" s="252">
        <v>128923</v>
      </c>
      <c r="C10" s="252">
        <v>79954</v>
      </c>
      <c r="D10" s="252" t="s">
        <v>472</v>
      </c>
      <c r="E10" s="252">
        <v>96</v>
      </c>
      <c r="F10" s="252">
        <v>206</v>
      </c>
      <c r="G10" s="252" t="s">
        <v>472</v>
      </c>
      <c r="H10" s="252">
        <v>751</v>
      </c>
      <c r="I10" s="252">
        <v>12627</v>
      </c>
      <c r="J10" s="252">
        <v>2626</v>
      </c>
      <c r="K10" s="252" t="s">
        <v>472</v>
      </c>
      <c r="L10" s="252">
        <v>4873</v>
      </c>
      <c r="M10" s="252">
        <v>3964</v>
      </c>
      <c r="N10" s="199" t="s">
        <v>15</v>
      </c>
    </row>
    <row r="11" spans="1:14" s="278" customFormat="1" ht="21.75" customHeight="1">
      <c r="A11" s="276" t="s">
        <v>16</v>
      </c>
      <c r="B11" s="277">
        <v>137723</v>
      </c>
      <c r="C11" s="277">
        <v>89108</v>
      </c>
      <c r="D11" s="277" t="s">
        <v>116</v>
      </c>
      <c r="E11" s="277">
        <v>126</v>
      </c>
      <c r="F11" s="277">
        <v>474</v>
      </c>
      <c r="G11" s="277" t="s">
        <v>116</v>
      </c>
      <c r="H11" s="277">
        <v>668</v>
      </c>
      <c r="I11" s="277">
        <v>12096</v>
      </c>
      <c r="J11" s="277">
        <v>2616</v>
      </c>
      <c r="K11" s="277" t="s">
        <v>116</v>
      </c>
      <c r="L11" s="277">
        <v>5732</v>
      </c>
      <c r="M11" s="277">
        <v>4009</v>
      </c>
      <c r="N11" s="265" t="s">
        <v>16</v>
      </c>
    </row>
    <row r="12" spans="1:14" s="278" customFormat="1" ht="21.75" customHeight="1">
      <c r="A12" s="276" t="s">
        <v>517</v>
      </c>
      <c r="B12" s="277">
        <v>142518</v>
      </c>
      <c r="C12" s="359">
        <v>90269175</v>
      </c>
      <c r="D12" s="277" t="s">
        <v>115</v>
      </c>
      <c r="E12" s="360">
        <v>136498</v>
      </c>
      <c r="F12" s="360">
        <v>550087</v>
      </c>
      <c r="G12" s="277" t="s">
        <v>115</v>
      </c>
      <c r="H12" s="359">
        <v>712677</v>
      </c>
      <c r="I12" s="359">
        <v>13177940</v>
      </c>
      <c r="J12" s="359">
        <v>2602104</v>
      </c>
      <c r="K12" s="359" t="s">
        <v>115</v>
      </c>
      <c r="L12" s="359">
        <v>6514502</v>
      </c>
      <c r="M12" s="359">
        <v>4993917</v>
      </c>
      <c r="N12" s="265" t="s">
        <v>517</v>
      </c>
    </row>
    <row r="13" spans="1:14" s="202" customFormat="1" ht="21.75" customHeight="1">
      <c r="A13" s="201" t="s">
        <v>521</v>
      </c>
      <c r="B13" s="404">
        <v>147383</v>
      </c>
      <c r="C13" s="405">
        <f aca="true" t="shared" si="0" ref="C13:J13">SUM(C14:C25)</f>
        <v>94004</v>
      </c>
      <c r="D13" s="353" t="s">
        <v>115</v>
      </c>
      <c r="E13" s="405">
        <f t="shared" si="0"/>
        <v>123</v>
      </c>
      <c r="F13" s="405">
        <f t="shared" si="0"/>
        <v>613</v>
      </c>
      <c r="G13" s="405">
        <f t="shared" si="0"/>
        <v>80</v>
      </c>
      <c r="H13" s="405">
        <f t="shared" si="0"/>
        <v>743</v>
      </c>
      <c r="I13" s="405">
        <f t="shared" si="0"/>
        <v>12488</v>
      </c>
      <c r="J13" s="405">
        <f t="shared" si="0"/>
        <v>2664</v>
      </c>
      <c r="K13" s="414" t="s">
        <v>115</v>
      </c>
      <c r="L13" s="405">
        <f>SUM(L14:L25)</f>
        <v>8142</v>
      </c>
      <c r="M13" s="405">
        <f>SUM(M14:M25)</f>
        <v>4959</v>
      </c>
      <c r="N13" s="176" t="s">
        <v>520</v>
      </c>
    </row>
    <row r="14" spans="1:14" s="200" customFormat="1" ht="21.75" customHeight="1">
      <c r="A14" s="203" t="s">
        <v>33</v>
      </c>
      <c r="B14" s="406">
        <v>14007</v>
      </c>
      <c r="C14" s="407">
        <v>8404</v>
      </c>
      <c r="D14" s="277" t="s">
        <v>115</v>
      </c>
      <c r="E14" s="407">
        <v>12</v>
      </c>
      <c r="F14" s="407">
        <v>40</v>
      </c>
      <c r="G14" s="277" t="s">
        <v>116</v>
      </c>
      <c r="H14" s="407">
        <v>79</v>
      </c>
      <c r="I14" s="407">
        <v>1800</v>
      </c>
      <c r="J14" s="407">
        <v>266</v>
      </c>
      <c r="K14" s="359" t="s">
        <v>115</v>
      </c>
      <c r="L14" s="407">
        <v>670</v>
      </c>
      <c r="M14" s="407">
        <v>391</v>
      </c>
      <c r="N14" s="204" t="s">
        <v>34</v>
      </c>
    </row>
    <row r="15" spans="1:14" s="200" customFormat="1" ht="21.75" customHeight="1">
      <c r="A15" s="203" t="s">
        <v>35</v>
      </c>
      <c r="B15" s="409">
        <v>12103</v>
      </c>
      <c r="C15" s="407">
        <v>6947</v>
      </c>
      <c r="D15" s="277" t="s">
        <v>115</v>
      </c>
      <c r="E15" s="407">
        <v>13</v>
      </c>
      <c r="F15" s="407">
        <v>55</v>
      </c>
      <c r="G15" s="277" t="s">
        <v>115</v>
      </c>
      <c r="H15" s="407">
        <v>74</v>
      </c>
      <c r="I15" s="407">
        <v>1312</v>
      </c>
      <c r="J15" s="407">
        <v>268</v>
      </c>
      <c r="K15" s="359" t="s">
        <v>115</v>
      </c>
      <c r="L15" s="407">
        <v>685</v>
      </c>
      <c r="M15" s="407">
        <v>394</v>
      </c>
      <c r="N15" s="204" t="s">
        <v>36</v>
      </c>
    </row>
    <row r="16" spans="1:14" s="200" customFormat="1" ht="21.75" customHeight="1">
      <c r="A16" s="203" t="s">
        <v>37</v>
      </c>
      <c r="B16" s="409">
        <v>11794</v>
      </c>
      <c r="C16" s="407">
        <v>6784</v>
      </c>
      <c r="D16" s="277" t="s">
        <v>115</v>
      </c>
      <c r="E16" s="407">
        <v>13</v>
      </c>
      <c r="F16" s="407">
        <v>54</v>
      </c>
      <c r="G16" s="277" t="s">
        <v>116</v>
      </c>
      <c r="H16" s="407">
        <v>65</v>
      </c>
      <c r="I16" s="407">
        <v>1132</v>
      </c>
      <c r="J16" s="407">
        <v>246</v>
      </c>
      <c r="K16" s="359" t="s">
        <v>115</v>
      </c>
      <c r="L16" s="407">
        <v>838</v>
      </c>
      <c r="M16" s="407">
        <v>409</v>
      </c>
      <c r="N16" s="204" t="s">
        <v>38</v>
      </c>
    </row>
    <row r="17" spans="1:14" s="200" customFormat="1" ht="21.75" customHeight="1">
      <c r="A17" s="203" t="s">
        <v>39</v>
      </c>
      <c r="B17" s="409">
        <v>11741</v>
      </c>
      <c r="C17" s="407">
        <v>6788</v>
      </c>
      <c r="D17" s="277" t="s">
        <v>115</v>
      </c>
      <c r="E17" s="407">
        <v>11</v>
      </c>
      <c r="F17" s="407">
        <v>54</v>
      </c>
      <c r="G17" s="277" t="s">
        <v>115</v>
      </c>
      <c r="H17" s="407">
        <v>67</v>
      </c>
      <c r="I17" s="407">
        <v>1306</v>
      </c>
      <c r="J17" s="407">
        <v>220</v>
      </c>
      <c r="K17" s="359" t="s">
        <v>115</v>
      </c>
      <c r="L17" s="407">
        <v>726</v>
      </c>
      <c r="M17" s="407">
        <v>463</v>
      </c>
      <c r="N17" s="204" t="s">
        <v>40</v>
      </c>
    </row>
    <row r="18" spans="1:14" s="200" customFormat="1" ht="21.75" customHeight="1">
      <c r="A18" s="203" t="s">
        <v>41</v>
      </c>
      <c r="B18" s="409">
        <v>10138</v>
      </c>
      <c r="C18" s="407">
        <v>6067</v>
      </c>
      <c r="D18" s="277" t="s">
        <v>115</v>
      </c>
      <c r="E18" s="407">
        <v>7</v>
      </c>
      <c r="F18" s="407">
        <v>54</v>
      </c>
      <c r="G18" s="408">
        <v>10</v>
      </c>
      <c r="H18" s="407">
        <v>56</v>
      </c>
      <c r="I18" s="407">
        <v>1017</v>
      </c>
      <c r="J18" s="407">
        <v>185</v>
      </c>
      <c r="K18" s="359" t="s">
        <v>115</v>
      </c>
      <c r="L18" s="407">
        <v>503</v>
      </c>
      <c r="M18" s="407">
        <v>321</v>
      </c>
      <c r="N18" s="204" t="s">
        <v>42</v>
      </c>
    </row>
    <row r="19" spans="1:14" s="200" customFormat="1" ht="21.75" customHeight="1">
      <c r="A19" s="203" t="s">
        <v>43</v>
      </c>
      <c r="B19" s="409">
        <v>10697</v>
      </c>
      <c r="C19" s="407">
        <v>6335</v>
      </c>
      <c r="D19" s="277" t="s">
        <v>115</v>
      </c>
      <c r="E19" s="407">
        <v>8</v>
      </c>
      <c r="F19" s="407">
        <v>55</v>
      </c>
      <c r="G19" s="408">
        <v>7</v>
      </c>
      <c r="H19" s="407">
        <v>56</v>
      </c>
      <c r="I19" s="407">
        <v>967</v>
      </c>
      <c r="J19" s="407">
        <v>181</v>
      </c>
      <c r="K19" s="359" t="s">
        <v>115</v>
      </c>
      <c r="L19" s="407">
        <v>581</v>
      </c>
      <c r="M19" s="407">
        <v>405</v>
      </c>
      <c r="N19" s="204" t="s">
        <v>44</v>
      </c>
    </row>
    <row r="20" spans="1:14" s="200" customFormat="1" ht="21.75" customHeight="1">
      <c r="A20" s="203" t="s">
        <v>45</v>
      </c>
      <c r="B20" s="409">
        <v>12734</v>
      </c>
      <c r="C20" s="407">
        <v>8485</v>
      </c>
      <c r="D20" s="277" t="s">
        <v>115</v>
      </c>
      <c r="E20" s="407">
        <v>9</v>
      </c>
      <c r="F20" s="407">
        <v>52</v>
      </c>
      <c r="G20" s="408">
        <v>10</v>
      </c>
      <c r="H20" s="407">
        <v>56</v>
      </c>
      <c r="I20" s="407">
        <v>837</v>
      </c>
      <c r="J20" s="407">
        <v>210</v>
      </c>
      <c r="K20" s="359" t="s">
        <v>115</v>
      </c>
      <c r="L20" s="407">
        <v>665</v>
      </c>
      <c r="M20" s="407">
        <v>459</v>
      </c>
      <c r="N20" s="204" t="s">
        <v>46</v>
      </c>
    </row>
    <row r="21" spans="1:14" s="200" customFormat="1" ht="21.75" customHeight="1">
      <c r="A21" s="203" t="s">
        <v>47</v>
      </c>
      <c r="B21" s="409">
        <v>14140</v>
      </c>
      <c r="C21" s="407">
        <v>9550</v>
      </c>
      <c r="D21" s="277" t="s">
        <v>115</v>
      </c>
      <c r="E21" s="407">
        <v>12</v>
      </c>
      <c r="F21" s="407">
        <v>53</v>
      </c>
      <c r="G21" s="408">
        <v>12</v>
      </c>
      <c r="H21" s="407">
        <v>56</v>
      </c>
      <c r="I21" s="407">
        <v>890</v>
      </c>
      <c r="J21" s="407">
        <v>257</v>
      </c>
      <c r="K21" s="359" t="s">
        <v>115</v>
      </c>
      <c r="L21" s="407">
        <v>744</v>
      </c>
      <c r="M21" s="407">
        <v>509</v>
      </c>
      <c r="N21" s="204" t="s">
        <v>48</v>
      </c>
    </row>
    <row r="22" spans="1:14" s="200" customFormat="1" ht="21.75" customHeight="1">
      <c r="A22" s="203" t="s">
        <v>49</v>
      </c>
      <c r="B22" s="409">
        <v>12137</v>
      </c>
      <c r="C22" s="407">
        <v>8442</v>
      </c>
      <c r="D22" s="277" t="s">
        <v>115</v>
      </c>
      <c r="E22" s="407">
        <v>11</v>
      </c>
      <c r="F22" s="407">
        <v>46</v>
      </c>
      <c r="G22" s="408">
        <v>11</v>
      </c>
      <c r="H22" s="407">
        <v>50</v>
      </c>
      <c r="I22" s="407">
        <v>639</v>
      </c>
      <c r="J22" s="407">
        <v>213</v>
      </c>
      <c r="K22" s="359" t="s">
        <v>115</v>
      </c>
      <c r="L22" s="407">
        <v>792</v>
      </c>
      <c r="M22" s="407">
        <v>429</v>
      </c>
      <c r="N22" s="204" t="s">
        <v>50</v>
      </c>
    </row>
    <row r="23" spans="1:14" s="200" customFormat="1" ht="21.75" customHeight="1">
      <c r="A23" s="203" t="s">
        <v>51</v>
      </c>
      <c r="B23" s="409">
        <v>11922</v>
      </c>
      <c r="C23" s="407">
        <v>8326</v>
      </c>
      <c r="D23" s="277" t="s">
        <v>115</v>
      </c>
      <c r="E23" s="407">
        <v>9</v>
      </c>
      <c r="F23" s="407">
        <v>48</v>
      </c>
      <c r="G23" s="408">
        <v>10</v>
      </c>
      <c r="H23" s="407">
        <v>47</v>
      </c>
      <c r="I23" s="407">
        <v>778</v>
      </c>
      <c r="J23" s="407">
        <v>195</v>
      </c>
      <c r="K23" s="359" t="s">
        <v>115</v>
      </c>
      <c r="L23" s="407">
        <v>624</v>
      </c>
      <c r="M23" s="407">
        <v>425</v>
      </c>
      <c r="N23" s="204" t="s">
        <v>52</v>
      </c>
    </row>
    <row r="24" spans="1:14" s="200" customFormat="1" ht="21.75" customHeight="1">
      <c r="A24" s="203" t="s">
        <v>53</v>
      </c>
      <c r="B24" s="409">
        <v>12893</v>
      </c>
      <c r="C24" s="407">
        <v>8948</v>
      </c>
      <c r="D24" s="277" t="s">
        <v>115</v>
      </c>
      <c r="E24" s="407">
        <v>9</v>
      </c>
      <c r="F24" s="407">
        <v>53</v>
      </c>
      <c r="G24" s="408">
        <v>11</v>
      </c>
      <c r="H24" s="407">
        <v>62</v>
      </c>
      <c r="I24" s="407">
        <v>840</v>
      </c>
      <c r="J24" s="407">
        <v>191</v>
      </c>
      <c r="K24" s="359" t="s">
        <v>115</v>
      </c>
      <c r="L24" s="407">
        <v>653</v>
      </c>
      <c r="M24" s="407">
        <v>407</v>
      </c>
      <c r="N24" s="204" t="s">
        <v>54</v>
      </c>
    </row>
    <row r="25" spans="1:18" s="200" customFormat="1" ht="21.75" customHeight="1">
      <c r="A25" s="205" t="s">
        <v>55</v>
      </c>
      <c r="B25" s="410">
        <v>13089</v>
      </c>
      <c r="C25" s="415">
        <v>8928</v>
      </c>
      <c r="D25" s="352" t="s">
        <v>115</v>
      </c>
      <c r="E25" s="416">
        <v>9</v>
      </c>
      <c r="F25" s="411">
        <v>49</v>
      </c>
      <c r="G25" s="412">
        <v>9</v>
      </c>
      <c r="H25" s="411">
        <v>75</v>
      </c>
      <c r="I25" s="411">
        <v>970</v>
      </c>
      <c r="J25" s="415">
        <v>232</v>
      </c>
      <c r="K25" s="421" t="s">
        <v>115</v>
      </c>
      <c r="L25" s="416">
        <v>661</v>
      </c>
      <c r="M25" s="413">
        <v>347</v>
      </c>
      <c r="N25" s="206" t="s">
        <v>56</v>
      </c>
      <c r="P25" s="207"/>
      <c r="Q25" s="207"/>
      <c r="R25" s="207"/>
    </row>
    <row r="26" spans="1:17" s="327" customFormat="1" ht="18" customHeight="1">
      <c r="A26" s="417" t="s">
        <v>530</v>
      </c>
      <c r="B26" s="418"/>
      <c r="C26" s="326"/>
      <c r="D26" s="326"/>
      <c r="E26" s="396"/>
      <c r="I26" s="396"/>
      <c r="J26" s="396"/>
      <c r="K26" s="396"/>
      <c r="L26" s="396"/>
      <c r="M26" s="419" t="s">
        <v>531</v>
      </c>
      <c r="N26" s="396"/>
      <c r="O26" s="420"/>
      <c r="P26" s="420"/>
      <c r="Q26" s="397"/>
    </row>
    <row r="27" spans="1:14" ht="15" customHeight="1">
      <c r="A27" s="4" t="s">
        <v>532</v>
      </c>
      <c r="H27" s="590"/>
      <c r="I27" s="591"/>
      <c r="J27" s="591"/>
      <c r="K27" s="591"/>
      <c r="L27" s="591"/>
      <c r="M27" s="591"/>
      <c r="N27" s="591"/>
    </row>
    <row r="28" spans="1:17" s="119" customFormat="1" ht="18" customHeight="1">
      <c r="A28" s="417" t="s">
        <v>534</v>
      </c>
      <c r="B28" s="422"/>
      <c r="C28" s="327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253"/>
      <c r="P28" s="117"/>
      <c r="Q28" s="117"/>
    </row>
    <row r="29" s="94" customFormat="1" ht="12.75"/>
  </sheetData>
  <mergeCells count="4">
    <mergeCell ref="H27:N27"/>
    <mergeCell ref="A1:N1"/>
    <mergeCell ref="A3:A7"/>
    <mergeCell ref="N3:N7"/>
  </mergeCells>
  <printOptions/>
  <pageMargins left="0.41" right="0.5511811023622047" top="0.984251968503937" bottom="0.35" header="0.5118110236220472" footer="0.4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9">
      <selection activeCell="C38" sqref="C38"/>
    </sheetView>
  </sheetViews>
  <sheetFormatPr defaultColWidth="9.140625" defaultRowHeight="12.75"/>
  <cols>
    <col min="1" max="1" width="9.57421875" style="4" customWidth="1"/>
    <col min="2" max="3" width="12.7109375" style="4" customWidth="1"/>
    <col min="4" max="4" width="12.421875" style="4" customWidth="1"/>
    <col min="5" max="5" width="14.00390625" style="4" customWidth="1"/>
    <col min="6" max="6" width="11.28125" style="4" customWidth="1"/>
    <col min="7" max="7" width="13.8515625" style="4" customWidth="1"/>
    <col min="8" max="9" width="13.421875" style="4" customWidth="1"/>
    <col min="10" max="10" width="10.421875" style="4" customWidth="1"/>
    <col min="11" max="11" width="9.421875" style="4" customWidth="1"/>
    <col min="12" max="12" width="11.00390625" style="4" customWidth="1"/>
    <col min="13" max="13" width="10.8515625" style="4" customWidth="1"/>
    <col min="14" max="14" width="9.57421875" style="4" customWidth="1"/>
    <col min="15" max="16384" width="9.140625" style="4" customWidth="1"/>
  </cols>
  <sheetData>
    <row r="1" spans="1:14" ht="32.25" customHeight="1">
      <c r="A1" s="592" t="s">
        <v>107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</row>
    <row r="2" spans="1:14" ht="18" customHeight="1">
      <c r="A2" s="4" t="s">
        <v>30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5" t="s">
        <v>31</v>
      </c>
    </row>
    <row r="3" spans="1:14" ht="29.25" customHeight="1">
      <c r="A3" s="596" t="s">
        <v>406</v>
      </c>
      <c r="B3" s="27" t="s">
        <v>362</v>
      </c>
      <c r="C3" s="121" t="s">
        <v>363</v>
      </c>
      <c r="D3" s="27" t="s">
        <v>364</v>
      </c>
      <c r="E3" s="121" t="s">
        <v>365</v>
      </c>
      <c r="F3" s="27" t="s">
        <v>366</v>
      </c>
      <c r="G3" s="121" t="s">
        <v>367</v>
      </c>
      <c r="H3" s="27" t="s">
        <v>368</v>
      </c>
      <c r="I3" s="27" t="s">
        <v>369</v>
      </c>
      <c r="J3" s="27" t="s">
        <v>370</v>
      </c>
      <c r="K3" s="128" t="s">
        <v>409</v>
      </c>
      <c r="L3" s="27" t="s">
        <v>371</v>
      </c>
      <c r="M3" s="128" t="s">
        <v>405</v>
      </c>
      <c r="N3" s="593" t="s">
        <v>372</v>
      </c>
    </row>
    <row r="4" spans="1:14" ht="21.75" customHeight="1">
      <c r="A4" s="585"/>
      <c r="B4" s="122"/>
      <c r="C4" s="123"/>
      <c r="D4" s="122"/>
      <c r="E4" s="123"/>
      <c r="F4" s="124" t="s">
        <v>373</v>
      </c>
      <c r="G4" s="125" t="s">
        <v>374</v>
      </c>
      <c r="H4" s="124" t="s">
        <v>375</v>
      </c>
      <c r="I4" s="124" t="s">
        <v>376</v>
      </c>
      <c r="J4" s="124" t="s">
        <v>377</v>
      </c>
      <c r="K4" s="131" t="s">
        <v>410</v>
      </c>
      <c r="L4" s="124" t="s">
        <v>378</v>
      </c>
      <c r="M4" s="124"/>
      <c r="N4" s="594"/>
    </row>
    <row r="5" spans="1:14" ht="27" customHeight="1">
      <c r="A5" s="585"/>
      <c r="B5" s="122" t="s">
        <v>379</v>
      </c>
      <c r="C5" s="123"/>
      <c r="D5" s="122" t="s">
        <v>380</v>
      </c>
      <c r="E5" s="123" t="s">
        <v>381</v>
      </c>
      <c r="F5" s="122" t="s">
        <v>382</v>
      </c>
      <c r="G5" s="123" t="s">
        <v>383</v>
      </c>
      <c r="H5" s="122" t="s">
        <v>384</v>
      </c>
      <c r="I5" s="122" t="s">
        <v>385</v>
      </c>
      <c r="J5" s="122" t="s">
        <v>386</v>
      </c>
      <c r="K5" s="122"/>
      <c r="L5" s="122"/>
      <c r="M5" s="122"/>
      <c r="N5" s="594"/>
    </row>
    <row r="6" spans="1:14" ht="27" customHeight="1">
      <c r="A6" s="585"/>
      <c r="B6" s="122" t="s">
        <v>387</v>
      </c>
      <c r="C6" s="123" t="s">
        <v>388</v>
      </c>
      <c r="D6" s="122" t="s">
        <v>389</v>
      </c>
      <c r="E6" s="123" t="s">
        <v>390</v>
      </c>
      <c r="F6" s="122" t="s">
        <v>391</v>
      </c>
      <c r="G6" s="123" t="s">
        <v>392</v>
      </c>
      <c r="H6" s="122" t="s">
        <v>393</v>
      </c>
      <c r="I6" s="122" t="s">
        <v>394</v>
      </c>
      <c r="J6" s="122" t="s">
        <v>395</v>
      </c>
      <c r="K6" s="130" t="s">
        <v>408</v>
      </c>
      <c r="L6" s="122" t="s">
        <v>396</v>
      </c>
      <c r="M6" s="122"/>
      <c r="N6" s="594"/>
    </row>
    <row r="7" spans="1:14" ht="27" customHeight="1">
      <c r="A7" s="586"/>
      <c r="B7" s="126" t="s">
        <v>397</v>
      </c>
      <c r="C7" s="127" t="s">
        <v>398</v>
      </c>
      <c r="D7" s="126" t="s">
        <v>397</v>
      </c>
      <c r="E7" s="127" t="s">
        <v>399</v>
      </c>
      <c r="F7" s="126" t="s">
        <v>390</v>
      </c>
      <c r="G7" s="127" t="s">
        <v>400</v>
      </c>
      <c r="H7" s="126" t="s">
        <v>401</v>
      </c>
      <c r="I7" s="129" t="s">
        <v>407</v>
      </c>
      <c r="J7" s="126" t="s">
        <v>402</v>
      </c>
      <c r="K7" s="126" t="s">
        <v>401</v>
      </c>
      <c r="L7" s="126" t="s">
        <v>403</v>
      </c>
      <c r="M7" s="126" t="s">
        <v>404</v>
      </c>
      <c r="N7" s="595"/>
    </row>
    <row r="8" spans="1:14" s="200" customFormat="1" ht="21.75" customHeight="1">
      <c r="A8" s="198" t="s">
        <v>12</v>
      </c>
      <c r="B8" s="434">
        <v>16447</v>
      </c>
      <c r="C8" s="435">
        <v>164</v>
      </c>
      <c r="D8" s="435">
        <v>922</v>
      </c>
      <c r="E8" s="435">
        <v>361</v>
      </c>
      <c r="F8" s="435">
        <v>0</v>
      </c>
      <c r="G8" s="435">
        <v>110</v>
      </c>
      <c r="H8" s="435">
        <v>1622</v>
      </c>
      <c r="I8" s="435">
        <v>119</v>
      </c>
      <c r="J8" s="435">
        <v>138</v>
      </c>
      <c r="K8" s="435">
        <v>483</v>
      </c>
      <c r="L8" s="435">
        <v>802</v>
      </c>
      <c r="M8" s="436">
        <v>681</v>
      </c>
      <c r="N8" s="251" t="s">
        <v>12</v>
      </c>
    </row>
    <row r="9" spans="1:14" s="200" customFormat="1" ht="21.75" customHeight="1">
      <c r="A9" s="198" t="s">
        <v>14</v>
      </c>
      <c r="B9" s="437">
        <v>17092</v>
      </c>
      <c r="C9" s="423">
        <v>182</v>
      </c>
      <c r="D9" s="423">
        <v>946</v>
      </c>
      <c r="E9" s="423">
        <v>360</v>
      </c>
      <c r="F9" s="423">
        <v>0</v>
      </c>
      <c r="G9" s="423">
        <v>105</v>
      </c>
      <c r="H9" s="423">
        <v>1463</v>
      </c>
      <c r="I9" s="423">
        <v>122</v>
      </c>
      <c r="J9" s="423">
        <v>138</v>
      </c>
      <c r="K9" s="423">
        <v>489</v>
      </c>
      <c r="L9" s="423">
        <v>982</v>
      </c>
      <c r="M9" s="438">
        <v>638</v>
      </c>
      <c r="N9" s="251" t="s">
        <v>14</v>
      </c>
    </row>
    <row r="10" spans="1:14" s="200" customFormat="1" ht="21.75" customHeight="1">
      <c r="A10" s="198" t="s">
        <v>15</v>
      </c>
      <c r="B10" s="437">
        <v>18296</v>
      </c>
      <c r="C10" s="423">
        <v>195</v>
      </c>
      <c r="D10" s="423">
        <v>1007</v>
      </c>
      <c r="E10" s="423">
        <v>439</v>
      </c>
      <c r="F10" s="423">
        <v>0</v>
      </c>
      <c r="G10" s="423">
        <v>120</v>
      </c>
      <c r="H10" s="423">
        <v>1413</v>
      </c>
      <c r="I10" s="423">
        <v>142</v>
      </c>
      <c r="J10" s="423">
        <v>138</v>
      </c>
      <c r="K10" s="423">
        <v>512</v>
      </c>
      <c r="L10" s="423">
        <v>1017</v>
      </c>
      <c r="M10" s="438">
        <v>547</v>
      </c>
      <c r="N10" s="251" t="s">
        <v>15</v>
      </c>
    </row>
    <row r="11" spans="1:14" s="278" customFormat="1" ht="21.75" customHeight="1">
      <c r="A11" s="276" t="s">
        <v>16</v>
      </c>
      <c r="B11" s="437">
        <v>17243</v>
      </c>
      <c r="C11" s="423">
        <v>215</v>
      </c>
      <c r="D11" s="423">
        <v>1109</v>
      </c>
      <c r="E11" s="423">
        <v>486</v>
      </c>
      <c r="F11" s="423">
        <v>0</v>
      </c>
      <c r="G11" s="423">
        <v>146</v>
      </c>
      <c r="H11" s="423">
        <v>1338</v>
      </c>
      <c r="I11" s="423">
        <v>198</v>
      </c>
      <c r="J11" s="423">
        <v>149</v>
      </c>
      <c r="K11" s="423">
        <v>488</v>
      </c>
      <c r="L11" s="423">
        <v>994</v>
      </c>
      <c r="M11" s="438">
        <v>528</v>
      </c>
      <c r="N11" s="265" t="s">
        <v>16</v>
      </c>
    </row>
    <row r="12" spans="1:14" s="362" customFormat="1" ht="21.75" customHeight="1">
      <c r="A12" s="361" t="s">
        <v>517</v>
      </c>
      <c r="B12" s="440">
        <v>17304</v>
      </c>
      <c r="C12" s="441">
        <v>223</v>
      </c>
      <c r="D12" s="441">
        <v>1210</v>
      </c>
      <c r="E12" s="441">
        <v>547</v>
      </c>
      <c r="F12" s="439">
        <v>0</v>
      </c>
      <c r="G12" s="441">
        <v>173</v>
      </c>
      <c r="H12" s="441">
        <v>1339</v>
      </c>
      <c r="I12" s="441">
        <v>259</v>
      </c>
      <c r="J12" s="441">
        <v>143</v>
      </c>
      <c r="K12" s="441">
        <v>536</v>
      </c>
      <c r="L12" s="441">
        <v>1059</v>
      </c>
      <c r="M12" s="442">
        <v>772</v>
      </c>
      <c r="N12" s="357" t="s">
        <v>517</v>
      </c>
    </row>
    <row r="13" spans="1:14" s="202" customFormat="1" ht="21.75" customHeight="1">
      <c r="A13" s="201" t="s">
        <v>521</v>
      </c>
      <c r="B13" s="429">
        <f>SUM(B14:B25)</f>
        <v>16558</v>
      </c>
      <c r="C13" s="403">
        <f>SUM(C14:C25)</f>
        <v>212</v>
      </c>
      <c r="D13" s="403">
        <f>SUM(D14:D25)</f>
        <v>1169</v>
      </c>
      <c r="E13" s="403">
        <f>SUM(E14:E25)</f>
        <v>559</v>
      </c>
      <c r="F13" s="430">
        <v>0</v>
      </c>
      <c r="G13" s="403">
        <f aca="true" t="shared" si="0" ref="G13:M13">SUM(G14:G25)</f>
        <v>202</v>
      </c>
      <c r="H13" s="403">
        <f t="shared" si="0"/>
        <v>1816</v>
      </c>
      <c r="I13" s="403">
        <f t="shared" si="0"/>
        <v>496</v>
      </c>
      <c r="J13" s="403">
        <f t="shared" si="0"/>
        <v>120</v>
      </c>
      <c r="K13" s="403">
        <f t="shared" si="0"/>
        <v>544</v>
      </c>
      <c r="L13" s="403">
        <f t="shared" si="0"/>
        <v>1226</v>
      </c>
      <c r="M13" s="431">
        <f t="shared" si="0"/>
        <v>665</v>
      </c>
      <c r="N13" s="176" t="s">
        <v>520</v>
      </c>
    </row>
    <row r="14" spans="1:14" s="200" customFormat="1" ht="21.75" customHeight="1">
      <c r="A14" s="203" t="s">
        <v>33</v>
      </c>
      <c r="B14" s="424">
        <v>1710</v>
      </c>
      <c r="C14" s="401">
        <v>24</v>
      </c>
      <c r="D14" s="401">
        <v>120</v>
      </c>
      <c r="E14" s="401">
        <v>60</v>
      </c>
      <c r="F14" s="432">
        <v>0</v>
      </c>
      <c r="G14" s="401">
        <v>21</v>
      </c>
      <c r="H14" s="401">
        <v>133</v>
      </c>
      <c r="I14" s="401">
        <v>24</v>
      </c>
      <c r="J14" s="401">
        <v>13</v>
      </c>
      <c r="K14" s="401">
        <v>57</v>
      </c>
      <c r="L14" s="401">
        <v>104</v>
      </c>
      <c r="M14" s="425">
        <v>77</v>
      </c>
      <c r="N14" s="204" t="s">
        <v>34</v>
      </c>
    </row>
    <row r="15" spans="1:14" s="200" customFormat="1" ht="21.75" customHeight="1">
      <c r="A15" s="203" t="s">
        <v>35</v>
      </c>
      <c r="B15" s="424">
        <v>1597</v>
      </c>
      <c r="C15" s="401">
        <v>23</v>
      </c>
      <c r="D15" s="401">
        <v>128</v>
      </c>
      <c r="E15" s="401">
        <v>68</v>
      </c>
      <c r="F15" s="432">
        <v>0</v>
      </c>
      <c r="G15" s="401">
        <v>21</v>
      </c>
      <c r="H15" s="401">
        <v>254</v>
      </c>
      <c r="I15" s="401">
        <v>26</v>
      </c>
      <c r="J15" s="401">
        <v>11</v>
      </c>
      <c r="K15" s="401">
        <v>64</v>
      </c>
      <c r="L15" s="401">
        <v>100</v>
      </c>
      <c r="M15" s="425">
        <v>62</v>
      </c>
      <c r="N15" s="204" t="s">
        <v>36</v>
      </c>
    </row>
    <row r="16" spans="1:14" s="200" customFormat="1" ht="21.75" customHeight="1">
      <c r="A16" s="203" t="s">
        <v>37</v>
      </c>
      <c r="B16" s="424">
        <v>1596</v>
      </c>
      <c r="C16" s="401">
        <v>18</v>
      </c>
      <c r="D16" s="401">
        <v>105</v>
      </c>
      <c r="E16" s="401">
        <v>57</v>
      </c>
      <c r="F16" s="432">
        <v>0</v>
      </c>
      <c r="G16" s="401">
        <v>18</v>
      </c>
      <c r="H16" s="401">
        <v>215</v>
      </c>
      <c r="I16" s="401">
        <v>23</v>
      </c>
      <c r="J16" s="401">
        <v>11</v>
      </c>
      <c r="K16" s="401">
        <v>54</v>
      </c>
      <c r="L16" s="401">
        <v>94</v>
      </c>
      <c r="M16" s="425">
        <v>60</v>
      </c>
      <c r="N16" s="204" t="s">
        <v>38</v>
      </c>
    </row>
    <row r="17" spans="1:14" s="200" customFormat="1" ht="21.75" customHeight="1">
      <c r="A17" s="203" t="s">
        <v>39</v>
      </c>
      <c r="B17" s="424">
        <v>1486</v>
      </c>
      <c r="C17" s="401">
        <v>17</v>
      </c>
      <c r="D17" s="401">
        <v>99</v>
      </c>
      <c r="E17" s="401">
        <v>54</v>
      </c>
      <c r="F17" s="432">
        <v>0</v>
      </c>
      <c r="G17" s="401">
        <v>17</v>
      </c>
      <c r="H17" s="401">
        <v>191</v>
      </c>
      <c r="I17" s="401">
        <v>22</v>
      </c>
      <c r="J17" s="401">
        <v>10</v>
      </c>
      <c r="K17" s="401">
        <v>48</v>
      </c>
      <c r="L17" s="401">
        <v>100</v>
      </c>
      <c r="M17" s="425">
        <v>60</v>
      </c>
      <c r="N17" s="204" t="s">
        <v>40</v>
      </c>
    </row>
    <row r="18" spans="1:14" s="200" customFormat="1" ht="21.75" customHeight="1">
      <c r="A18" s="203" t="s">
        <v>41</v>
      </c>
      <c r="B18" s="424">
        <v>1376</v>
      </c>
      <c r="C18" s="401">
        <v>12</v>
      </c>
      <c r="D18" s="401">
        <v>82</v>
      </c>
      <c r="E18" s="401">
        <v>44</v>
      </c>
      <c r="F18" s="432">
        <v>0</v>
      </c>
      <c r="G18" s="401">
        <v>14</v>
      </c>
      <c r="H18" s="401">
        <v>170</v>
      </c>
      <c r="I18" s="401">
        <v>39</v>
      </c>
      <c r="J18" s="401">
        <v>9</v>
      </c>
      <c r="K18" s="401">
        <v>37</v>
      </c>
      <c r="L18" s="401">
        <v>78</v>
      </c>
      <c r="M18" s="425">
        <v>57</v>
      </c>
      <c r="N18" s="204" t="s">
        <v>42</v>
      </c>
    </row>
    <row r="19" spans="1:14" s="200" customFormat="1" ht="21.75" customHeight="1">
      <c r="A19" s="203" t="s">
        <v>43</v>
      </c>
      <c r="B19" s="424">
        <v>1533</v>
      </c>
      <c r="C19" s="401">
        <v>13</v>
      </c>
      <c r="D19" s="401">
        <v>87</v>
      </c>
      <c r="E19" s="401">
        <v>39</v>
      </c>
      <c r="F19" s="432">
        <v>0</v>
      </c>
      <c r="G19" s="401">
        <v>13</v>
      </c>
      <c r="H19" s="401">
        <v>189</v>
      </c>
      <c r="I19" s="401">
        <v>42</v>
      </c>
      <c r="J19" s="401">
        <v>10</v>
      </c>
      <c r="K19" s="401">
        <v>34</v>
      </c>
      <c r="L19" s="401">
        <v>83</v>
      </c>
      <c r="M19" s="425">
        <v>58</v>
      </c>
      <c r="N19" s="204" t="s">
        <v>44</v>
      </c>
    </row>
    <row r="20" spans="1:14" s="200" customFormat="1" ht="21.75" customHeight="1">
      <c r="A20" s="203" t="s">
        <v>45</v>
      </c>
      <c r="B20" s="424">
        <v>1406</v>
      </c>
      <c r="C20" s="401">
        <v>12</v>
      </c>
      <c r="D20" s="401">
        <v>87</v>
      </c>
      <c r="E20" s="401">
        <v>39</v>
      </c>
      <c r="F20" s="432">
        <v>0</v>
      </c>
      <c r="G20" s="401">
        <v>14</v>
      </c>
      <c r="H20" s="401">
        <v>152</v>
      </c>
      <c r="I20" s="401">
        <v>51</v>
      </c>
      <c r="J20" s="401">
        <v>10</v>
      </c>
      <c r="K20" s="401">
        <v>39</v>
      </c>
      <c r="L20" s="401">
        <v>80</v>
      </c>
      <c r="M20" s="425">
        <v>59</v>
      </c>
      <c r="N20" s="204" t="s">
        <v>46</v>
      </c>
    </row>
    <row r="21" spans="1:14" s="200" customFormat="1" ht="21.75" customHeight="1">
      <c r="A21" s="203" t="s">
        <v>47</v>
      </c>
      <c r="B21" s="424">
        <v>1530</v>
      </c>
      <c r="C21" s="401">
        <v>21</v>
      </c>
      <c r="D21" s="401">
        <v>96</v>
      </c>
      <c r="E21" s="401">
        <v>43</v>
      </c>
      <c r="F21" s="432">
        <v>0</v>
      </c>
      <c r="G21" s="401">
        <v>15</v>
      </c>
      <c r="H21" s="401">
        <v>101</v>
      </c>
      <c r="I21" s="401">
        <v>63</v>
      </c>
      <c r="J21" s="401">
        <v>10</v>
      </c>
      <c r="K21" s="401">
        <v>48</v>
      </c>
      <c r="L21" s="401">
        <v>77</v>
      </c>
      <c r="M21" s="425">
        <v>53</v>
      </c>
      <c r="N21" s="204" t="s">
        <v>48</v>
      </c>
    </row>
    <row r="22" spans="1:14" s="200" customFormat="1" ht="21.75" customHeight="1">
      <c r="A22" s="203" t="s">
        <v>49</v>
      </c>
      <c r="B22" s="424">
        <v>966</v>
      </c>
      <c r="C22" s="401">
        <v>18</v>
      </c>
      <c r="D22" s="401">
        <v>86</v>
      </c>
      <c r="E22" s="401">
        <v>38</v>
      </c>
      <c r="F22" s="432">
        <v>0</v>
      </c>
      <c r="G22" s="401">
        <v>16</v>
      </c>
      <c r="H22" s="401">
        <v>94</v>
      </c>
      <c r="I22" s="401">
        <v>53</v>
      </c>
      <c r="J22" s="401">
        <v>8</v>
      </c>
      <c r="K22" s="401">
        <v>42</v>
      </c>
      <c r="L22" s="401">
        <v>125</v>
      </c>
      <c r="M22" s="425">
        <v>56</v>
      </c>
      <c r="N22" s="204" t="s">
        <v>50</v>
      </c>
    </row>
    <row r="23" spans="1:14" s="200" customFormat="1" ht="21.75" customHeight="1">
      <c r="A23" s="203" t="s">
        <v>51</v>
      </c>
      <c r="B23" s="424">
        <v>966</v>
      </c>
      <c r="C23" s="401">
        <v>18</v>
      </c>
      <c r="D23" s="401">
        <v>78</v>
      </c>
      <c r="E23" s="401">
        <v>34</v>
      </c>
      <c r="F23" s="432">
        <v>0</v>
      </c>
      <c r="G23" s="401">
        <v>15</v>
      </c>
      <c r="H23" s="401">
        <v>89</v>
      </c>
      <c r="I23" s="401">
        <v>46</v>
      </c>
      <c r="J23" s="401">
        <v>8</v>
      </c>
      <c r="K23" s="401">
        <v>37</v>
      </c>
      <c r="L23" s="401">
        <v>119</v>
      </c>
      <c r="M23" s="425">
        <v>49</v>
      </c>
      <c r="N23" s="204" t="s">
        <v>52</v>
      </c>
    </row>
    <row r="24" spans="1:14" s="200" customFormat="1" ht="21.75" customHeight="1">
      <c r="A24" s="203" t="s">
        <v>53</v>
      </c>
      <c r="B24" s="424">
        <v>1190</v>
      </c>
      <c r="C24" s="401">
        <v>16</v>
      </c>
      <c r="D24" s="401">
        <v>93</v>
      </c>
      <c r="E24" s="401">
        <v>39</v>
      </c>
      <c r="F24" s="432">
        <v>0</v>
      </c>
      <c r="G24" s="401">
        <v>16</v>
      </c>
      <c r="H24" s="401">
        <v>105</v>
      </c>
      <c r="I24" s="401">
        <v>48</v>
      </c>
      <c r="J24" s="401">
        <v>9</v>
      </c>
      <c r="K24" s="401">
        <v>36</v>
      </c>
      <c r="L24" s="401">
        <v>127</v>
      </c>
      <c r="M24" s="425">
        <v>41</v>
      </c>
      <c r="N24" s="204" t="s">
        <v>54</v>
      </c>
    </row>
    <row r="25" spans="1:14" s="200" customFormat="1" ht="21.75" customHeight="1">
      <c r="A25" s="205" t="s">
        <v>55</v>
      </c>
      <c r="B25" s="426">
        <v>1202</v>
      </c>
      <c r="C25" s="402">
        <v>20</v>
      </c>
      <c r="D25" s="402">
        <v>108</v>
      </c>
      <c r="E25" s="402">
        <v>44</v>
      </c>
      <c r="F25" s="433">
        <v>0</v>
      </c>
      <c r="G25" s="402">
        <v>22</v>
      </c>
      <c r="H25" s="402">
        <v>123</v>
      </c>
      <c r="I25" s="402">
        <v>59</v>
      </c>
      <c r="J25" s="402">
        <v>11</v>
      </c>
      <c r="K25" s="402">
        <v>48</v>
      </c>
      <c r="L25" s="402">
        <v>139</v>
      </c>
      <c r="M25" s="427">
        <v>33</v>
      </c>
      <c r="N25" s="206" t="s">
        <v>56</v>
      </c>
    </row>
    <row r="26" spans="1:17" s="327" customFormat="1" ht="18" customHeight="1">
      <c r="A26" s="417" t="s">
        <v>530</v>
      </c>
      <c r="B26" s="418"/>
      <c r="C26" s="326"/>
      <c r="D26" s="326"/>
      <c r="E26" s="396"/>
      <c r="I26" s="396"/>
      <c r="J26" s="396"/>
      <c r="K26" s="396"/>
      <c r="L26" s="396"/>
      <c r="M26" s="419" t="s">
        <v>531</v>
      </c>
      <c r="N26" s="396"/>
      <c r="O26" s="420"/>
      <c r="P26" s="420"/>
      <c r="Q26" s="397"/>
    </row>
    <row r="27" spans="1:17" s="327" customFormat="1" ht="18" customHeight="1">
      <c r="A27" s="13" t="s">
        <v>585</v>
      </c>
      <c r="B27" s="418"/>
      <c r="C27" s="326"/>
      <c r="D27" s="326"/>
      <c r="E27" s="396"/>
      <c r="I27" s="396"/>
      <c r="J27" s="396"/>
      <c r="K27" s="396"/>
      <c r="L27" s="396"/>
      <c r="M27" s="319"/>
      <c r="N27" s="396"/>
      <c r="O27" s="326"/>
      <c r="P27" s="326"/>
      <c r="Q27" s="319"/>
    </row>
    <row r="28" ht="18" customHeight="1">
      <c r="A28" s="4" t="s">
        <v>586</v>
      </c>
    </row>
    <row r="29" spans="1:3" ht="12.75">
      <c r="A29" s="417" t="s">
        <v>587</v>
      </c>
      <c r="B29" s="422"/>
      <c r="C29" s="327"/>
    </row>
  </sheetData>
  <mergeCells count="3">
    <mergeCell ref="A1:N1"/>
    <mergeCell ref="N3:N7"/>
    <mergeCell ref="A3:A7"/>
  </mergeCells>
  <printOptions/>
  <pageMargins left="0.7480314960629921" right="0.7480314960629921" top="0.984251968503937" bottom="0.5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I8" sqref="I8"/>
    </sheetView>
  </sheetViews>
  <sheetFormatPr defaultColWidth="9.140625" defaultRowHeight="12.75"/>
  <cols>
    <col min="1" max="1" width="15.28125" style="0" customWidth="1"/>
    <col min="2" max="2" width="18.28125" style="0" customWidth="1"/>
    <col min="3" max="3" width="15.421875" style="0" customWidth="1"/>
    <col min="4" max="4" width="18.57421875" style="0" customWidth="1"/>
    <col min="5" max="5" width="13.7109375" style="0" customWidth="1"/>
    <col min="6" max="6" width="18.421875" style="0" customWidth="1"/>
    <col min="7" max="7" width="13.28125" style="0" customWidth="1"/>
    <col min="8" max="8" width="15.421875" style="0" customWidth="1"/>
    <col min="9" max="10" width="20.00390625" style="0" customWidth="1"/>
    <col min="11" max="11" width="18.28125" style="0" customWidth="1"/>
    <col min="12" max="12" width="12.140625" style="0" customWidth="1"/>
    <col min="13" max="13" width="25.7109375" style="0" customWidth="1"/>
    <col min="14" max="14" width="27.7109375" style="0" customWidth="1"/>
    <col min="15" max="16" width="28.00390625" style="0" customWidth="1"/>
    <col min="17" max="17" width="25.57421875" style="0" customWidth="1"/>
    <col min="18" max="20" width="28.00390625" style="0" customWidth="1"/>
  </cols>
  <sheetData>
    <row r="1" spans="1:8" s="33" customFormat="1" ht="32.25" customHeight="1">
      <c r="A1" s="563" t="s">
        <v>117</v>
      </c>
      <c r="B1" s="563"/>
      <c r="C1" s="563"/>
      <c r="D1" s="563"/>
      <c r="E1" s="563"/>
      <c r="F1" s="563"/>
      <c r="G1" s="563"/>
      <c r="H1" s="563"/>
    </row>
    <row r="2" spans="1:8" s="35" customFormat="1" ht="18" customHeight="1">
      <c r="A2" s="34" t="s">
        <v>118</v>
      </c>
      <c r="H2" s="36" t="s">
        <v>119</v>
      </c>
    </row>
    <row r="3" spans="1:8" s="37" customFormat="1" ht="15" customHeight="1">
      <c r="A3" s="564" t="s">
        <v>120</v>
      </c>
      <c r="B3" s="567" t="s">
        <v>121</v>
      </c>
      <c r="C3" s="568"/>
      <c r="D3" s="558" t="s">
        <v>122</v>
      </c>
      <c r="E3" s="568"/>
      <c r="F3" s="558" t="s">
        <v>123</v>
      </c>
      <c r="G3" s="568"/>
      <c r="H3" s="559" t="s">
        <v>108</v>
      </c>
    </row>
    <row r="4" spans="1:8" s="37" customFormat="1" ht="15" customHeight="1">
      <c r="A4" s="565"/>
      <c r="B4" s="551" t="s">
        <v>109</v>
      </c>
      <c r="C4" s="566"/>
      <c r="D4" s="550" t="s">
        <v>110</v>
      </c>
      <c r="E4" s="566"/>
      <c r="F4" s="550" t="s">
        <v>111</v>
      </c>
      <c r="G4" s="566"/>
      <c r="H4" s="549"/>
    </row>
    <row r="5" spans="1:8" s="37" customFormat="1" ht="15.75" customHeight="1">
      <c r="A5" s="565"/>
      <c r="B5" s="40" t="s">
        <v>112</v>
      </c>
      <c r="C5" s="41" t="s">
        <v>124</v>
      </c>
      <c r="D5" s="42" t="s">
        <v>112</v>
      </c>
      <c r="E5" s="43" t="s">
        <v>125</v>
      </c>
      <c r="F5" s="42" t="s">
        <v>126</v>
      </c>
      <c r="G5" s="43" t="s">
        <v>127</v>
      </c>
      <c r="H5" s="549"/>
    </row>
    <row r="6" spans="1:8" s="37" customFormat="1" ht="15" customHeight="1">
      <c r="A6" s="566"/>
      <c r="B6" s="38" t="s">
        <v>113</v>
      </c>
      <c r="C6" s="39" t="s">
        <v>114</v>
      </c>
      <c r="D6" s="39" t="s">
        <v>113</v>
      </c>
      <c r="E6" s="39" t="s">
        <v>114</v>
      </c>
      <c r="F6" s="39" t="s">
        <v>113</v>
      </c>
      <c r="G6" s="39" t="s">
        <v>114</v>
      </c>
      <c r="H6" s="550"/>
    </row>
    <row r="7" spans="1:8" s="193" customFormat="1" ht="13.5" customHeight="1">
      <c r="A7" s="225" t="s">
        <v>411</v>
      </c>
      <c r="B7" s="114" t="s">
        <v>115</v>
      </c>
      <c r="C7" s="114" t="s">
        <v>115</v>
      </c>
      <c r="D7" s="112">
        <v>39</v>
      </c>
      <c r="E7" s="112">
        <v>34223</v>
      </c>
      <c r="F7" s="112">
        <v>16</v>
      </c>
      <c r="G7" s="505">
        <v>40690</v>
      </c>
      <c r="H7" s="180" t="s">
        <v>458</v>
      </c>
    </row>
    <row r="8" spans="1:8" s="193" customFormat="1" ht="13.5" customHeight="1">
      <c r="A8" s="225" t="s">
        <v>413</v>
      </c>
      <c r="B8" s="114" t="s">
        <v>115</v>
      </c>
      <c r="C8" s="114" t="s">
        <v>115</v>
      </c>
      <c r="D8" s="112">
        <v>20</v>
      </c>
      <c r="E8" s="112">
        <v>7175</v>
      </c>
      <c r="F8" s="112">
        <v>2</v>
      </c>
      <c r="G8" s="505">
        <v>1819</v>
      </c>
      <c r="H8" s="180" t="s">
        <v>459</v>
      </c>
    </row>
    <row r="9" spans="1:8" s="162" customFormat="1" ht="13.5" customHeight="1">
      <c r="A9" s="226" t="s">
        <v>412</v>
      </c>
      <c r="B9" s="254" t="s">
        <v>128</v>
      </c>
      <c r="C9" s="254" t="s">
        <v>128</v>
      </c>
      <c r="D9" s="506">
        <v>42</v>
      </c>
      <c r="E9" s="506">
        <v>34578</v>
      </c>
      <c r="F9" s="506">
        <v>18</v>
      </c>
      <c r="G9" s="507">
        <v>40927</v>
      </c>
      <c r="H9" s="180" t="s">
        <v>460</v>
      </c>
    </row>
    <row r="10" spans="1:8" s="162" customFormat="1" ht="13.5" customHeight="1">
      <c r="A10" s="226" t="s">
        <v>414</v>
      </c>
      <c r="B10" s="254" t="s">
        <v>128</v>
      </c>
      <c r="C10" s="254" t="s">
        <v>128</v>
      </c>
      <c r="D10" s="506">
        <v>21</v>
      </c>
      <c r="E10" s="506">
        <v>7270</v>
      </c>
      <c r="F10" s="506">
        <v>2</v>
      </c>
      <c r="G10" s="507">
        <v>2310</v>
      </c>
      <c r="H10" s="180" t="s">
        <v>461</v>
      </c>
    </row>
    <row r="11" spans="1:8" s="162" customFormat="1" ht="13.5" customHeight="1">
      <c r="A11" s="226" t="s">
        <v>129</v>
      </c>
      <c r="B11" s="254">
        <v>1</v>
      </c>
      <c r="C11" s="506">
        <v>236</v>
      </c>
      <c r="D11" s="506">
        <v>70</v>
      </c>
      <c r="E11" s="506">
        <v>45273</v>
      </c>
      <c r="F11" s="506">
        <v>21</v>
      </c>
      <c r="G11" s="507">
        <v>51973</v>
      </c>
      <c r="H11" s="255" t="s">
        <v>129</v>
      </c>
    </row>
    <row r="12" spans="1:8" s="162" customFormat="1" ht="13.5" customHeight="1">
      <c r="A12" s="226" t="s">
        <v>16</v>
      </c>
      <c r="B12" s="161">
        <v>1</v>
      </c>
      <c r="C12" s="161">
        <v>1678</v>
      </c>
      <c r="D12" s="161">
        <v>107</v>
      </c>
      <c r="E12" s="161">
        <v>58276</v>
      </c>
      <c r="F12" s="161">
        <v>29</v>
      </c>
      <c r="G12" s="264">
        <v>67684</v>
      </c>
      <c r="H12" s="255" t="s">
        <v>16</v>
      </c>
    </row>
    <row r="13" spans="1:8" s="162" customFormat="1" ht="13.5" customHeight="1">
      <c r="A13" s="226" t="s">
        <v>517</v>
      </c>
      <c r="B13" s="161">
        <v>1</v>
      </c>
      <c r="C13" s="161">
        <v>3000</v>
      </c>
      <c r="D13" s="161">
        <v>107</v>
      </c>
      <c r="E13" s="161">
        <v>63991</v>
      </c>
      <c r="F13" s="161">
        <v>28</v>
      </c>
      <c r="G13" s="264">
        <v>74331</v>
      </c>
      <c r="H13" s="255" t="s">
        <v>517</v>
      </c>
    </row>
    <row r="14" spans="1:8" s="191" customFormat="1" ht="13.5" customHeight="1">
      <c r="A14" s="256" t="s">
        <v>521</v>
      </c>
      <c r="B14" s="304">
        <v>1</v>
      </c>
      <c r="C14" s="305">
        <v>4220</v>
      </c>
      <c r="D14" s="305">
        <v>109</v>
      </c>
      <c r="E14" s="305">
        <f>SUM(E15:E26)</f>
        <v>64045.4</v>
      </c>
      <c r="F14" s="305">
        <v>31</v>
      </c>
      <c r="G14" s="305">
        <f>SUM(G15:G26)</f>
        <v>71388</v>
      </c>
      <c r="H14" s="279" t="s">
        <v>521</v>
      </c>
    </row>
    <row r="15" spans="1:8" s="193" customFormat="1" ht="13.5" customHeight="1">
      <c r="A15" s="225" t="s">
        <v>130</v>
      </c>
      <c r="B15" s="306">
        <v>1</v>
      </c>
      <c r="C15" s="302">
        <f>621</f>
        <v>621</v>
      </c>
      <c r="D15" s="307">
        <v>107</v>
      </c>
      <c r="E15" s="307">
        <v>8043.99</v>
      </c>
      <c r="F15" s="307">
        <v>28</v>
      </c>
      <c r="G15" s="308">
        <v>5905</v>
      </c>
      <c r="H15" s="257" t="s">
        <v>131</v>
      </c>
    </row>
    <row r="16" spans="1:8" s="193" customFormat="1" ht="13.5" customHeight="1">
      <c r="A16" s="225" t="s">
        <v>132</v>
      </c>
      <c r="B16" s="306">
        <v>1</v>
      </c>
      <c r="C16" s="302">
        <f>581</f>
        <v>581</v>
      </c>
      <c r="D16" s="307">
        <v>107</v>
      </c>
      <c r="E16" s="307">
        <v>8087.14</v>
      </c>
      <c r="F16" s="307">
        <v>28</v>
      </c>
      <c r="G16" s="308">
        <v>5843</v>
      </c>
      <c r="H16" s="257" t="s">
        <v>133</v>
      </c>
    </row>
    <row r="17" spans="1:8" s="193" customFormat="1" ht="13.5" customHeight="1">
      <c r="A17" s="225" t="s">
        <v>134</v>
      </c>
      <c r="B17" s="306">
        <v>1</v>
      </c>
      <c r="C17" s="302">
        <f>442</f>
        <v>442</v>
      </c>
      <c r="D17" s="307">
        <v>108</v>
      </c>
      <c r="E17" s="307">
        <v>7819.2</v>
      </c>
      <c r="F17" s="307">
        <v>29</v>
      </c>
      <c r="G17" s="308">
        <v>6050</v>
      </c>
      <c r="H17" s="257" t="s">
        <v>135</v>
      </c>
    </row>
    <row r="18" spans="1:8" s="193" customFormat="1" ht="13.5" customHeight="1">
      <c r="A18" s="225" t="s">
        <v>136</v>
      </c>
      <c r="B18" s="306">
        <v>1</v>
      </c>
      <c r="C18" s="302">
        <f>305</f>
        <v>305</v>
      </c>
      <c r="D18" s="307">
        <v>109</v>
      </c>
      <c r="E18" s="307">
        <v>5668.85</v>
      </c>
      <c r="F18" s="307">
        <v>29</v>
      </c>
      <c r="G18" s="308">
        <v>5920</v>
      </c>
      <c r="H18" s="257" t="s">
        <v>137</v>
      </c>
    </row>
    <row r="19" spans="1:8" s="193" customFormat="1" ht="13.5" customHeight="1">
      <c r="A19" s="225" t="s">
        <v>138</v>
      </c>
      <c r="B19" s="306">
        <v>1</v>
      </c>
      <c r="C19" s="302">
        <f>218</f>
        <v>218</v>
      </c>
      <c r="D19" s="307">
        <v>109</v>
      </c>
      <c r="E19" s="307">
        <v>5058.12</v>
      </c>
      <c r="F19" s="307">
        <v>29</v>
      </c>
      <c r="G19" s="308">
        <v>6188</v>
      </c>
      <c r="H19" s="257" t="s">
        <v>139</v>
      </c>
    </row>
    <row r="20" spans="1:8" s="193" customFormat="1" ht="13.5" customHeight="1">
      <c r="A20" s="225" t="s">
        <v>140</v>
      </c>
      <c r="B20" s="306">
        <v>1</v>
      </c>
      <c r="C20" s="302">
        <f>202</f>
        <v>202</v>
      </c>
      <c r="D20" s="307">
        <v>109</v>
      </c>
      <c r="E20" s="307">
        <v>3498.25</v>
      </c>
      <c r="F20" s="307">
        <v>29</v>
      </c>
      <c r="G20" s="308">
        <v>5453</v>
      </c>
      <c r="H20" s="257" t="s">
        <v>141</v>
      </c>
    </row>
    <row r="21" spans="1:8" s="193" customFormat="1" ht="13.5" customHeight="1">
      <c r="A21" s="225" t="s">
        <v>142</v>
      </c>
      <c r="B21" s="306">
        <v>1</v>
      </c>
      <c r="C21" s="302">
        <f>248</f>
        <v>248</v>
      </c>
      <c r="D21" s="307">
        <v>109</v>
      </c>
      <c r="E21" s="307">
        <v>2873.63</v>
      </c>
      <c r="F21" s="307">
        <v>29</v>
      </c>
      <c r="G21" s="308">
        <v>6299</v>
      </c>
      <c r="H21" s="257" t="s">
        <v>143</v>
      </c>
    </row>
    <row r="22" spans="1:8" s="193" customFormat="1" ht="13.5" customHeight="1">
      <c r="A22" s="225" t="s">
        <v>144</v>
      </c>
      <c r="B22" s="306">
        <v>1</v>
      </c>
      <c r="C22" s="302">
        <f>308</f>
        <v>308</v>
      </c>
      <c r="D22" s="307">
        <v>109</v>
      </c>
      <c r="E22" s="307">
        <v>2857</v>
      </c>
      <c r="F22" s="307">
        <v>29</v>
      </c>
      <c r="G22" s="308">
        <v>6705</v>
      </c>
      <c r="H22" s="257" t="s">
        <v>145</v>
      </c>
    </row>
    <row r="23" spans="1:8" s="193" customFormat="1" ht="13.5" customHeight="1">
      <c r="A23" s="225" t="s">
        <v>146</v>
      </c>
      <c r="B23" s="306">
        <v>1</v>
      </c>
      <c r="C23" s="302">
        <f>226</f>
        <v>226</v>
      </c>
      <c r="D23" s="307">
        <v>109</v>
      </c>
      <c r="E23" s="307">
        <v>4210.05</v>
      </c>
      <c r="F23" s="307">
        <v>30</v>
      </c>
      <c r="G23" s="308">
        <v>5909</v>
      </c>
      <c r="H23" s="257" t="s">
        <v>147</v>
      </c>
    </row>
    <row r="24" spans="1:8" s="193" customFormat="1" ht="13.5" customHeight="1">
      <c r="A24" s="225" t="s">
        <v>148</v>
      </c>
      <c r="B24" s="306">
        <v>1</v>
      </c>
      <c r="C24" s="302">
        <f>205</f>
        <v>205</v>
      </c>
      <c r="D24" s="307">
        <v>109</v>
      </c>
      <c r="E24" s="307">
        <v>4578.12</v>
      </c>
      <c r="F24" s="307">
        <v>31</v>
      </c>
      <c r="G24" s="308">
        <v>5783</v>
      </c>
      <c r="H24" s="258" t="s">
        <v>149</v>
      </c>
    </row>
    <row r="25" spans="1:8" s="193" customFormat="1" ht="13.5" customHeight="1">
      <c r="A25" s="225" t="s">
        <v>150</v>
      </c>
      <c r="B25" s="306">
        <v>1</v>
      </c>
      <c r="C25" s="302">
        <f>366</f>
        <v>366</v>
      </c>
      <c r="D25" s="307">
        <v>109</v>
      </c>
      <c r="E25" s="307">
        <v>5209.81</v>
      </c>
      <c r="F25" s="307">
        <v>31</v>
      </c>
      <c r="G25" s="308">
        <v>5655</v>
      </c>
      <c r="H25" s="258" t="s">
        <v>151</v>
      </c>
    </row>
    <row r="26" spans="1:8" s="193" customFormat="1" ht="13.5" customHeight="1">
      <c r="A26" s="259" t="s">
        <v>152</v>
      </c>
      <c r="B26" s="309">
        <v>1</v>
      </c>
      <c r="C26" s="310">
        <f>498</f>
        <v>498</v>
      </c>
      <c r="D26" s="311">
        <v>109</v>
      </c>
      <c r="E26" s="311">
        <v>6141.24</v>
      </c>
      <c r="F26" s="311">
        <v>31</v>
      </c>
      <c r="G26" s="312">
        <v>5678</v>
      </c>
      <c r="H26" s="260" t="s">
        <v>153</v>
      </c>
    </row>
    <row r="27" spans="1:8" s="37" customFormat="1" ht="12.75">
      <c r="A27" s="31" t="s">
        <v>473</v>
      </c>
      <c r="D27" s="560" t="s">
        <v>504</v>
      </c>
      <c r="E27" s="561"/>
      <c r="F27" s="561"/>
      <c r="G27" s="561"/>
      <c r="H27" s="561"/>
    </row>
    <row r="28" spans="1:8" s="37" customFormat="1" ht="12.75">
      <c r="A28" s="44" t="s">
        <v>154</v>
      </c>
      <c r="E28" s="562" t="s">
        <v>155</v>
      </c>
      <c r="F28" s="562"/>
      <c r="G28" s="562"/>
      <c r="H28" s="562"/>
    </row>
    <row r="29" s="37" customFormat="1" ht="12.75">
      <c r="A29" s="44" t="s">
        <v>156</v>
      </c>
    </row>
    <row r="30" s="31" customFormat="1" ht="13.5" customHeight="1">
      <c r="A30" s="31" t="s">
        <v>535</v>
      </c>
    </row>
    <row r="31" s="32" customFormat="1" ht="24.75" customHeight="1"/>
    <row r="32" ht="12.75">
      <c r="D32" s="313"/>
    </row>
  </sheetData>
  <mergeCells count="11">
    <mergeCell ref="F4:G4"/>
    <mergeCell ref="D27:H27"/>
    <mergeCell ref="E28:H28"/>
    <mergeCell ref="A1:H1"/>
    <mergeCell ref="A3:A6"/>
    <mergeCell ref="B3:C3"/>
    <mergeCell ref="D3:E3"/>
    <mergeCell ref="F3:G3"/>
    <mergeCell ref="H3:H6"/>
    <mergeCell ref="B4:C4"/>
    <mergeCell ref="D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1">
      <selection activeCell="I21" sqref="I21"/>
    </sheetView>
  </sheetViews>
  <sheetFormatPr defaultColWidth="9.140625" defaultRowHeight="12.75"/>
  <cols>
    <col min="1" max="9" width="15.140625" style="0" customWidth="1"/>
  </cols>
  <sheetData>
    <row r="2" spans="1:9" ht="22.5">
      <c r="A2" s="556" t="s">
        <v>511</v>
      </c>
      <c r="B2" s="557"/>
      <c r="C2" s="557"/>
      <c r="D2" s="557"/>
      <c r="E2" s="557"/>
      <c r="F2" s="557"/>
      <c r="G2" s="557"/>
      <c r="H2" s="557"/>
      <c r="I2" s="557"/>
    </row>
    <row r="4" spans="1:9" ht="21" customHeight="1">
      <c r="A4" s="314" t="s">
        <v>474</v>
      </c>
      <c r="I4" s="315" t="s">
        <v>475</v>
      </c>
    </row>
    <row r="5" spans="1:9" ht="27" customHeight="1">
      <c r="A5" s="552" t="s">
        <v>489</v>
      </c>
      <c r="B5" s="316" t="s">
        <v>490</v>
      </c>
      <c r="C5" s="554" t="s">
        <v>491</v>
      </c>
      <c r="D5" s="555"/>
      <c r="E5" s="316" t="s">
        <v>476</v>
      </c>
      <c r="F5" s="316" t="s">
        <v>477</v>
      </c>
      <c r="G5" s="316" t="s">
        <v>478</v>
      </c>
      <c r="H5" s="316" t="s">
        <v>479</v>
      </c>
      <c r="I5" s="316" t="s">
        <v>480</v>
      </c>
    </row>
    <row r="6" spans="1:9" ht="27" customHeight="1">
      <c r="A6" s="553"/>
      <c r="B6" s="331" t="s">
        <v>481</v>
      </c>
      <c r="C6" s="331"/>
      <c r="D6" s="317" t="s">
        <v>482</v>
      </c>
      <c r="E6" s="331" t="s">
        <v>483</v>
      </c>
      <c r="F6" s="331" t="s">
        <v>484</v>
      </c>
      <c r="G6" s="331" t="s">
        <v>485</v>
      </c>
      <c r="H6" s="331" t="s">
        <v>486</v>
      </c>
      <c r="I6" s="331" t="s">
        <v>487</v>
      </c>
    </row>
    <row r="7" spans="1:9" ht="20.25" customHeight="1">
      <c r="A7" s="332">
        <v>2007</v>
      </c>
      <c r="B7" s="364">
        <v>5697</v>
      </c>
      <c r="C7" s="365">
        <v>5648</v>
      </c>
      <c r="D7" s="448">
        <v>0</v>
      </c>
      <c r="E7" s="363">
        <v>36</v>
      </c>
      <c r="F7" s="363">
        <v>13</v>
      </c>
      <c r="G7" s="448">
        <v>0</v>
      </c>
      <c r="H7" s="448">
        <v>0</v>
      </c>
      <c r="I7" s="512">
        <v>0</v>
      </c>
    </row>
    <row r="8" spans="1:9" ht="20.25" customHeight="1">
      <c r="A8" s="333">
        <v>2008</v>
      </c>
      <c r="B8" s="443">
        <v>6017</v>
      </c>
      <c r="C8" s="444">
        <v>5955</v>
      </c>
      <c r="D8" s="445">
        <v>0</v>
      </c>
      <c r="E8" s="444">
        <v>47</v>
      </c>
      <c r="F8" s="444">
        <v>15</v>
      </c>
      <c r="G8" s="445">
        <v>0</v>
      </c>
      <c r="H8" s="445">
        <v>0</v>
      </c>
      <c r="I8" s="508">
        <v>0</v>
      </c>
    </row>
    <row r="9" spans="1:9" ht="20.25" customHeight="1">
      <c r="A9" s="332" t="s">
        <v>492</v>
      </c>
      <c r="B9" s="446">
        <f aca="true" t="shared" si="0" ref="B9:B20">C9+E9+F9+G9+H9+I9</f>
        <v>5797</v>
      </c>
      <c r="C9" s="447">
        <v>5747</v>
      </c>
      <c r="D9" s="448">
        <v>0</v>
      </c>
      <c r="E9" s="447">
        <v>37</v>
      </c>
      <c r="F9" s="447">
        <v>13</v>
      </c>
      <c r="G9" s="448">
        <v>0</v>
      </c>
      <c r="H9" s="448">
        <v>0</v>
      </c>
      <c r="I9" s="509">
        <v>0</v>
      </c>
    </row>
    <row r="10" spans="1:9" ht="20.25" customHeight="1">
      <c r="A10" s="332" t="s">
        <v>493</v>
      </c>
      <c r="B10" s="446">
        <f t="shared" si="0"/>
        <v>5799</v>
      </c>
      <c r="C10" s="447">
        <v>5747</v>
      </c>
      <c r="D10" s="449">
        <v>0</v>
      </c>
      <c r="E10" s="447">
        <v>39</v>
      </c>
      <c r="F10" s="447">
        <v>13</v>
      </c>
      <c r="G10" s="449">
        <v>0</v>
      </c>
      <c r="H10" s="449">
        <v>0</v>
      </c>
      <c r="I10" s="510">
        <v>0</v>
      </c>
    </row>
    <row r="11" spans="1:9" ht="20.25" customHeight="1">
      <c r="A11" s="332" t="s">
        <v>494</v>
      </c>
      <c r="B11" s="446">
        <f t="shared" si="0"/>
        <v>5800</v>
      </c>
      <c r="C11" s="447">
        <v>5747</v>
      </c>
      <c r="D11" s="448">
        <v>0</v>
      </c>
      <c r="E11" s="447">
        <v>40</v>
      </c>
      <c r="F11" s="447">
        <v>13</v>
      </c>
      <c r="G11" s="448">
        <v>0</v>
      </c>
      <c r="H11" s="448">
        <v>0</v>
      </c>
      <c r="I11" s="509">
        <v>0</v>
      </c>
    </row>
    <row r="12" spans="1:9" ht="20.25" customHeight="1">
      <c r="A12" s="332" t="s">
        <v>495</v>
      </c>
      <c r="B12" s="446">
        <f t="shared" si="0"/>
        <v>5865</v>
      </c>
      <c r="C12" s="447">
        <v>5812</v>
      </c>
      <c r="D12" s="449">
        <v>0</v>
      </c>
      <c r="E12" s="447">
        <v>40</v>
      </c>
      <c r="F12" s="447">
        <v>13</v>
      </c>
      <c r="G12" s="449">
        <v>0</v>
      </c>
      <c r="H12" s="449">
        <v>0</v>
      </c>
      <c r="I12" s="510">
        <v>0</v>
      </c>
    </row>
    <row r="13" spans="1:9" ht="20.25" customHeight="1">
      <c r="A13" s="332" t="s">
        <v>496</v>
      </c>
      <c r="B13" s="446">
        <f t="shared" si="0"/>
        <v>5866</v>
      </c>
      <c r="C13" s="447">
        <v>5812</v>
      </c>
      <c r="D13" s="448">
        <v>0</v>
      </c>
      <c r="E13" s="447">
        <v>41</v>
      </c>
      <c r="F13" s="447">
        <v>13</v>
      </c>
      <c r="G13" s="448">
        <v>0</v>
      </c>
      <c r="H13" s="448">
        <v>0</v>
      </c>
      <c r="I13" s="509">
        <v>0</v>
      </c>
    </row>
    <row r="14" spans="1:9" ht="20.25" customHeight="1">
      <c r="A14" s="332" t="s">
        <v>497</v>
      </c>
      <c r="B14" s="446">
        <f t="shared" si="0"/>
        <v>5870</v>
      </c>
      <c r="C14" s="447">
        <v>5812</v>
      </c>
      <c r="D14" s="449">
        <v>0</v>
      </c>
      <c r="E14" s="447">
        <v>44</v>
      </c>
      <c r="F14" s="447">
        <v>14</v>
      </c>
      <c r="G14" s="449">
        <v>0</v>
      </c>
      <c r="H14" s="449">
        <v>0</v>
      </c>
      <c r="I14" s="510">
        <v>0</v>
      </c>
    </row>
    <row r="15" spans="1:9" ht="20.25" customHeight="1">
      <c r="A15" s="332" t="s">
        <v>498</v>
      </c>
      <c r="B15" s="446">
        <f t="shared" si="0"/>
        <v>5906</v>
      </c>
      <c r="C15" s="447">
        <v>5847</v>
      </c>
      <c r="D15" s="448">
        <v>0</v>
      </c>
      <c r="E15" s="447">
        <v>45</v>
      </c>
      <c r="F15" s="447">
        <v>14</v>
      </c>
      <c r="G15" s="448">
        <v>0</v>
      </c>
      <c r="H15" s="448">
        <v>0</v>
      </c>
      <c r="I15" s="509">
        <v>0</v>
      </c>
    </row>
    <row r="16" spans="1:9" ht="20.25" customHeight="1">
      <c r="A16" s="332" t="s">
        <v>499</v>
      </c>
      <c r="B16" s="446">
        <f t="shared" si="0"/>
        <v>5906</v>
      </c>
      <c r="C16" s="447">
        <v>5847</v>
      </c>
      <c r="D16" s="449">
        <v>0</v>
      </c>
      <c r="E16" s="447">
        <v>45</v>
      </c>
      <c r="F16" s="447">
        <v>14</v>
      </c>
      <c r="G16" s="449">
        <v>0</v>
      </c>
      <c r="H16" s="449">
        <v>0</v>
      </c>
      <c r="I16" s="510">
        <v>0</v>
      </c>
    </row>
    <row r="17" spans="1:9" ht="20.25" customHeight="1">
      <c r="A17" s="332" t="s">
        <v>500</v>
      </c>
      <c r="B17" s="446">
        <f t="shared" si="0"/>
        <v>5907</v>
      </c>
      <c r="C17" s="447">
        <v>5847</v>
      </c>
      <c r="D17" s="448">
        <v>0</v>
      </c>
      <c r="E17" s="447">
        <v>46</v>
      </c>
      <c r="F17" s="447">
        <v>14</v>
      </c>
      <c r="G17" s="448">
        <v>0</v>
      </c>
      <c r="H17" s="448">
        <v>0</v>
      </c>
      <c r="I17" s="509">
        <v>0</v>
      </c>
    </row>
    <row r="18" spans="1:9" ht="20.25" customHeight="1">
      <c r="A18" s="332" t="s">
        <v>501</v>
      </c>
      <c r="B18" s="446">
        <f t="shared" si="0"/>
        <v>5956</v>
      </c>
      <c r="C18" s="447">
        <v>5895</v>
      </c>
      <c r="D18" s="449">
        <v>0</v>
      </c>
      <c r="E18" s="447">
        <v>47</v>
      </c>
      <c r="F18" s="447">
        <v>14</v>
      </c>
      <c r="G18" s="449">
        <v>0</v>
      </c>
      <c r="H18" s="449">
        <v>0</v>
      </c>
      <c r="I18" s="510">
        <v>0</v>
      </c>
    </row>
    <row r="19" spans="1:9" ht="20.25" customHeight="1">
      <c r="A19" s="332" t="s">
        <v>502</v>
      </c>
      <c r="B19" s="446">
        <f t="shared" si="0"/>
        <v>5956</v>
      </c>
      <c r="C19" s="447">
        <v>5895</v>
      </c>
      <c r="D19" s="448">
        <v>0</v>
      </c>
      <c r="E19" s="447">
        <v>47</v>
      </c>
      <c r="F19" s="447">
        <v>14</v>
      </c>
      <c r="G19" s="448">
        <v>0</v>
      </c>
      <c r="H19" s="448">
        <v>0</v>
      </c>
      <c r="I19" s="509">
        <v>0</v>
      </c>
    </row>
    <row r="20" spans="1:9" ht="20.25" customHeight="1">
      <c r="A20" s="356" t="s">
        <v>503</v>
      </c>
      <c r="B20" s="450">
        <f t="shared" si="0"/>
        <v>6017</v>
      </c>
      <c r="C20" s="451">
        <v>5955</v>
      </c>
      <c r="D20" s="452">
        <v>0</v>
      </c>
      <c r="E20" s="453">
        <v>47</v>
      </c>
      <c r="F20" s="453">
        <v>15</v>
      </c>
      <c r="G20" s="452">
        <v>0</v>
      </c>
      <c r="H20" s="452">
        <v>0</v>
      </c>
      <c r="I20" s="511">
        <v>0</v>
      </c>
    </row>
    <row r="21" spans="1:9" ht="12.75">
      <c r="A21" s="318" t="s">
        <v>506</v>
      </c>
      <c r="I21" s="319" t="s">
        <v>505</v>
      </c>
    </row>
    <row r="22" ht="12.75">
      <c r="A22" s="320" t="s">
        <v>488</v>
      </c>
    </row>
  </sheetData>
  <mergeCells count="3">
    <mergeCell ref="A5:A6"/>
    <mergeCell ref="C5:D5"/>
    <mergeCell ref="A2:I2"/>
  </mergeCells>
  <printOptions/>
  <pageMargins left="0.53" right="0.46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D8" sqref="D8"/>
    </sheetView>
  </sheetViews>
  <sheetFormatPr defaultColWidth="9.140625" defaultRowHeight="12.75"/>
  <cols>
    <col min="1" max="5" width="15.7109375" style="1" customWidth="1"/>
    <col min="6" max="6" width="15.7109375" style="490" customWidth="1"/>
    <col min="7" max="8" width="15.7109375" style="1" customWidth="1"/>
  </cols>
  <sheetData>
    <row r="1" spans="1:8" ht="23.25">
      <c r="A1" s="544" t="s">
        <v>577</v>
      </c>
      <c r="B1" s="544"/>
      <c r="C1" s="544"/>
      <c r="D1" s="544"/>
      <c r="E1" s="544"/>
      <c r="F1" s="544"/>
      <c r="G1" s="544"/>
      <c r="H1" s="544"/>
    </row>
    <row r="2" spans="1:8" ht="26.25" customHeight="1">
      <c r="A2" s="474" t="s">
        <v>551</v>
      </c>
      <c r="B2" s="475"/>
      <c r="C2" s="475"/>
      <c r="D2" s="475"/>
      <c r="E2" s="475"/>
      <c r="F2" s="475"/>
      <c r="G2" s="475"/>
      <c r="H2" s="476" t="s">
        <v>552</v>
      </c>
    </row>
    <row r="3" spans="1:8" ht="26.25" customHeight="1">
      <c r="A3" s="477" t="s">
        <v>553</v>
      </c>
      <c r="B3" s="545" t="s">
        <v>554</v>
      </c>
      <c r="C3" s="546"/>
      <c r="D3" s="546"/>
      <c r="E3" s="547"/>
      <c r="F3" s="548" t="s">
        <v>555</v>
      </c>
      <c r="G3" s="548" t="s">
        <v>556</v>
      </c>
      <c r="H3" s="478" t="s">
        <v>427</v>
      </c>
    </row>
    <row r="4" spans="1:8" ht="26.25" customHeight="1">
      <c r="A4" s="501" t="s">
        <v>557</v>
      </c>
      <c r="B4" s="473" t="s">
        <v>558</v>
      </c>
      <c r="C4" s="479" t="s">
        <v>559</v>
      </c>
      <c r="D4" s="479" t="s">
        <v>560</v>
      </c>
      <c r="E4" s="479" t="s">
        <v>561</v>
      </c>
      <c r="F4" s="543"/>
      <c r="G4" s="543"/>
      <c r="H4" s="500" t="s">
        <v>562</v>
      </c>
    </row>
    <row r="5" spans="1:8" ht="26.25" customHeight="1">
      <c r="A5" s="492" t="s">
        <v>568</v>
      </c>
      <c r="B5" s="493" t="s">
        <v>128</v>
      </c>
      <c r="C5" s="494" t="s">
        <v>128</v>
      </c>
      <c r="D5" s="494" t="s">
        <v>128</v>
      </c>
      <c r="E5" s="494" t="s">
        <v>128</v>
      </c>
      <c r="F5" s="495">
        <f>SUM(F6:F7)</f>
        <v>782</v>
      </c>
      <c r="G5" s="495">
        <v>37</v>
      </c>
      <c r="H5" s="496" t="s">
        <v>568</v>
      </c>
    </row>
    <row r="6" spans="1:8" ht="26.25" customHeight="1">
      <c r="A6" s="480" t="s">
        <v>563</v>
      </c>
      <c r="B6" s="481" t="s">
        <v>116</v>
      </c>
      <c r="C6" s="482" t="s">
        <v>116</v>
      </c>
      <c r="D6" s="482" t="s">
        <v>116</v>
      </c>
      <c r="E6" s="482" t="s">
        <v>116</v>
      </c>
      <c r="F6" s="483">
        <v>365</v>
      </c>
      <c r="G6" s="483">
        <v>37</v>
      </c>
      <c r="H6" s="484" t="s">
        <v>564</v>
      </c>
    </row>
    <row r="7" spans="1:8" ht="26.25" customHeight="1">
      <c r="A7" s="485" t="s">
        <v>565</v>
      </c>
      <c r="B7" s="486" t="s">
        <v>116</v>
      </c>
      <c r="C7" s="487" t="s">
        <v>116</v>
      </c>
      <c r="D7" s="487" t="s">
        <v>116</v>
      </c>
      <c r="E7" s="487" t="s">
        <v>116</v>
      </c>
      <c r="F7" s="488">
        <v>417</v>
      </c>
      <c r="G7" s="487" t="s">
        <v>116</v>
      </c>
      <c r="H7" s="489" t="s">
        <v>566</v>
      </c>
    </row>
    <row r="8" spans="1:8" ht="12.75">
      <c r="A8" s="318" t="s">
        <v>567</v>
      </c>
      <c r="B8"/>
      <c r="C8"/>
      <c r="D8" t="s">
        <v>578</v>
      </c>
      <c r="E8"/>
      <c r="F8"/>
      <c r="G8"/>
      <c r="H8"/>
    </row>
    <row r="25" ht="14.25">
      <c r="F25" s="491"/>
    </row>
  </sheetData>
  <mergeCells count="4">
    <mergeCell ref="A1:H1"/>
    <mergeCell ref="B3:E3"/>
    <mergeCell ref="F3:F4"/>
    <mergeCell ref="G3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88"/>
  <sheetViews>
    <sheetView zoomScaleSheetLayoutView="100" workbookViewId="0" topLeftCell="A1">
      <selection activeCell="D15" sqref="D15:M15"/>
    </sheetView>
  </sheetViews>
  <sheetFormatPr defaultColWidth="9.140625" defaultRowHeight="12.75"/>
  <cols>
    <col min="1" max="1" width="16.7109375" style="1" customWidth="1"/>
    <col min="2" max="2" width="12.28125" style="1" customWidth="1"/>
    <col min="3" max="3" width="14.421875" style="1" customWidth="1"/>
    <col min="4" max="8" width="13.8515625" style="1" customWidth="1"/>
    <col min="9" max="9" width="18.00390625" style="1" customWidth="1"/>
    <col min="10" max="135" width="1.57421875" style="1" customWidth="1"/>
    <col min="136" max="16384" width="9.140625" style="1" customWidth="1"/>
  </cols>
  <sheetData>
    <row r="1" spans="1:9" ht="32.25" customHeight="1">
      <c r="A1" s="597" t="s">
        <v>569</v>
      </c>
      <c r="B1" s="597"/>
      <c r="C1" s="597"/>
      <c r="D1" s="597"/>
      <c r="E1" s="597"/>
      <c r="F1" s="597"/>
      <c r="G1" s="597"/>
      <c r="H1" s="597"/>
      <c r="I1" s="597"/>
    </row>
    <row r="2" spans="1:9" s="4" customFormat="1" ht="18" customHeight="1">
      <c r="A2" s="45" t="s">
        <v>157</v>
      </c>
      <c r="B2" s="46"/>
      <c r="C2" s="46"/>
      <c r="D2" s="46"/>
      <c r="E2" s="46"/>
      <c r="F2" s="46"/>
      <c r="G2" s="46"/>
      <c r="H2" s="46"/>
      <c r="I2" s="47" t="s">
        <v>158</v>
      </c>
    </row>
    <row r="3" spans="1:9" s="4" customFormat="1" ht="26.25" customHeight="1">
      <c r="A3" s="584" t="s">
        <v>415</v>
      </c>
      <c r="B3" s="21" t="s">
        <v>159</v>
      </c>
      <c r="C3" s="48" t="s">
        <v>160</v>
      </c>
      <c r="D3" s="49" t="s">
        <v>161</v>
      </c>
      <c r="E3" s="29" t="s">
        <v>162</v>
      </c>
      <c r="F3" s="21" t="s">
        <v>163</v>
      </c>
      <c r="G3" s="19" t="s">
        <v>164</v>
      </c>
      <c r="H3" s="21" t="s">
        <v>165</v>
      </c>
      <c r="I3" s="598" t="s">
        <v>416</v>
      </c>
    </row>
    <row r="4" spans="1:9" s="4" customFormat="1" ht="26.25" customHeight="1">
      <c r="A4" s="585"/>
      <c r="B4" s="50"/>
      <c r="C4" s="20"/>
      <c r="D4" s="22"/>
      <c r="E4" s="20" t="s">
        <v>166</v>
      </c>
      <c r="F4" s="22"/>
      <c r="G4" s="23" t="s">
        <v>167</v>
      </c>
      <c r="H4" s="22"/>
      <c r="I4" s="599"/>
    </row>
    <row r="5" spans="1:9" s="4" customFormat="1" ht="26.25" customHeight="1">
      <c r="A5" s="585"/>
      <c r="B5" s="51" t="s">
        <v>168</v>
      </c>
      <c r="C5" s="23" t="s">
        <v>169</v>
      </c>
      <c r="D5" s="22" t="s">
        <v>169</v>
      </c>
      <c r="E5" s="20" t="s">
        <v>169</v>
      </c>
      <c r="F5" s="22" t="s">
        <v>170</v>
      </c>
      <c r="G5" s="20" t="s">
        <v>171</v>
      </c>
      <c r="H5" s="22" t="s">
        <v>172</v>
      </c>
      <c r="I5" s="599"/>
    </row>
    <row r="6" spans="1:9" s="4" customFormat="1" ht="26.25" customHeight="1">
      <c r="A6" s="586"/>
      <c r="B6" s="25"/>
      <c r="C6" s="24" t="s">
        <v>173</v>
      </c>
      <c r="D6" s="25" t="s">
        <v>174</v>
      </c>
      <c r="E6" s="24" t="s">
        <v>175</v>
      </c>
      <c r="F6" s="25" t="s">
        <v>176</v>
      </c>
      <c r="G6" s="24" t="s">
        <v>177</v>
      </c>
      <c r="H6" s="25" t="s">
        <v>178</v>
      </c>
      <c r="I6" s="600"/>
    </row>
    <row r="7" spans="1:9" s="214" customFormat="1" ht="24.75" customHeight="1">
      <c r="A7" s="217" t="s">
        <v>179</v>
      </c>
      <c r="B7" s="210">
        <v>292908</v>
      </c>
      <c r="C7" s="211">
        <v>292908</v>
      </c>
      <c r="D7" s="212">
        <v>100</v>
      </c>
      <c r="E7" s="211">
        <v>227500</v>
      </c>
      <c r="F7" s="211">
        <v>101795</v>
      </c>
      <c r="G7" s="211">
        <v>347</v>
      </c>
      <c r="H7" s="213">
        <v>46946</v>
      </c>
      <c r="I7" s="218" t="s">
        <v>464</v>
      </c>
    </row>
    <row r="8" spans="1:9" s="214" customFormat="1" ht="24.75" customHeight="1">
      <c r="A8" s="217" t="s">
        <v>462</v>
      </c>
      <c r="B8" s="210">
        <v>102189</v>
      </c>
      <c r="C8" s="211">
        <v>102162</v>
      </c>
      <c r="D8" s="212">
        <v>99.9</v>
      </c>
      <c r="E8" s="211">
        <v>73480</v>
      </c>
      <c r="F8" s="211">
        <v>28201</v>
      </c>
      <c r="G8" s="211">
        <v>276</v>
      </c>
      <c r="H8" s="213">
        <v>34499</v>
      </c>
      <c r="I8" s="218" t="s">
        <v>465</v>
      </c>
    </row>
    <row r="9" spans="1:9" s="214" customFormat="1" ht="24.75" customHeight="1">
      <c r="A9" s="217" t="s">
        <v>180</v>
      </c>
      <c r="B9" s="210">
        <v>296990</v>
      </c>
      <c r="C9" s="211">
        <v>296990</v>
      </c>
      <c r="D9" s="212">
        <v>100</v>
      </c>
      <c r="E9" s="211">
        <v>227500</v>
      </c>
      <c r="F9" s="211">
        <v>105232</v>
      </c>
      <c r="G9" s="211">
        <v>354</v>
      </c>
      <c r="H9" s="213">
        <v>48515</v>
      </c>
      <c r="I9" s="218" t="s">
        <v>466</v>
      </c>
    </row>
    <row r="10" spans="1:9" s="214" customFormat="1" ht="24.75" customHeight="1">
      <c r="A10" s="217" t="s">
        <v>463</v>
      </c>
      <c r="B10" s="210">
        <v>102342</v>
      </c>
      <c r="C10" s="211">
        <v>102307</v>
      </c>
      <c r="D10" s="212">
        <v>99.84</v>
      </c>
      <c r="E10" s="211">
        <v>80448</v>
      </c>
      <c r="F10" s="211">
        <v>29714</v>
      </c>
      <c r="G10" s="211">
        <v>290</v>
      </c>
      <c r="H10" s="213">
        <v>34886</v>
      </c>
      <c r="I10" s="218" t="s">
        <v>467</v>
      </c>
    </row>
    <row r="11" spans="1:9" s="214" customFormat="1" ht="24.75" customHeight="1">
      <c r="A11" s="209" t="s">
        <v>15</v>
      </c>
      <c r="B11" s="210">
        <v>402254</v>
      </c>
      <c r="C11" s="211">
        <v>402226</v>
      </c>
      <c r="D11" s="212">
        <v>100</v>
      </c>
      <c r="E11" s="211">
        <v>307948</v>
      </c>
      <c r="F11" s="211">
        <v>137898</v>
      </c>
      <c r="G11" s="211">
        <v>343</v>
      </c>
      <c r="H11" s="213">
        <v>84387</v>
      </c>
      <c r="I11" s="209" t="s">
        <v>15</v>
      </c>
    </row>
    <row r="12" spans="1:9" s="162" customFormat="1" ht="24.75" customHeight="1">
      <c r="A12" s="156" t="s">
        <v>16</v>
      </c>
      <c r="B12" s="280">
        <f>561695-155876</f>
        <v>405819</v>
      </c>
      <c r="C12" s="281">
        <f>561669-155876</f>
        <v>405793</v>
      </c>
      <c r="D12" s="282">
        <v>99.9</v>
      </c>
      <c r="E12" s="281">
        <f>431900-149110</f>
        <v>282790</v>
      </c>
      <c r="F12" s="281">
        <v>138383</v>
      </c>
      <c r="G12" s="283">
        <v>341</v>
      </c>
      <c r="H12" s="284">
        <f>131437-46720</f>
        <v>84717</v>
      </c>
      <c r="I12" s="159" t="s">
        <v>16</v>
      </c>
    </row>
    <row r="13" spans="1:9" s="162" customFormat="1" ht="24.75" customHeight="1">
      <c r="A13" s="156" t="s">
        <v>522</v>
      </c>
      <c r="B13" s="280">
        <v>563388</v>
      </c>
      <c r="C13" s="281">
        <v>563366</v>
      </c>
      <c r="D13" s="282">
        <v>99.99</v>
      </c>
      <c r="E13" s="281">
        <v>429500</v>
      </c>
      <c r="F13" s="281">
        <v>190416</v>
      </c>
      <c r="G13" s="283">
        <v>338</v>
      </c>
      <c r="H13" s="284">
        <v>133131</v>
      </c>
      <c r="I13" s="159" t="s">
        <v>522</v>
      </c>
    </row>
    <row r="14" spans="1:9" s="266" customFormat="1" ht="20.25" customHeight="1">
      <c r="A14" s="215" t="s">
        <v>521</v>
      </c>
      <c r="B14" s="324">
        <v>565520</v>
      </c>
      <c r="C14" s="321">
        <v>565520</v>
      </c>
      <c r="D14" s="322">
        <v>100</v>
      </c>
      <c r="E14" s="321">
        <v>424600</v>
      </c>
      <c r="F14" s="321">
        <v>190916</v>
      </c>
      <c r="G14" s="321">
        <v>338</v>
      </c>
      <c r="H14" s="323">
        <v>134216</v>
      </c>
      <c r="I14" s="216" t="s">
        <v>521</v>
      </c>
    </row>
    <row r="15" spans="1:13" s="4" customFormat="1" ht="15.75" customHeight="1">
      <c r="A15" s="13" t="s">
        <v>512</v>
      </c>
      <c r="B15" s="14"/>
      <c r="D15" s="601" t="s">
        <v>513</v>
      </c>
      <c r="E15" s="602"/>
      <c r="F15" s="602"/>
      <c r="G15" s="602"/>
      <c r="H15" s="602"/>
      <c r="I15" s="602"/>
      <c r="J15" s="602"/>
      <c r="K15" s="602"/>
      <c r="L15" s="602"/>
      <c r="M15" s="602"/>
    </row>
    <row r="16" ht="18.75" customHeight="1">
      <c r="A16" s="16" t="s">
        <v>536</v>
      </c>
    </row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  <row r="196" ht="27.75" customHeight="1"/>
    <row r="197" ht="27.75" customHeight="1"/>
    <row r="198" ht="27.75" customHeight="1"/>
    <row r="199" ht="27.75" customHeight="1"/>
    <row r="200" ht="27.75" customHeight="1"/>
    <row r="201" ht="27.75" customHeight="1"/>
    <row r="202" ht="27.75" customHeight="1"/>
    <row r="203" ht="27.75" customHeight="1"/>
    <row r="204" ht="27.75" customHeight="1"/>
    <row r="205" ht="27.75" customHeight="1"/>
    <row r="206" ht="27.75" customHeight="1"/>
    <row r="207" ht="27.75" customHeight="1"/>
    <row r="208" ht="27.75" customHeight="1"/>
    <row r="209" ht="27.75" customHeight="1"/>
    <row r="210" ht="27.75" customHeight="1"/>
    <row r="211" ht="27.75" customHeight="1"/>
    <row r="212" ht="27.75" customHeight="1"/>
    <row r="213" ht="27.75" customHeight="1"/>
    <row r="214" ht="27.75" customHeight="1"/>
    <row r="215" ht="27.75" customHeight="1"/>
    <row r="216" ht="27.75" customHeight="1"/>
    <row r="217" ht="27.75" customHeight="1"/>
    <row r="218" ht="27.75" customHeight="1"/>
    <row r="219" ht="27.75" customHeight="1"/>
    <row r="220" ht="27.75" customHeight="1"/>
    <row r="221" ht="27.75" customHeight="1"/>
    <row r="222" ht="27.75" customHeight="1"/>
    <row r="223" ht="27.75" customHeight="1"/>
    <row r="224" ht="27.75" customHeight="1"/>
    <row r="225" ht="27.75" customHeight="1"/>
    <row r="226" ht="27.75" customHeight="1"/>
    <row r="227" ht="27.75" customHeight="1"/>
    <row r="228" ht="27.75" customHeight="1"/>
    <row r="229" ht="27.75" customHeight="1"/>
    <row r="230" ht="27.75" customHeight="1"/>
    <row r="231" ht="27.75" customHeight="1"/>
    <row r="232" ht="27.75" customHeight="1"/>
    <row r="233" ht="27.75" customHeight="1"/>
    <row r="234" ht="27.75" customHeight="1"/>
    <row r="235" ht="27.75" customHeight="1"/>
    <row r="236" ht="27.75" customHeight="1"/>
    <row r="237" ht="27.75" customHeight="1"/>
    <row r="238" ht="27.75" customHeight="1"/>
    <row r="239" ht="27.75" customHeight="1"/>
    <row r="240" ht="27.75" customHeight="1"/>
    <row r="241" ht="27.75" customHeight="1"/>
    <row r="242" ht="27.75" customHeight="1"/>
    <row r="243" ht="27.75" customHeight="1"/>
    <row r="244" ht="27.75" customHeight="1"/>
    <row r="245" ht="27.75" customHeight="1"/>
    <row r="246" ht="27.75" customHeight="1"/>
    <row r="247" ht="27.75" customHeight="1"/>
    <row r="248" ht="27.75" customHeight="1"/>
    <row r="249" ht="27.75" customHeight="1"/>
    <row r="250" ht="27.75" customHeight="1"/>
    <row r="251" ht="27.75" customHeight="1"/>
    <row r="252" ht="27.75" customHeight="1"/>
    <row r="253" ht="27.75" customHeight="1"/>
    <row r="254" ht="27.75" customHeight="1"/>
    <row r="255" ht="27.75" customHeight="1"/>
    <row r="256" ht="27.75" customHeight="1"/>
    <row r="257" ht="27.75" customHeight="1"/>
    <row r="258" ht="27.75" customHeight="1"/>
    <row r="259" ht="27.75" customHeight="1"/>
    <row r="260" ht="27.75" customHeight="1"/>
    <row r="261" ht="27.75" customHeight="1"/>
    <row r="262" ht="27.75" customHeight="1"/>
    <row r="263" ht="27.75" customHeight="1"/>
    <row r="264" ht="27.75" customHeight="1"/>
    <row r="265" ht="27.75" customHeight="1"/>
    <row r="266" ht="27.75" customHeight="1"/>
    <row r="267" ht="27.75" customHeight="1"/>
    <row r="268" ht="27.75" customHeight="1"/>
    <row r="269" ht="27.75" customHeight="1"/>
    <row r="270" ht="27.75" customHeight="1"/>
    <row r="271" ht="27.75" customHeight="1"/>
    <row r="272" ht="27.75" customHeight="1"/>
    <row r="273" ht="27.75" customHeight="1"/>
    <row r="274" ht="27.75" customHeight="1"/>
    <row r="275" ht="27.75" customHeight="1"/>
    <row r="276" ht="27.75" customHeight="1"/>
    <row r="277" ht="27.75" customHeight="1"/>
    <row r="278" ht="27.75" customHeight="1"/>
    <row r="279" ht="27.75" customHeight="1"/>
    <row r="280" ht="27.75" customHeight="1"/>
    <row r="281" ht="27.75" customHeight="1"/>
    <row r="282" ht="27.75" customHeight="1"/>
    <row r="283" ht="27.75" customHeight="1"/>
    <row r="284" ht="27.75" customHeight="1"/>
    <row r="285" ht="27.75" customHeight="1"/>
    <row r="286" ht="27.75" customHeight="1"/>
    <row r="287" ht="27.75" customHeight="1"/>
    <row r="288" ht="27.75" customHeight="1"/>
    <row r="289" ht="27.75" customHeight="1"/>
    <row r="290" ht="27.75" customHeight="1"/>
    <row r="291" ht="27.75" customHeight="1"/>
    <row r="292" ht="27.75" customHeight="1"/>
    <row r="293" ht="27.75" customHeight="1"/>
    <row r="294" ht="27.75" customHeight="1"/>
    <row r="295" ht="27.75" customHeight="1"/>
    <row r="296" ht="27.75" customHeight="1"/>
    <row r="297" ht="27.75" customHeight="1"/>
    <row r="298" ht="27.75" customHeight="1"/>
    <row r="299" ht="27.75" customHeight="1"/>
    <row r="300" ht="27.75" customHeight="1"/>
    <row r="301" ht="27.75" customHeight="1"/>
    <row r="302" ht="27.75" customHeight="1"/>
    <row r="303" ht="27.75" customHeight="1"/>
    <row r="304" ht="27.75" customHeight="1"/>
    <row r="305" ht="27.75" customHeight="1"/>
    <row r="306" ht="27.75" customHeight="1"/>
    <row r="307" ht="27.75" customHeight="1"/>
    <row r="308" ht="27.75" customHeight="1"/>
    <row r="309" ht="27.75" customHeight="1"/>
    <row r="310" ht="27.75" customHeight="1"/>
    <row r="311" ht="27.75" customHeight="1"/>
    <row r="312" ht="27.75" customHeight="1"/>
    <row r="313" ht="27.75" customHeight="1"/>
    <row r="314" ht="27.75" customHeight="1"/>
    <row r="315" ht="27.75" customHeight="1"/>
    <row r="316" ht="27.75" customHeight="1"/>
    <row r="317" ht="27.75" customHeight="1"/>
    <row r="318" ht="27.75" customHeight="1"/>
    <row r="319" ht="27.75" customHeight="1"/>
    <row r="320" ht="27.75" customHeight="1"/>
    <row r="321" ht="27.75" customHeight="1"/>
    <row r="322" ht="27.75" customHeight="1"/>
    <row r="323" ht="27.75" customHeight="1"/>
    <row r="324" ht="27.75" customHeight="1"/>
    <row r="325" ht="27.75" customHeight="1"/>
    <row r="326" ht="27.75" customHeight="1"/>
    <row r="327" ht="27.75" customHeight="1"/>
    <row r="328" ht="27.75" customHeight="1"/>
    <row r="329" ht="27.75" customHeight="1"/>
    <row r="330" ht="27.75" customHeight="1"/>
    <row r="331" ht="27.75" customHeight="1"/>
    <row r="332" ht="27.75" customHeight="1"/>
    <row r="333" ht="27.75" customHeight="1"/>
    <row r="334" ht="27.75" customHeight="1"/>
    <row r="335" ht="27.75" customHeight="1"/>
    <row r="336" ht="27.75" customHeight="1"/>
    <row r="337" ht="27.75" customHeight="1"/>
    <row r="338" ht="27.75" customHeight="1"/>
    <row r="339" ht="27.75" customHeight="1"/>
    <row r="340" ht="27.75" customHeight="1"/>
    <row r="341" ht="27.75" customHeight="1"/>
    <row r="342" ht="27.75" customHeight="1"/>
    <row r="343" ht="27.75" customHeight="1"/>
    <row r="344" ht="27.75" customHeight="1"/>
    <row r="345" ht="27.75" customHeight="1"/>
    <row r="346" ht="27.75" customHeight="1"/>
    <row r="347" ht="27.75" customHeight="1"/>
    <row r="348" ht="27.75" customHeight="1"/>
    <row r="349" ht="27.75" customHeight="1"/>
    <row r="350" ht="27.75" customHeight="1"/>
    <row r="351" ht="27.75" customHeight="1"/>
    <row r="352" ht="27.75" customHeight="1"/>
    <row r="353" ht="27.75" customHeight="1"/>
    <row r="354" ht="27.75" customHeight="1"/>
    <row r="355" ht="27.75" customHeight="1"/>
    <row r="356" ht="27.75" customHeight="1"/>
    <row r="357" ht="27.75" customHeight="1"/>
    <row r="358" ht="27.75" customHeight="1"/>
    <row r="359" ht="27.75" customHeight="1"/>
    <row r="360" ht="27.75" customHeight="1"/>
    <row r="361" ht="27.75" customHeight="1"/>
    <row r="362" ht="27.75" customHeight="1"/>
    <row r="363" ht="27.75" customHeight="1"/>
    <row r="364" ht="27.75" customHeight="1"/>
    <row r="365" ht="27.75" customHeight="1"/>
    <row r="366" ht="27.75" customHeight="1"/>
    <row r="367" ht="27.75" customHeight="1"/>
    <row r="368" ht="27.75" customHeight="1"/>
    <row r="369" ht="27.75" customHeight="1"/>
    <row r="370" ht="27.75" customHeight="1"/>
    <row r="371" ht="27.75" customHeight="1"/>
    <row r="372" ht="27.75" customHeight="1"/>
    <row r="373" ht="27.75" customHeight="1"/>
    <row r="374" ht="27.75" customHeight="1"/>
    <row r="375" ht="27.75" customHeight="1"/>
    <row r="376" ht="27.75" customHeight="1"/>
    <row r="377" ht="27.75" customHeight="1"/>
    <row r="378" ht="27.75" customHeight="1"/>
    <row r="379" ht="27.75" customHeight="1"/>
    <row r="380" ht="27.75" customHeight="1"/>
    <row r="381" ht="27.75" customHeight="1"/>
    <row r="382" ht="27.75" customHeight="1"/>
    <row r="383" ht="27.75" customHeight="1"/>
    <row r="384" ht="27.75" customHeight="1"/>
    <row r="385" ht="27.75" customHeight="1"/>
    <row r="386" ht="27.75" customHeight="1"/>
    <row r="387" ht="27.75" customHeight="1"/>
    <row r="388" ht="27.75" customHeight="1"/>
    <row r="389" ht="27.75" customHeight="1"/>
    <row r="390" ht="27.75" customHeight="1"/>
    <row r="391" ht="27.75" customHeight="1"/>
    <row r="392" ht="27.75" customHeight="1"/>
    <row r="393" ht="27.75" customHeight="1"/>
    <row r="394" ht="27.75" customHeight="1"/>
    <row r="395" ht="27.75" customHeight="1"/>
    <row r="396" ht="27.75" customHeight="1"/>
    <row r="397" ht="27.75" customHeight="1"/>
    <row r="398" ht="27.75" customHeight="1"/>
    <row r="399" ht="27.75" customHeight="1"/>
    <row r="400" ht="27.75" customHeight="1"/>
    <row r="401" ht="27.75" customHeight="1"/>
    <row r="402" ht="27.75" customHeight="1"/>
    <row r="403" ht="27.75" customHeight="1"/>
    <row r="404" ht="27.75" customHeight="1"/>
    <row r="405" ht="27.75" customHeight="1"/>
    <row r="406" ht="27.75" customHeight="1"/>
    <row r="407" ht="27.75" customHeight="1"/>
    <row r="408" ht="27.75" customHeight="1"/>
    <row r="409" ht="27.75" customHeight="1"/>
    <row r="410" ht="27.75" customHeight="1"/>
    <row r="411" ht="27.75" customHeight="1"/>
    <row r="412" ht="27.75" customHeight="1"/>
    <row r="413" ht="27.75" customHeight="1"/>
    <row r="414" ht="27.75" customHeight="1"/>
    <row r="415" ht="27.75" customHeight="1"/>
    <row r="416" ht="27.75" customHeight="1"/>
    <row r="417" ht="27.75" customHeight="1"/>
    <row r="418" ht="27.75" customHeight="1"/>
    <row r="419" ht="27.75" customHeight="1"/>
    <row r="420" ht="27.75" customHeight="1"/>
    <row r="421" ht="27.75" customHeight="1"/>
    <row r="422" ht="27.75" customHeight="1"/>
    <row r="423" ht="27.75" customHeight="1"/>
    <row r="424" ht="27.75" customHeight="1"/>
    <row r="425" ht="27.75" customHeight="1"/>
    <row r="426" ht="27.75" customHeight="1"/>
    <row r="427" ht="27.75" customHeight="1"/>
    <row r="428" ht="27.75" customHeight="1"/>
    <row r="429" ht="27.75" customHeight="1"/>
    <row r="430" ht="27.75" customHeight="1"/>
    <row r="431" ht="27.75" customHeight="1"/>
    <row r="432" ht="27.75" customHeight="1"/>
    <row r="433" ht="27.75" customHeight="1"/>
    <row r="434" ht="27.75" customHeight="1"/>
    <row r="435" ht="27.75" customHeight="1"/>
    <row r="436" ht="27.75" customHeight="1"/>
    <row r="437" ht="27.75" customHeight="1"/>
    <row r="438" ht="27.75" customHeight="1"/>
    <row r="439" ht="27.75" customHeight="1"/>
    <row r="440" ht="27.75" customHeight="1"/>
    <row r="441" ht="27.75" customHeight="1"/>
    <row r="442" ht="27.75" customHeight="1"/>
    <row r="443" ht="27.75" customHeight="1"/>
    <row r="444" ht="27.75" customHeight="1"/>
    <row r="445" ht="27.75" customHeight="1"/>
    <row r="446" ht="27.75" customHeight="1"/>
    <row r="447" ht="27.75" customHeight="1"/>
    <row r="448" ht="27.75" customHeight="1"/>
    <row r="449" ht="27.75" customHeight="1"/>
    <row r="450" ht="27.75" customHeight="1"/>
    <row r="451" ht="27.75" customHeight="1"/>
    <row r="452" ht="27.75" customHeight="1"/>
    <row r="453" ht="27.75" customHeight="1"/>
    <row r="454" ht="27.75" customHeight="1"/>
    <row r="455" ht="27.75" customHeight="1"/>
    <row r="456" ht="27.75" customHeight="1"/>
    <row r="457" ht="27.75" customHeight="1"/>
    <row r="458" ht="27.75" customHeight="1"/>
    <row r="459" ht="27.75" customHeight="1"/>
    <row r="460" ht="27.75" customHeight="1"/>
    <row r="461" ht="27.75" customHeight="1"/>
    <row r="462" ht="27.75" customHeight="1"/>
    <row r="463" ht="27.75" customHeight="1"/>
    <row r="464" ht="27.75" customHeight="1"/>
    <row r="465" ht="27.75" customHeight="1"/>
    <row r="466" ht="27.75" customHeight="1"/>
    <row r="467" ht="27.75" customHeight="1"/>
    <row r="468" ht="27.75" customHeight="1"/>
    <row r="469" ht="27.75" customHeight="1"/>
    <row r="470" ht="27.75" customHeight="1"/>
    <row r="471" ht="27.75" customHeight="1"/>
    <row r="472" ht="27.75" customHeight="1"/>
    <row r="473" ht="27.75" customHeight="1"/>
    <row r="474" ht="27.75" customHeight="1"/>
    <row r="475" ht="27.75" customHeight="1"/>
    <row r="476" ht="27.75" customHeight="1"/>
    <row r="477" ht="27.75" customHeight="1"/>
    <row r="478" ht="27.75" customHeight="1"/>
    <row r="479" ht="27.75" customHeight="1"/>
    <row r="480" ht="27.75" customHeight="1"/>
    <row r="481" ht="27.75" customHeight="1"/>
    <row r="482" ht="27.75" customHeight="1"/>
    <row r="483" ht="27.75" customHeight="1"/>
    <row r="484" ht="27.75" customHeight="1"/>
    <row r="485" ht="27.75" customHeight="1"/>
    <row r="486" ht="27.75" customHeight="1"/>
    <row r="487" ht="27.75" customHeight="1"/>
    <row r="488" ht="27.75" customHeight="1"/>
    <row r="489" ht="27.75" customHeight="1"/>
    <row r="490" ht="27.75" customHeight="1"/>
    <row r="491" ht="27.75" customHeight="1"/>
    <row r="492" ht="27.75" customHeight="1"/>
    <row r="493" ht="27.75" customHeight="1"/>
    <row r="494" ht="27.75" customHeight="1"/>
    <row r="495" ht="27.75" customHeight="1"/>
    <row r="496" ht="27.75" customHeight="1"/>
    <row r="497" ht="27.75" customHeight="1"/>
    <row r="498" ht="27.75" customHeight="1"/>
    <row r="499" ht="27.75" customHeight="1"/>
    <row r="500" ht="27.75" customHeight="1"/>
    <row r="501" ht="27.75" customHeight="1"/>
    <row r="502" ht="27.75" customHeight="1"/>
    <row r="503" ht="27.75" customHeight="1"/>
    <row r="504" ht="27.75" customHeight="1"/>
    <row r="505" ht="27.75" customHeight="1"/>
    <row r="506" ht="27.75" customHeight="1"/>
    <row r="507" ht="27.75" customHeight="1"/>
    <row r="508" ht="27.75" customHeight="1"/>
    <row r="509" ht="27.75" customHeight="1"/>
    <row r="510" ht="27.75" customHeight="1"/>
    <row r="511" ht="27.75" customHeight="1"/>
    <row r="512" ht="27.75" customHeight="1"/>
    <row r="513" ht="27.75" customHeight="1"/>
    <row r="514" ht="27.75" customHeight="1"/>
    <row r="515" ht="27.75" customHeight="1"/>
    <row r="516" ht="27.75" customHeight="1"/>
    <row r="517" ht="27.75" customHeight="1"/>
    <row r="518" ht="27.75" customHeight="1"/>
    <row r="519" ht="27.75" customHeight="1"/>
    <row r="520" ht="27.75" customHeight="1"/>
    <row r="521" ht="27.75" customHeight="1"/>
    <row r="522" ht="27.75" customHeight="1"/>
    <row r="523" ht="27.75" customHeight="1"/>
    <row r="524" ht="27.75" customHeight="1"/>
    <row r="525" ht="27.75" customHeight="1"/>
    <row r="526" ht="27.75" customHeight="1"/>
    <row r="527" ht="27.75" customHeight="1"/>
    <row r="528" ht="27.75" customHeight="1"/>
    <row r="529" ht="27.75" customHeight="1"/>
    <row r="530" ht="27.75" customHeight="1"/>
    <row r="531" ht="27.75" customHeight="1"/>
    <row r="532" ht="27.75" customHeight="1"/>
    <row r="533" ht="27.75" customHeight="1"/>
    <row r="534" ht="27.75" customHeight="1"/>
    <row r="535" ht="27.75" customHeight="1"/>
    <row r="536" ht="27.75" customHeight="1"/>
    <row r="537" ht="27.75" customHeight="1"/>
    <row r="538" ht="27.75" customHeight="1"/>
    <row r="539" ht="27.75" customHeight="1"/>
    <row r="540" ht="27.75" customHeight="1"/>
    <row r="541" ht="27.75" customHeight="1"/>
    <row r="542" ht="27.75" customHeight="1"/>
    <row r="543" ht="27.75" customHeight="1"/>
    <row r="544" ht="27.75" customHeight="1"/>
    <row r="545" ht="27.75" customHeight="1"/>
    <row r="546" ht="27.75" customHeight="1"/>
    <row r="547" ht="27.75" customHeight="1"/>
    <row r="548" ht="27.75" customHeight="1"/>
    <row r="549" ht="27.75" customHeight="1"/>
    <row r="550" ht="27.75" customHeight="1"/>
    <row r="551" ht="27.75" customHeight="1"/>
    <row r="552" ht="27.75" customHeight="1"/>
    <row r="553" ht="27.75" customHeight="1"/>
    <row r="554" ht="27.75" customHeight="1"/>
    <row r="555" ht="27.75" customHeight="1"/>
    <row r="556" ht="27.75" customHeight="1"/>
    <row r="557" ht="27.75" customHeight="1"/>
    <row r="558" ht="27.75" customHeight="1"/>
    <row r="559" ht="27.75" customHeight="1"/>
    <row r="560" ht="27.75" customHeight="1"/>
    <row r="561" ht="27.75" customHeight="1"/>
    <row r="562" ht="27.75" customHeight="1"/>
    <row r="563" ht="27.75" customHeight="1"/>
    <row r="564" ht="27.75" customHeight="1"/>
    <row r="565" ht="27.75" customHeight="1"/>
    <row r="566" ht="27.75" customHeight="1"/>
    <row r="567" ht="27.75" customHeight="1"/>
    <row r="568" ht="27.75" customHeight="1"/>
    <row r="569" ht="27.75" customHeight="1"/>
    <row r="570" ht="27.75" customHeight="1"/>
    <row r="571" ht="27.75" customHeight="1"/>
    <row r="572" ht="27.75" customHeight="1"/>
    <row r="573" ht="27.75" customHeight="1"/>
    <row r="574" ht="27.75" customHeight="1"/>
    <row r="575" ht="27.75" customHeight="1"/>
    <row r="576" ht="27.75" customHeight="1"/>
    <row r="577" ht="27.75" customHeight="1"/>
    <row r="578" ht="27.75" customHeight="1"/>
    <row r="579" ht="27.75" customHeight="1"/>
    <row r="580" ht="27.75" customHeight="1"/>
    <row r="581" ht="27.75" customHeight="1"/>
    <row r="582" ht="27.75" customHeight="1"/>
    <row r="583" ht="27.75" customHeight="1"/>
    <row r="584" ht="27.75" customHeight="1"/>
    <row r="585" ht="27.75" customHeight="1"/>
    <row r="586" ht="27.75" customHeight="1"/>
    <row r="588" ht="14.25">
      <c r="A588" s="1" t="s">
        <v>537</v>
      </c>
    </row>
  </sheetData>
  <mergeCells count="4">
    <mergeCell ref="A1:I1"/>
    <mergeCell ref="A3:A6"/>
    <mergeCell ref="I3:I6"/>
    <mergeCell ref="D15:M15"/>
  </mergeCells>
  <printOptions/>
  <pageMargins left="0.7480314960629921" right="0.45" top="0.984251968503937" bottom="0.82" header="0.5118110236220472" footer="0.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8"/>
  <sheetViews>
    <sheetView zoomScaleSheetLayoutView="100" workbookViewId="0" topLeftCell="A7">
      <selection activeCell="A16" sqref="A16"/>
    </sheetView>
  </sheetViews>
  <sheetFormatPr defaultColWidth="9.140625" defaultRowHeight="12.75"/>
  <cols>
    <col min="1" max="1" width="13.57421875" style="4" customWidth="1"/>
    <col min="2" max="2" width="11.00390625" style="4" customWidth="1"/>
    <col min="3" max="3" width="8.28125" style="4" customWidth="1"/>
    <col min="4" max="4" width="8.00390625" style="4" customWidth="1"/>
    <col min="5" max="5" width="9.140625" style="4" customWidth="1"/>
    <col min="6" max="6" width="8.140625" style="4" customWidth="1"/>
    <col min="7" max="7" width="9.28125" style="4" customWidth="1"/>
    <col min="8" max="8" width="8.421875" style="4" customWidth="1"/>
    <col min="9" max="9" width="8.7109375" style="4" customWidth="1"/>
    <col min="10" max="10" width="7.28125" style="4" customWidth="1"/>
    <col min="11" max="11" width="9.140625" style="4" customWidth="1"/>
    <col min="12" max="12" width="7.28125" style="4" customWidth="1"/>
    <col min="13" max="13" width="8.7109375" style="4" customWidth="1"/>
    <col min="14" max="14" width="9.421875" style="4" customWidth="1"/>
    <col min="15" max="15" width="9.7109375" style="4" customWidth="1"/>
    <col min="16" max="16" width="10.57421875" style="4" customWidth="1"/>
    <col min="17" max="17" width="7.57421875" style="4" customWidth="1"/>
    <col min="18" max="18" width="7.140625" style="4" customWidth="1"/>
    <col min="19" max="19" width="9.7109375" style="4" customWidth="1"/>
    <col min="20" max="20" width="9.421875" style="4" customWidth="1"/>
    <col min="21" max="21" width="9.57421875" style="4" customWidth="1"/>
    <col min="22" max="22" width="13.421875" style="4" customWidth="1"/>
    <col min="23" max="203" width="0" style="4" hidden="1" customWidth="1"/>
    <col min="204" max="16384" width="9.140625" style="4" customWidth="1"/>
  </cols>
  <sheetData>
    <row r="1" spans="1:22" ht="32.25" customHeight="1">
      <c r="A1" s="572" t="s">
        <v>570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</row>
    <row r="2" spans="1:22" ht="18" customHeight="1">
      <c r="A2" s="4" t="s">
        <v>181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V2" s="5" t="s">
        <v>182</v>
      </c>
    </row>
    <row r="3" spans="1:22" ht="27.75" customHeight="1">
      <c r="A3" s="584" t="s">
        <v>417</v>
      </c>
      <c r="B3" s="21" t="s">
        <v>183</v>
      </c>
      <c r="C3" s="579" t="s">
        <v>184</v>
      </c>
      <c r="D3" s="607"/>
      <c r="E3" s="607"/>
      <c r="F3" s="608"/>
      <c r="G3" s="579" t="s">
        <v>185</v>
      </c>
      <c r="H3" s="607"/>
      <c r="I3" s="607"/>
      <c r="J3" s="608"/>
      <c r="K3" s="579" t="s">
        <v>186</v>
      </c>
      <c r="L3" s="607"/>
      <c r="M3" s="607"/>
      <c r="N3" s="608"/>
      <c r="O3" s="579" t="s">
        <v>187</v>
      </c>
      <c r="P3" s="609"/>
      <c r="Q3" s="609"/>
      <c r="R3" s="609"/>
      <c r="S3" s="609"/>
      <c r="T3" s="609"/>
      <c r="U3" s="610"/>
      <c r="V3" s="598" t="s">
        <v>416</v>
      </c>
    </row>
    <row r="4" spans="1:22" ht="22.5" customHeight="1">
      <c r="A4" s="585"/>
      <c r="B4" s="22"/>
      <c r="C4" s="600" t="s">
        <v>583</v>
      </c>
      <c r="D4" s="603"/>
      <c r="E4" s="603"/>
      <c r="F4" s="586"/>
      <c r="G4" s="604" t="s">
        <v>188</v>
      </c>
      <c r="H4" s="603"/>
      <c r="I4" s="603"/>
      <c r="J4" s="586"/>
      <c r="K4" s="604" t="s">
        <v>189</v>
      </c>
      <c r="L4" s="603"/>
      <c r="M4" s="603"/>
      <c r="N4" s="586"/>
      <c r="O4" s="604" t="s">
        <v>190</v>
      </c>
      <c r="P4" s="605"/>
      <c r="Q4" s="605"/>
      <c r="R4" s="605"/>
      <c r="S4" s="605"/>
      <c r="T4" s="605"/>
      <c r="U4" s="606"/>
      <c r="V4" s="599"/>
    </row>
    <row r="5" spans="1:22" ht="33" customHeight="1">
      <c r="A5" s="585"/>
      <c r="B5" s="22"/>
      <c r="C5" s="30" t="s">
        <v>191</v>
      </c>
      <c r="D5" s="28" t="s">
        <v>192</v>
      </c>
      <c r="E5" s="28" t="s">
        <v>193</v>
      </c>
      <c r="F5" s="28" t="s">
        <v>194</v>
      </c>
      <c r="G5" s="30" t="s">
        <v>191</v>
      </c>
      <c r="H5" s="28" t="s">
        <v>192</v>
      </c>
      <c r="I5" s="28" t="s">
        <v>193</v>
      </c>
      <c r="J5" s="28" t="s">
        <v>194</v>
      </c>
      <c r="K5" s="30" t="s">
        <v>191</v>
      </c>
      <c r="L5" s="28" t="s">
        <v>192</v>
      </c>
      <c r="M5" s="28" t="s">
        <v>193</v>
      </c>
      <c r="N5" s="28" t="s">
        <v>194</v>
      </c>
      <c r="O5" s="30" t="s">
        <v>191</v>
      </c>
      <c r="P5" s="28" t="s">
        <v>195</v>
      </c>
      <c r="Q5" s="28" t="s">
        <v>196</v>
      </c>
      <c r="R5" s="28" t="s">
        <v>197</v>
      </c>
      <c r="S5" s="28" t="s">
        <v>198</v>
      </c>
      <c r="T5" s="28" t="s">
        <v>199</v>
      </c>
      <c r="U5" s="28" t="s">
        <v>200</v>
      </c>
      <c r="V5" s="599"/>
    </row>
    <row r="6" spans="1:22" ht="33" customHeight="1">
      <c r="A6" s="585"/>
      <c r="B6" s="22"/>
      <c r="C6" s="20"/>
      <c r="D6" s="22"/>
      <c r="E6" s="22"/>
      <c r="F6" s="22"/>
      <c r="G6" s="20"/>
      <c r="H6" s="22"/>
      <c r="I6" s="22"/>
      <c r="J6" s="22"/>
      <c r="K6" s="20"/>
      <c r="L6" s="22"/>
      <c r="M6" s="22"/>
      <c r="N6" s="22"/>
      <c r="O6" s="20"/>
      <c r="P6" s="22" t="s">
        <v>201</v>
      </c>
      <c r="Q6" s="22"/>
      <c r="R6" s="22"/>
      <c r="S6" s="22" t="s">
        <v>202</v>
      </c>
      <c r="T6" s="22"/>
      <c r="U6" s="22"/>
      <c r="V6" s="599"/>
    </row>
    <row r="7" spans="1:22" ht="33" customHeight="1">
      <c r="A7" s="586"/>
      <c r="B7" s="25" t="s">
        <v>203</v>
      </c>
      <c r="C7" s="24" t="s">
        <v>204</v>
      </c>
      <c r="D7" s="25" t="s">
        <v>205</v>
      </c>
      <c r="E7" s="25" t="s">
        <v>206</v>
      </c>
      <c r="F7" s="55" t="s">
        <v>207</v>
      </c>
      <c r="G7" s="24" t="s">
        <v>204</v>
      </c>
      <c r="H7" s="25" t="s">
        <v>205</v>
      </c>
      <c r="I7" s="25" t="s">
        <v>206</v>
      </c>
      <c r="J7" s="55" t="s">
        <v>207</v>
      </c>
      <c r="K7" s="24" t="s">
        <v>204</v>
      </c>
      <c r="L7" s="25" t="s">
        <v>205</v>
      </c>
      <c r="M7" s="25" t="s">
        <v>206</v>
      </c>
      <c r="N7" s="55" t="s">
        <v>207</v>
      </c>
      <c r="O7" s="24" t="s">
        <v>204</v>
      </c>
      <c r="P7" s="25" t="s">
        <v>208</v>
      </c>
      <c r="Q7" s="25" t="s">
        <v>206</v>
      </c>
      <c r="R7" s="25" t="s">
        <v>209</v>
      </c>
      <c r="S7" s="25" t="s">
        <v>208</v>
      </c>
      <c r="T7" s="25" t="s">
        <v>210</v>
      </c>
      <c r="U7" s="55" t="s">
        <v>207</v>
      </c>
      <c r="V7" s="600"/>
    </row>
    <row r="8" spans="1:22" s="214" customFormat="1" ht="42" customHeight="1">
      <c r="A8" s="219" t="s">
        <v>419</v>
      </c>
      <c r="B8" s="513">
        <v>1136190</v>
      </c>
      <c r="C8" s="514">
        <v>111445</v>
      </c>
      <c r="D8" s="515">
        <v>23130</v>
      </c>
      <c r="E8" s="211">
        <v>81001</v>
      </c>
      <c r="F8" s="515">
        <v>7314</v>
      </c>
      <c r="G8" s="514">
        <v>111445</v>
      </c>
      <c r="H8" s="211">
        <v>23130</v>
      </c>
      <c r="I8" s="211">
        <v>81001</v>
      </c>
      <c r="J8" s="211">
        <v>7314</v>
      </c>
      <c r="K8" s="514">
        <v>327529</v>
      </c>
      <c r="L8" s="211" t="s">
        <v>115</v>
      </c>
      <c r="M8" s="211">
        <v>231885</v>
      </c>
      <c r="N8" s="211">
        <v>95644</v>
      </c>
      <c r="O8" s="514">
        <v>697216</v>
      </c>
      <c r="P8" s="211">
        <v>407762</v>
      </c>
      <c r="Q8" s="211">
        <v>480</v>
      </c>
      <c r="R8" s="211" t="s">
        <v>115</v>
      </c>
      <c r="S8" s="211">
        <v>1956</v>
      </c>
      <c r="T8" s="211">
        <v>7981</v>
      </c>
      <c r="U8" s="213">
        <v>279037</v>
      </c>
      <c r="V8" s="224" t="s">
        <v>454</v>
      </c>
    </row>
    <row r="9" spans="1:22" s="214" customFormat="1" ht="42" customHeight="1">
      <c r="A9" s="219" t="s">
        <v>413</v>
      </c>
      <c r="B9" s="513">
        <v>1566622</v>
      </c>
      <c r="C9" s="514" t="s">
        <v>115</v>
      </c>
      <c r="D9" s="220" t="s">
        <v>116</v>
      </c>
      <c r="E9" s="211" t="s">
        <v>115</v>
      </c>
      <c r="F9" s="220" t="s">
        <v>116</v>
      </c>
      <c r="G9" s="514">
        <v>59240</v>
      </c>
      <c r="H9" s="211">
        <v>23378</v>
      </c>
      <c r="I9" s="211">
        <v>28459</v>
      </c>
      <c r="J9" s="211">
        <v>7403</v>
      </c>
      <c r="K9" s="514">
        <v>413475</v>
      </c>
      <c r="L9" s="211">
        <v>43311</v>
      </c>
      <c r="M9" s="211">
        <v>99081</v>
      </c>
      <c r="N9" s="211">
        <v>271083</v>
      </c>
      <c r="O9" s="514">
        <v>1093907</v>
      </c>
      <c r="P9" s="211">
        <v>539916</v>
      </c>
      <c r="Q9" s="211" t="s">
        <v>115</v>
      </c>
      <c r="R9" s="211" t="s">
        <v>115</v>
      </c>
      <c r="S9" s="211" t="s">
        <v>115</v>
      </c>
      <c r="T9" s="211">
        <v>341541</v>
      </c>
      <c r="U9" s="213">
        <v>212450</v>
      </c>
      <c r="V9" s="224" t="s">
        <v>455</v>
      </c>
    </row>
    <row r="10" spans="1:22" s="214" customFormat="1" ht="42" customHeight="1">
      <c r="A10" s="219" t="s">
        <v>420</v>
      </c>
      <c r="B10" s="513">
        <v>1205475</v>
      </c>
      <c r="C10" s="514">
        <v>31022</v>
      </c>
      <c r="D10" s="220" t="s">
        <v>116</v>
      </c>
      <c r="E10" s="211">
        <v>31022</v>
      </c>
      <c r="F10" s="220" t="s">
        <v>116</v>
      </c>
      <c r="G10" s="514">
        <v>111445</v>
      </c>
      <c r="H10" s="211">
        <v>23130</v>
      </c>
      <c r="I10" s="211">
        <v>81001</v>
      </c>
      <c r="J10" s="211">
        <v>7314</v>
      </c>
      <c r="K10" s="514">
        <v>352259</v>
      </c>
      <c r="L10" s="211" t="s">
        <v>115</v>
      </c>
      <c r="M10" s="211">
        <v>255314</v>
      </c>
      <c r="N10" s="211">
        <v>96945</v>
      </c>
      <c r="O10" s="514">
        <v>710749</v>
      </c>
      <c r="P10" s="211">
        <v>383282</v>
      </c>
      <c r="Q10" s="211">
        <v>480</v>
      </c>
      <c r="R10" s="211" t="s">
        <v>115</v>
      </c>
      <c r="S10" s="211">
        <v>1956</v>
      </c>
      <c r="T10" s="211">
        <v>7981</v>
      </c>
      <c r="U10" s="213">
        <v>317050</v>
      </c>
      <c r="V10" s="224" t="s">
        <v>456</v>
      </c>
    </row>
    <row r="11" spans="1:22" s="214" customFormat="1" ht="42" customHeight="1">
      <c r="A11" s="219" t="s">
        <v>418</v>
      </c>
      <c r="B11" s="513">
        <v>1607023</v>
      </c>
      <c r="C11" s="514" t="s">
        <v>115</v>
      </c>
      <c r="D11" s="220" t="s">
        <v>116</v>
      </c>
      <c r="E11" s="211" t="s">
        <v>115</v>
      </c>
      <c r="F11" s="220" t="s">
        <v>116</v>
      </c>
      <c r="G11" s="514">
        <v>62650</v>
      </c>
      <c r="H11" s="211">
        <v>23378</v>
      </c>
      <c r="I11" s="211">
        <v>30019</v>
      </c>
      <c r="J11" s="211">
        <v>9253</v>
      </c>
      <c r="K11" s="514">
        <v>414948</v>
      </c>
      <c r="L11" s="211">
        <v>43311</v>
      </c>
      <c r="M11" s="211">
        <v>99081</v>
      </c>
      <c r="N11" s="211">
        <v>272556</v>
      </c>
      <c r="O11" s="514">
        <v>1129425</v>
      </c>
      <c r="P11" s="211">
        <v>539916</v>
      </c>
      <c r="Q11" s="211" t="s">
        <v>115</v>
      </c>
      <c r="R11" s="211" t="s">
        <v>115</v>
      </c>
      <c r="S11" s="211" t="s">
        <v>115</v>
      </c>
      <c r="T11" s="211">
        <v>377059</v>
      </c>
      <c r="U11" s="213">
        <v>212450</v>
      </c>
      <c r="V11" s="224" t="s">
        <v>457</v>
      </c>
    </row>
    <row r="12" spans="1:22" s="214" customFormat="1" ht="42" customHeight="1">
      <c r="A12" s="221" t="s">
        <v>15</v>
      </c>
      <c r="B12" s="513">
        <v>2847961</v>
      </c>
      <c r="C12" s="514">
        <v>31022</v>
      </c>
      <c r="D12" s="220" t="s">
        <v>115</v>
      </c>
      <c r="E12" s="211">
        <v>31022</v>
      </c>
      <c r="F12" s="220" t="s">
        <v>115</v>
      </c>
      <c r="G12" s="514">
        <v>177851</v>
      </c>
      <c r="H12" s="211">
        <v>45476</v>
      </c>
      <c r="I12" s="211">
        <v>115808</v>
      </c>
      <c r="J12" s="211">
        <v>16567</v>
      </c>
      <c r="K12" s="514">
        <v>779731</v>
      </c>
      <c r="L12" s="211">
        <v>31295</v>
      </c>
      <c r="M12" s="211">
        <v>346973</v>
      </c>
      <c r="N12" s="211">
        <v>401463</v>
      </c>
      <c r="O12" s="514">
        <v>1859357</v>
      </c>
      <c r="P12" s="211">
        <v>793944</v>
      </c>
      <c r="Q12" s="211">
        <v>882</v>
      </c>
      <c r="R12" s="211" t="s">
        <v>115</v>
      </c>
      <c r="S12" s="211">
        <v>1956</v>
      </c>
      <c r="T12" s="211">
        <v>505847</v>
      </c>
      <c r="U12" s="213">
        <v>556728</v>
      </c>
      <c r="V12" s="221" t="s">
        <v>15</v>
      </c>
    </row>
    <row r="13" spans="1:22" s="162" customFormat="1" ht="42" customHeight="1">
      <c r="A13" s="285" t="s">
        <v>16</v>
      </c>
      <c r="B13" s="268">
        <f>SUM(C13,G13,K13,O13)</f>
        <v>4913257</v>
      </c>
      <c r="C13" s="161">
        <v>67260</v>
      </c>
      <c r="D13" s="161">
        <v>0</v>
      </c>
      <c r="E13" s="516">
        <v>67260</v>
      </c>
      <c r="F13" s="161">
        <v>0</v>
      </c>
      <c r="G13" s="161">
        <v>395793</v>
      </c>
      <c r="H13" s="516">
        <v>90822</v>
      </c>
      <c r="I13" s="516">
        <v>243888</v>
      </c>
      <c r="J13" s="516">
        <v>61083</v>
      </c>
      <c r="K13" s="161">
        <v>1609043</v>
      </c>
      <c r="L13" s="516">
        <v>87965</v>
      </c>
      <c r="M13" s="516">
        <v>470428</v>
      </c>
      <c r="N13" s="516">
        <v>1050650</v>
      </c>
      <c r="O13" s="161">
        <v>2841161</v>
      </c>
      <c r="P13" s="161">
        <v>0</v>
      </c>
      <c r="Q13" s="161">
        <v>2840</v>
      </c>
      <c r="R13" s="161">
        <v>0</v>
      </c>
      <c r="S13" s="161">
        <v>18828</v>
      </c>
      <c r="T13" s="161">
        <v>1090981</v>
      </c>
      <c r="U13" s="264">
        <v>1728512</v>
      </c>
      <c r="V13" s="286" t="s">
        <v>16</v>
      </c>
    </row>
    <row r="14" spans="1:22" s="162" customFormat="1" ht="42" customHeight="1">
      <c r="A14" s="285" t="s">
        <v>522</v>
      </c>
      <c r="B14" s="268">
        <v>5119260</v>
      </c>
      <c r="C14" s="161">
        <v>67260</v>
      </c>
      <c r="D14" s="161">
        <v>0</v>
      </c>
      <c r="E14" s="516">
        <v>67260</v>
      </c>
      <c r="F14" s="161">
        <v>0</v>
      </c>
      <c r="G14" s="161">
        <v>395793</v>
      </c>
      <c r="H14" s="516">
        <v>90822</v>
      </c>
      <c r="I14" s="516">
        <v>243888</v>
      </c>
      <c r="J14" s="516">
        <v>61083</v>
      </c>
      <c r="K14" s="161">
        <v>1704865</v>
      </c>
      <c r="L14" s="516">
        <v>87965</v>
      </c>
      <c r="M14" s="516">
        <v>488943</v>
      </c>
      <c r="N14" s="516">
        <v>1127957</v>
      </c>
      <c r="O14" s="161">
        <v>2951342</v>
      </c>
      <c r="P14" s="161">
        <v>0</v>
      </c>
      <c r="Q14" s="161">
        <v>2840</v>
      </c>
      <c r="R14" s="161">
        <v>0</v>
      </c>
      <c r="S14" s="161">
        <v>18828</v>
      </c>
      <c r="T14" s="161">
        <v>1173986</v>
      </c>
      <c r="U14" s="264">
        <v>1755688</v>
      </c>
      <c r="V14" s="286" t="s">
        <v>522</v>
      </c>
    </row>
    <row r="15" spans="1:22" s="266" customFormat="1" ht="42" customHeight="1">
      <c r="A15" s="222" t="s">
        <v>521</v>
      </c>
      <c r="B15" s="325">
        <v>5237260</v>
      </c>
      <c r="C15" s="334">
        <v>67260</v>
      </c>
      <c r="D15" s="321">
        <v>0</v>
      </c>
      <c r="E15" s="335">
        <v>67260</v>
      </c>
      <c r="F15" s="321">
        <v>0</v>
      </c>
      <c r="G15" s="334">
        <v>396809</v>
      </c>
      <c r="H15" s="335">
        <v>90822</v>
      </c>
      <c r="I15" s="335">
        <v>244266</v>
      </c>
      <c r="J15" s="335">
        <v>61721</v>
      </c>
      <c r="K15" s="336">
        <v>1759171</v>
      </c>
      <c r="L15" s="335">
        <v>87965</v>
      </c>
      <c r="M15" s="337">
        <v>493909</v>
      </c>
      <c r="N15" s="337">
        <v>1177297</v>
      </c>
      <c r="O15" s="336">
        <v>3014020</v>
      </c>
      <c r="P15" s="336">
        <v>0</v>
      </c>
      <c r="Q15" s="336">
        <v>5480</v>
      </c>
      <c r="R15" s="336">
        <v>0</v>
      </c>
      <c r="S15" s="336">
        <v>18828</v>
      </c>
      <c r="T15" s="336">
        <v>1257290</v>
      </c>
      <c r="U15" s="338">
        <v>1732422</v>
      </c>
      <c r="V15" s="223" t="s">
        <v>521</v>
      </c>
    </row>
    <row r="16" spans="1:14" s="327" customFormat="1" ht="18" customHeight="1">
      <c r="A16" s="13" t="s">
        <v>584</v>
      </c>
      <c r="B16" s="326"/>
      <c r="G16" s="354" t="s">
        <v>541</v>
      </c>
      <c r="H16" s="326"/>
      <c r="N16" s="327" t="s">
        <v>579</v>
      </c>
    </row>
    <row r="17" spans="1:15" s="327" customFormat="1" ht="12.75">
      <c r="A17" s="458" t="s">
        <v>538</v>
      </c>
      <c r="O17" s="327" t="s">
        <v>539</v>
      </c>
    </row>
    <row r="18" s="120" customFormat="1" ht="15.75" customHeight="1">
      <c r="A18" s="120" t="s">
        <v>540</v>
      </c>
    </row>
    <row r="26" ht="12.75" customHeight="1" hidden="1"/>
    <row r="27" ht="12.75" customHeight="1" hidden="1"/>
    <row r="28" ht="12.75" customHeight="1" hidden="1"/>
    <row r="29" ht="12.75" customHeight="1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</sheetData>
  <mergeCells count="11">
    <mergeCell ref="A3:A7"/>
    <mergeCell ref="A1:V1"/>
    <mergeCell ref="V3:V7"/>
    <mergeCell ref="C4:F4"/>
    <mergeCell ref="G4:J4"/>
    <mergeCell ref="K4:N4"/>
    <mergeCell ref="O4:U4"/>
    <mergeCell ref="C3:F3"/>
    <mergeCell ref="G3:J3"/>
    <mergeCell ref="K3:N3"/>
    <mergeCell ref="O3:U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양현주</cp:lastModifiedBy>
  <cp:lastPrinted>2010-01-07T05:59:06Z</cp:lastPrinted>
  <dcterms:created xsi:type="dcterms:W3CDTF">2007-11-14T00:17:20Z</dcterms:created>
  <dcterms:modified xsi:type="dcterms:W3CDTF">2010-04-01T00:55:47Z</dcterms:modified>
  <cp:category/>
  <cp:version/>
  <cp:contentType/>
  <cp:contentStatus/>
</cp:coreProperties>
</file>