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330" windowHeight="5025" firstSheet="1" activeTab="1"/>
  </bookViews>
  <sheets>
    <sheet name="----" sheetId="1" state="veryHidden" r:id="rId1"/>
    <sheet name="1. 공무원총괄(제주시)" sheetId="2" r:id="rId2"/>
    <sheet name="1. 공무원총괄(북제주군)" sheetId="3" r:id="rId3"/>
    <sheet name="2.본청공무원(제주시)" sheetId="4" r:id="rId4"/>
    <sheet name="2.본청공무원(북제주군)" sheetId="5" r:id="rId5"/>
    <sheet name="3.의회사무국 및 사업소 " sheetId="6" r:id="rId6"/>
    <sheet name="3.의회 및 사업소공무원(북제주군)" sheetId="7" r:id="rId7"/>
    <sheet name="4.읍면공무원" sheetId="8" r:id="rId8"/>
    <sheet name=")5. 동공무원" sheetId="9" r:id="rId9"/>
    <sheet name="6. 퇴직사유별 공무원 " sheetId="10" r:id="rId10"/>
    <sheet name="7. 공무원 훈련자(제주시" sheetId="11" r:id="rId11"/>
    <sheet name="7. 공무원훈련자(북제주군)" sheetId="12" r:id="rId12"/>
    <sheet name="8. 관내관공서및주요기관" sheetId="13" r:id="rId13"/>
    <sheet name="8. 관내관공서및주요기관 " sheetId="14" r:id="rId14"/>
    <sheet name="9.민원서류처리 " sheetId="15" r:id="rId15"/>
    <sheet name="10.여권발급" sheetId="16" r:id="rId16"/>
    <sheet name="11.범죄발생및검거" sheetId="17" r:id="rId17"/>
    <sheet name="11-1.범죄발생및검거(경찰서별)" sheetId="18" r:id="rId18"/>
    <sheet name="12.연령별피의자" sheetId="19" r:id="rId19"/>
    <sheet name="13.학력별피의자" sheetId="20" r:id="rId20"/>
    <sheet name="14.소년범죄" sheetId="21" r:id="rId21"/>
    <sheet name="15.외국인범죄" sheetId="22" r:id="rId22"/>
    <sheet name="16.화재발생" sheetId="23" r:id="rId23"/>
    <sheet name="17.원인별화재발생" sheetId="24" r:id="rId24"/>
    <sheet name="18.장소별화재발생" sheetId="25" r:id="rId25"/>
    <sheet name="19.산불발생현황" sheetId="26" r:id="rId26"/>
    <sheet name="20.소방장비" sheetId="27" r:id="rId27"/>
    <sheet name="21.119구급활동실적" sheetId="28" r:id="rId28"/>
    <sheet name="22.119구조활동실적" sheetId="29" r:id="rId29"/>
    <sheet name="23.재난사고발생및피해현황" sheetId="30" r:id="rId30"/>
    <sheet name="24.풍수해발생" sheetId="31" r:id="rId31"/>
    <sheet name="25.소방대상물현황" sheetId="32" r:id="rId32"/>
    <sheet name="26.교통사고발생(자동차)" sheetId="33" r:id="rId33"/>
    <sheet name="27.자동차단속및처리" sheetId="34" r:id="rId34"/>
    <sheet name="28.운전면허소지자" sheetId="35" r:id="rId35"/>
    <sheet name="29.운전면허시험실시" sheetId="36" r:id="rId36"/>
  </sheets>
  <externalReferences>
    <externalReference r:id="rId39"/>
    <externalReference r:id="rId40"/>
  </externalReferences>
  <definedNames>
    <definedName name="_xlnm.Print_Area" localSheetId="3">'2.본청공무원(제주시)'!$A$1:$W$30</definedName>
    <definedName name="_xlnm.Print_Area" localSheetId="27">'21.119구급활동실적'!$A$1:$R$18</definedName>
    <definedName name="_xlnm.Print_Area" localSheetId="28">'22.119구조활동실적'!$A$1:$R$23</definedName>
    <definedName name="_xlnm.Print_Area" localSheetId="33">'27.자동차단속및처리'!$A$1:$R$30</definedName>
    <definedName name="_xlnm.Print_Area" localSheetId="9">'6. 퇴직사유별 공무원 '!$A$1:$R$24</definedName>
    <definedName name="_xlnm.Print_Area" localSheetId="10">'7. 공무원 훈련자(제주시'!$A$1:$U$207</definedName>
    <definedName name="_xlnm.Print_Area" localSheetId="12">'8. 관내관공서및주요기관'!$A$1:$U$41</definedName>
    <definedName name="_xlnm.Print_Area" localSheetId="13">'8. 관내관공서및주요기관 '!$A$1:$R$41</definedName>
    <definedName name="_xlnm.Print_Area" localSheetId="14">'9.민원서류처리 '!$A$2:$J$17</definedName>
  </definedNames>
  <calcPr fullCalcOnLoad="1"/>
</workbook>
</file>

<file path=xl/sharedStrings.xml><?xml version="1.0" encoding="utf-8"?>
<sst xmlns="http://schemas.openxmlformats.org/spreadsheetml/2006/main" count="4153" uniqueCount="1674">
  <si>
    <t>Factory</t>
  </si>
  <si>
    <t>창 고</t>
  </si>
  <si>
    <t xml:space="preserve">운동, </t>
  </si>
  <si>
    <t>관광휴게</t>
  </si>
  <si>
    <t>동 식 물</t>
  </si>
  <si>
    <t>위생 등</t>
  </si>
  <si>
    <t>교 정</t>
  </si>
  <si>
    <t>위험물 저장 및</t>
  </si>
  <si>
    <t>지하가</t>
  </si>
  <si>
    <t>문화재</t>
  </si>
  <si>
    <t>복합건축물</t>
  </si>
  <si>
    <t>기 타</t>
  </si>
  <si>
    <t>자동차</t>
  </si>
  <si>
    <t>관련시설</t>
  </si>
  <si>
    <t>처리시설</t>
  </si>
  <si>
    <t>Animal,</t>
  </si>
  <si>
    <t>Storage &amp;</t>
  </si>
  <si>
    <t>plant</t>
  </si>
  <si>
    <t>handling of</t>
  </si>
  <si>
    <t>Underground</t>
  </si>
  <si>
    <t>Cultural</t>
  </si>
  <si>
    <t>Complex</t>
  </si>
  <si>
    <t>Warehouse</t>
  </si>
  <si>
    <t>Automobile</t>
  </si>
  <si>
    <t>Tourism</t>
  </si>
  <si>
    <t>related</t>
  </si>
  <si>
    <t>Sanitation</t>
  </si>
  <si>
    <t>Prison</t>
  </si>
  <si>
    <t>dagerous object</t>
  </si>
  <si>
    <t>arcade</t>
  </si>
  <si>
    <t>property</t>
  </si>
  <si>
    <t>building</t>
  </si>
  <si>
    <t>Source : Fire Control Policy Div.</t>
  </si>
  <si>
    <t>(단위 : 건, 명)</t>
  </si>
  <si>
    <t>(Unit : case, person)</t>
  </si>
  <si>
    <t>발 생 건 수</t>
  </si>
  <si>
    <t>사  망  자</t>
  </si>
  <si>
    <t>부 상 자</t>
  </si>
  <si>
    <t>사고유형별     By type of traffic accident</t>
  </si>
  <si>
    <t>자동차1만대당</t>
  </si>
  <si>
    <t>인구 10만명당</t>
  </si>
  <si>
    <t>차대사람</t>
  </si>
  <si>
    <t>차 대 차</t>
  </si>
  <si>
    <t>차 량 단 독</t>
  </si>
  <si>
    <t>Per 10 thousand</t>
  </si>
  <si>
    <t>Per 100 thousand</t>
  </si>
  <si>
    <t>Vehicle</t>
  </si>
  <si>
    <t>automobile</t>
  </si>
  <si>
    <t>Killed</t>
  </si>
  <si>
    <t>Injured</t>
  </si>
  <si>
    <t>to person</t>
  </si>
  <si>
    <t>to vehicle</t>
  </si>
  <si>
    <t>only</t>
  </si>
  <si>
    <t>연  별</t>
  </si>
  <si>
    <t>자  동  차  용  도  별             By kind of vehicles</t>
  </si>
  <si>
    <t>승   용   차</t>
  </si>
  <si>
    <t>버     스</t>
  </si>
  <si>
    <t>화     물</t>
  </si>
  <si>
    <t>특     수</t>
  </si>
  <si>
    <t>이  륜  차</t>
  </si>
  <si>
    <t>기     타 1)</t>
  </si>
  <si>
    <t>Year</t>
  </si>
  <si>
    <t>Passenger car</t>
  </si>
  <si>
    <t>Bus</t>
  </si>
  <si>
    <t>Truck</t>
  </si>
  <si>
    <t>Special car</t>
  </si>
  <si>
    <t>Motor cycle</t>
  </si>
  <si>
    <t>Other</t>
  </si>
  <si>
    <t>자료 : 제주특별자치도지방경찰청</t>
  </si>
  <si>
    <t>Source : Jeju Provincial Police Agency</t>
  </si>
  <si>
    <t>주 : 1)  자전거 등 포함</t>
  </si>
  <si>
    <t>연별          및            경찰서별</t>
  </si>
  <si>
    <t>건     수</t>
  </si>
  <si>
    <t>위          반          사          항                                By  violation</t>
  </si>
  <si>
    <t>Year &amp; Police</t>
  </si>
  <si>
    <t>중앙선</t>
  </si>
  <si>
    <t>속     도</t>
  </si>
  <si>
    <t>추     월</t>
  </si>
  <si>
    <t>회     전</t>
  </si>
  <si>
    <t>음주운전</t>
  </si>
  <si>
    <t>무 면 허</t>
  </si>
  <si>
    <t>차로위반</t>
  </si>
  <si>
    <t>신호위반</t>
  </si>
  <si>
    <t>정원초과</t>
  </si>
  <si>
    <t>주 정 차</t>
  </si>
  <si>
    <t>불법영업</t>
  </si>
  <si>
    <t>적재초과</t>
  </si>
  <si>
    <t>정비불량</t>
  </si>
  <si>
    <t>안전띠</t>
  </si>
  <si>
    <t>기     타</t>
  </si>
  <si>
    <t>침범</t>
  </si>
  <si>
    <t>Speed</t>
  </si>
  <si>
    <t>Over</t>
  </si>
  <si>
    <t>U-</t>
  </si>
  <si>
    <t>Drunk</t>
  </si>
  <si>
    <t>Non-</t>
  </si>
  <si>
    <t>Illegal</t>
  </si>
  <si>
    <t>Poor</t>
  </si>
  <si>
    <t>미착용</t>
  </si>
  <si>
    <t>limit</t>
  </si>
  <si>
    <t>passing</t>
  </si>
  <si>
    <t>Turn</t>
  </si>
  <si>
    <t>driving</t>
  </si>
  <si>
    <t>license</t>
  </si>
  <si>
    <t>Line</t>
  </si>
  <si>
    <t>Signal</t>
  </si>
  <si>
    <t>capacity</t>
  </si>
  <si>
    <t>parking</t>
  </si>
  <si>
    <t>business</t>
  </si>
  <si>
    <t>loaded</t>
  </si>
  <si>
    <t>maintenance</t>
  </si>
  <si>
    <t>981</t>
  </si>
  <si>
    <t>제주경찰서</t>
  </si>
  <si>
    <t>Jeju 
Police Station</t>
  </si>
  <si>
    <t>서귀포경찰서</t>
  </si>
  <si>
    <t>Seogwipo 
Police station</t>
  </si>
  <si>
    <t>차    종     별       By type of automobile</t>
  </si>
  <si>
    <t>처리상황</t>
  </si>
  <si>
    <t>연별 및 교육과정별</t>
  </si>
  <si>
    <t>합  계
Total</t>
  </si>
  <si>
    <t>농  업
Agricul-tural</t>
  </si>
  <si>
    <t>건  축
Archite-ctural</t>
  </si>
  <si>
    <t>토  목
Civil
Engineer-ing</t>
  </si>
  <si>
    <t>보  건
Health</t>
  </si>
  <si>
    <t>약  무
Pharmacy</t>
  </si>
  <si>
    <t>임  업
Forestry</t>
  </si>
  <si>
    <t>지  적
Land
survey</t>
  </si>
  <si>
    <t>간  호
Nurse</t>
  </si>
  <si>
    <t>세  무
Tax</t>
  </si>
  <si>
    <t>소  방
Fire-fighting</t>
  </si>
  <si>
    <t>기  타
Other</t>
  </si>
  <si>
    <t>Year &amp; Class</t>
  </si>
  <si>
    <t>2 0 0 0</t>
  </si>
  <si>
    <t>-</t>
  </si>
  <si>
    <t>관광홍보혁신과정</t>
  </si>
  <si>
    <t>관리자파워포인트과정</t>
  </si>
  <si>
    <t>교통정책과정</t>
  </si>
  <si>
    <t>국토건설 행정과정</t>
  </si>
  <si>
    <t>급배수관망관리</t>
  </si>
  <si>
    <t>기능행정혁신과정</t>
  </si>
  <si>
    <t>농산과정</t>
  </si>
  <si>
    <t>농촌지도 기초반</t>
  </si>
  <si>
    <t>누수대책실무과정</t>
  </si>
  <si>
    <t>도로건설과정</t>
  </si>
  <si>
    <t>방재기상과정</t>
  </si>
  <si>
    <t>시설원예과정</t>
  </si>
  <si>
    <t>양곡관리자과정</t>
  </si>
  <si>
    <t>여성간부양성과정</t>
  </si>
  <si>
    <t>장애인복지 실무과정</t>
  </si>
  <si>
    <t>-</t>
  </si>
  <si>
    <t>5급승진자과정</t>
  </si>
  <si>
    <t>가스안전관리실무</t>
  </si>
  <si>
    <t>개인능력개발혁신과정</t>
  </si>
  <si>
    <t>건강증진사업과정</t>
  </si>
  <si>
    <t>건축관련법규과정</t>
  </si>
  <si>
    <t>건축행정정보시스템과정1기</t>
  </si>
  <si>
    <t>공직윤리실무</t>
  </si>
  <si>
    <t>관광문화혁신과정</t>
  </si>
  <si>
    <t>관광홍보과정</t>
  </si>
  <si>
    <t>국공유재산관리자과정</t>
  </si>
  <si>
    <t>기계실무심화</t>
  </si>
  <si>
    <t>기능행정혁신과정</t>
  </si>
  <si>
    <t>농산물품질관리반</t>
  </si>
  <si>
    <t>버섯반과정</t>
  </si>
  <si>
    <t>법률교육</t>
  </si>
  <si>
    <t>보건복지여성정책과정</t>
  </si>
  <si>
    <t>사회복지사실무과정</t>
  </si>
  <si>
    <t>산림병해충담당자반</t>
  </si>
  <si>
    <t>생활민방위실무자과정</t>
  </si>
  <si>
    <t>소나무재선충병방재특별반</t>
  </si>
  <si>
    <t>수변전기기일반</t>
  </si>
  <si>
    <t>식물생리반</t>
  </si>
  <si>
    <t>신규실무자과정교육</t>
  </si>
  <si>
    <t>안전정책전문과정</t>
  </si>
  <si>
    <t>양성평등혁신과정</t>
  </si>
  <si>
    <t>엑셀과정(중급)</t>
  </si>
  <si>
    <t>일어초급과정</t>
  </si>
  <si>
    <t>자동차관리담당</t>
  </si>
  <si>
    <t>자연문화재담당교육</t>
  </si>
  <si>
    <t>자원봉사자과정</t>
  </si>
  <si>
    <t>재무행정혁신과정</t>
  </si>
  <si>
    <t>전통주제조반</t>
  </si>
  <si>
    <t>중견원예치료반</t>
  </si>
  <si>
    <t>지방의회초급실무자</t>
  </si>
  <si>
    <t>지방재정관리과정</t>
  </si>
  <si>
    <t>지하수일반</t>
  </si>
  <si>
    <t>청소년보호정책실무과정</t>
  </si>
  <si>
    <t>친환경농업반</t>
  </si>
  <si>
    <t>컴퓨터활용능력</t>
  </si>
  <si>
    <t>토지정보시스템과정1기</t>
  </si>
  <si>
    <t>풍수해대비농업시설물안전관리과정</t>
  </si>
  <si>
    <t>한글맞춤법과정</t>
  </si>
  <si>
    <t>해양수산법규(1기)</t>
  </si>
  <si>
    <t>행정지원요원소양교육</t>
  </si>
  <si>
    <t>행정지원요원전산교육</t>
  </si>
  <si>
    <t>PDF프로그램교육</t>
  </si>
  <si>
    <t>Year &amp; Month</t>
  </si>
  <si>
    <t>제주지방
경 찰 청</t>
  </si>
  <si>
    <t>농  촌
지  도
Rural
village
Counselling</t>
  </si>
  <si>
    <t>수  의
Veterinary</t>
  </si>
  <si>
    <t>축  산
Livestock</t>
  </si>
  <si>
    <t>전  기
Electricity</t>
  </si>
  <si>
    <t>기  계
Machinery</t>
  </si>
  <si>
    <t>화  공
Chemical</t>
  </si>
  <si>
    <r>
      <t>행  정
Administ</t>
    </r>
    <r>
      <rPr>
        <sz val="11"/>
        <rFont val="돋움"/>
        <family val="3"/>
      </rPr>
      <t>-</t>
    </r>
    <r>
      <rPr>
        <sz val="11"/>
        <rFont val="돋움"/>
        <family val="3"/>
      </rPr>
      <t>rative</t>
    </r>
  </si>
  <si>
    <t>기술감사 담당공무원        직무교육및 연찬</t>
  </si>
  <si>
    <t>북한이탈주민사회복지       담당공무원교육</t>
  </si>
  <si>
    <t>체육행정공무원전문교육</t>
  </si>
  <si>
    <t>풍수해대비 농업수리   시설물 안전관리자과정</t>
  </si>
  <si>
    <t>국제자유도시           투자유치 혁신과정</t>
  </si>
  <si>
    <t>농산물유통 컨설턴트    전문교육</t>
  </si>
  <si>
    <t>복식부기시험운기관     전문교육</t>
  </si>
  <si>
    <t>부패방지전문가         (자치행정)과정</t>
  </si>
  <si>
    <t>산학연연계관광개발      인력양성프로그램과정</t>
  </si>
  <si>
    <t>소나무재선충병         방제특별반</t>
  </si>
  <si>
    <t>지역사회중심            재활교육과정</t>
  </si>
  <si>
    <t>토목시설물안전점검 및  정밀안전진단과정</t>
  </si>
  <si>
    <t>특별자치도전문인력     양성과정</t>
  </si>
  <si>
    <t>폐하수처리시설          운영관리반</t>
  </si>
  <si>
    <t>행정법실무과정         사이버교육</t>
  </si>
  <si>
    <t>지역 에너지담당공무원  연수교육</t>
  </si>
  <si>
    <t>지역사회복지계획       실무과정</t>
  </si>
  <si>
    <t>지역사회복지협의체     실무과정</t>
  </si>
  <si>
    <t>지역사회중심           재활교육과정</t>
  </si>
  <si>
    <t>특별자치도전문인력      양성과정</t>
  </si>
  <si>
    <t>폐하수처리시설         운영관리반</t>
  </si>
  <si>
    <t>행정법실무과정          사이버교육</t>
  </si>
  <si>
    <t>전염병전문가교육          전염병관리실무과정</t>
  </si>
  <si>
    <t>재가 암환자관리과정     기본단계</t>
  </si>
  <si>
    <t>자동차관리담당            공무원교육</t>
  </si>
  <si>
    <t>지역에너지담당공무원     연수교육</t>
  </si>
  <si>
    <t>지역사회복지계획            실무과정</t>
  </si>
  <si>
    <t>지역사회복지협의체      실무과정</t>
  </si>
  <si>
    <t>풍수해대비 농업수리     시설물 안전관리자과정</t>
  </si>
  <si>
    <t>비상대비실무자교육</t>
  </si>
  <si>
    <t>연별 및 교육과정별</t>
  </si>
  <si>
    <t>기술담당공무직무교육</t>
  </si>
  <si>
    <t>도시건축행정혁신과정</t>
  </si>
  <si>
    <t>사회복지사무실무과정</t>
  </si>
  <si>
    <t>사회복지전담공무원과정</t>
  </si>
  <si>
    <t>기록물관리실무자       초급과정</t>
  </si>
  <si>
    <t>건축물안전점검 및       정밀안전진단과정</t>
  </si>
  <si>
    <t>한국토지정보시스템      사용자 교육</t>
  </si>
  <si>
    <t>행정서비스헌장운영과정</t>
  </si>
  <si>
    <t>농산물수출유통반</t>
  </si>
  <si>
    <t>자료 : 제주특별자치도지방경찰청</t>
  </si>
  <si>
    <t xml:space="preserve">          · 서부소방서 - 제주시(한림읍·애월읍·한경면), 서귀포시(대정읍·안덕면)</t>
  </si>
  <si>
    <t>연구사
Resear-cher</t>
  </si>
  <si>
    <t>기     타</t>
  </si>
  <si>
    <t>Other</t>
  </si>
  <si>
    <t>Provincial 
Police Agency</t>
  </si>
  <si>
    <t>제   주 
경찰서</t>
  </si>
  <si>
    <t>Jeju 
Police Station</t>
  </si>
  <si>
    <t>서귀포
경찰서</t>
  </si>
  <si>
    <t>Seogwipo
 Police Station</t>
  </si>
  <si>
    <t>인 가  ·  허  가</t>
  </si>
  <si>
    <t>특 허 · 면 허</t>
  </si>
  <si>
    <t>승 인 · 지 정</t>
  </si>
  <si>
    <t>신 고 · 등 록</t>
  </si>
  <si>
    <t>시 험 · 검 사</t>
  </si>
  <si>
    <t>5. 동 공 무 원</t>
  </si>
  <si>
    <t xml:space="preserve">6. 퇴직사유별 공무원      Government Employees by Cause of Retirement </t>
  </si>
  <si>
    <t>7. 공 무 원 훈 련 자 (제주시)</t>
  </si>
  <si>
    <t xml:space="preserve">  7. 공 무 원 훈 련 자 (북제주군)</t>
  </si>
  <si>
    <t>8. 관내 관공서 및 주요기관</t>
  </si>
  <si>
    <t>8. 관내 관공서 및 주요기관 (계속)</t>
  </si>
  <si>
    <t>9.  민 원 서 류 처 리          Handling of Civil Request Documents</t>
  </si>
  <si>
    <t>10. 여  권  발  급          Passport Issues</t>
  </si>
  <si>
    <t>11. 범죄발생 및 검거          Criminal Offenses and Arrests</t>
  </si>
  <si>
    <t>11-1. 범죄발생 및 검거(경찰서별)          Criminal Offenses and Arrests (by Police Station)</t>
  </si>
  <si>
    <t>12. 연령별 피의자          Suspects by Age-group</t>
  </si>
  <si>
    <t>13. 학력별 피의자          Suspects by Education Background</t>
  </si>
  <si>
    <t>14. 소   년   범   죄         Juvenile Delinquency</t>
  </si>
  <si>
    <t>15. 외  국  인  범  죄          Criminal Offenses by Foreigners</t>
  </si>
  <si>
    <t>16. 화     재     발     생          Fire Incidents</t>
  </si>
  <si>
    <t>17. 원인별 화재발생          Fire Incidents by Cause</t>
  </si>
  <si>
    <t>18. 장소별 화재발생          Fire Incidents by Place</t>
  </si>
  <si>
    <t>19. 산불발생 현황
  Forest Fires</t>
  </si>
  <si>
    <t>20. 소        방        장        비                   Fire-fighting  Equipment</t>
  </si>
  <si>
    <t>21. 119 구급활동실적  Performance of EMS Activity</t>
  </si>
  <si>
    <t>22. 119 구조활동실적     Performance of 119 Rescue Activity</t>
  </si>
  <si>
    <t>23. 재난사고 발생 및 피해현황          Calamities and Damage</t>
  </si>
  <si>
    <t>24. 풍 수 해 발 생         Damage from Storms and Floods</t>
  </si>
  <si>
    <t>25. 소방대상물 현황          Facilities Subject to Fire-fighting Regulation</t>
  </si>
  <si>
    <t>26. 교통사고발생(자동차)          Traffic Accidents(Automobile)</t>
  </si>
  <si>
    <t>27. 자동차 단속 및 처리         Traffic Regulation and Punishment of Violations</t>
  </si>
  <si>
    <t>28.  운전면허 소지자         Number  of  Driver's  License  Holders</t>
  </si>
  <si>
    <t>29. 운전면허 시험실시          Driving Test for Driver's License</t>
  </si>
  <si>
    <t>확인증명/교부</t>
  </si>
  <si>
    <t>기       타</t>
  </si>
  <si>
    <t>(단위 : 명, ha, 천원)</t>
  </si>
  <si>
    <t xml:space="preserve">(Unit : person, ha, thousand won) </t>
  </si>
  <si>
    <t>사망 및 실종</t>
  </si>
  <si>
    <t>이 재 민</t>
  </si>
  <si>
    <t>침수면적</t>
  </si>
  <si>
    <t>피                     해                     액</t>
  </si>
  <si>
    <t>Amount of damage</t>
  </si>
  <si>
    <t>Dead and</t>
  </si>
  <si>
    <t>Flooded</t>
  </si>
  <si>
    <t>건     물</t>
  </si>
  <si>
    <t>선     박</t>
  </si>
  <si>
    <t>농 경 지</t>
  </si>
  <si>
    <t>공공시설</t>
  </si>
  <si>
    <t>missing</t>
  </si>
  <si>
    <t>Refugees</t>
  </si>
  <si>
    <t>area</t>
  </si>
  <si>
    <t>Building</t>
  </si>
  <si>
    <t>Vessels</t>
  </si>
  <si>
    <t>Farming land</t>
  </si>
  <si>
    <t>Public facilities</t>
  </si>
  <si>
    <t>Jeju 
Fire Station</t>
  </si>
  <si>
    <t>Year &amp; Fire Station</t>
  </si>
  <si>
    <t>2005년도 법률교육</t>
  </si>
  <si>
    <t>5급 승진자과정</t>
  </si>
  <si>
    <t>감사실무자과정</t>
  </si>
  <si>
    <t>건강증진FMTP과정</t>
  </si>
  <si>
    <t>건설행정혁신과정</t>
  </si>
  <si>
    <t>건축관련 법규과정</t>
  </si>
  <si>
    <t>건축행정정보시스템과정</t>
  </si>
  <si>
    <t>계량검사공무원 교육</t>
  </si>
  <si>
    <t>고급간부과정</t>
  </si>
  <si>
    <t>고급과정</t>
  </si>
  <si>
    <t>골재자원관리과정</t>
  </si>
  <si>
    <t>공시지가과정</t>
  </si>
  <si>
    <t>공유수면실무과정</t>
  </si>
  <si>
    <t>공인중개사과정</t>
  </si>
  <si>
    <t>공직윤리 실무과정</t>
  </si>
  <si>
    <t>과표평가과정</t>
  </si>
  <si>
    <t>국.공유재산관리과정</t>
  </si>
  <si>
    <t>국어반</t>
  </si>
  <si>
    <t>국제회의요원양성과정</t>
  </si>
  <si>
    <t>농촌관광반</t>
  </si>
  <si>
    <t>도로관리과정</t>
  </si>
  <si>
    <t>도서관커뮤니케이션과정</t>
  </si>
  <si>
    <t>도시.건축행정혁신과정</t>
  </si>
  <si>
    <t>도시경관디자인과정</t>
  </si>
  <si>
    <t>디지털도서관 운영과정</t>
  </si>
  <si>
    <t>매립처리반</t>
  </si>
  <si>
    <t>멀티미디어콘텐츠과정</t>
  </si>
  <si>
    <t>문화재수리기술과정</t>
  </si>
  <si>
    <t>미생물분석과정</t>
  </si>
  <si>
    <t>보상평가실무과정</t>
  </si>
  <si>
    <t>보육교사과정</t>
  </si>
  <si>
    <t>복식부기 전문교육과정</t>
  </si>
  <si>
    <t>복식부기과정</t>
  </si>
  <si>
    <t>비상대비실무자 교육</t>
  </si>
  <si>
    <t>사이버엑셀2003과정</t>
  </si>
  <si>
    <t>사회복지사무소실무과정</t>
  </si>
  <si>
    <t>사회복지전담공무원과정</t>
  </si>
  <si>
    <t>산림병해충암담당자반</t>
  </si>
  <si>
    <t>산불진화지휘반</t>
  </si>
  <si>
    <t>새터민 보호담당자반</t>
  </si>
  <si>
    <t>소규모정수장운영</t>
  </si>
  <si>
    <t>소자본창업학습과정</t>
  </si>
  <si>
    <t>수도수질심화과정</t>
  </si>
  <si>
    <t>수도시설운영과정</t>
  </si>
  <si>
    <t>수도토목과정</t>
  </si>
  <si>
    <t>수자원 관리과정</t>
  </si>
  <si>
    <t>신규기능실무자과정</t>
  </si>
  <si>
    <t>신규일반실무자과정</t>
  </si>
  <si>
    <t>안전정책 전문과정</t>
  </si>
  <si>
    <t>양성평등추진실현과정</t>
  </si>
  <si>
    <t>어업질서관리과정</t>
  </si>
  <si>
    <t>엑셀과정</t>
  </si>
  <si>
    <t>여성농업인정책과정</t>
  </si>
  <si>
    <t>영어초급과정</t>
  </si>
  <si>
    <t>예산실무과정</t>
  </si>
  <si>
    <t>일본어초급과정</t>
  </si>
  <si>
    <t>자원봉사과정</t>
  </si>
  <si>
    <t>자치행정혁신과정</t>
  </si>
  <si>
    <t>장기영어정예과정</t>
  </si>
  <si>
    <t>재무행정 혁신과정</t>
  </si>
  <si>
    <t>전기실무과정</t>
  </si>
  <si>
    <t>전염병정보관리과정</t>
  </si>
  <si>
    <t>정보시스템 보호과정</t>
  </si>
  <si>
    <t>정보통신설비 사용전검사</t>
  </si>
  <si>
    <t>정보화교육 (중급)</t>
  </si>
  <si>
    <t>정보화교육 (초급)</t>
  </si>
  <si>
    <t>주택관리사 입문과정</t>
  </si>
  <si>
    <t>중국어초급과정</t>
  </si>
  <si>
    <t>지능형교통시스템(ITS)</t>
  </si>
  <si>
    <t>지방의회전문위원과정</t>
  </si>
  <si>
    <t>지방의회중견실무자과정</t>
  </si>
  <si>
    <t>지방의회초급실무자연수</t>
  </si>
  <si>
    <t>지방행정혁신 특별교육</t>
  </si>
  <si>
    <t>지적행정실무과정</t>
  </si>
  <si>
    <t>지하수관리혁신과정</t>
  </si>
  <si>
    <t>지하수일반과정</t>
  </si>
  <si>
    <t>진화대장반</t>
  </si>
  <si>
    <t>천적이용기술반</t>
  </si>
  <si>
    <t>친환경농업혁신과정</t>
  </si>
  <si>
    <t>컴퓨터그래픽과정</t>
  </si>
  <si>
    <t>컴퓨터활용능력과정</t>
  </si>
  <si>
    <t>토지정보시스템반</t>
  </si>
  <si>
    <t>통계DB구축및 활용과정</t>
  </si>
  <si>
    <t>투자아카데미과정</t>
  </si>
  <si>
    <t>프리젠테이션과정</t>
  </si>
  <si>
    <t>해양수산지방실무</t>
  </si>
  <si>
    <t>행정서비스헌장운영과정</t>
  </si>
  <si>
    <t>행정지원요원 소양교육</t>
  </si>
  <si>
    <t>행정지원요원 전산교육</t>
  </si>
  <si>
    <t>혁신리더쉽과정</t>
  </si>
  <si>
    <t>혁신역량과정</t>
  </si>
  <si>
    <t>현장 혁신체험 특별교육</t>
  </si>
  <si>
    <t>환경갈등해소과정</t>
  </si>
  <si>
    <t>환경정책혁신과정</t>
  </si>
  <si>
    <t>환경행정초급과정</t>
  </si>
  <si>
    <t>GIS 실무과정</t>
  </si>
  <si>
    <t>GPS과정</t>
  </si>
  <si>
    <t>IT PROFESSIONAL 과정</t>
  </si>
  <si>
    <t>KLIS과정</t>
  </si>
  <si>
    <t>KOLAS II과정</t>
  </si>
  <si>
    <t>NGO협력과정</t>
  </si>
  <si>
    <t>PDF 프로그램과정</t>
  </si>
  <si>
    <t>S/W 발주관리지침교육</t>
  </si>
  <si>
    <t>UNIX 과정</t>
  </si>
  <si>
    <t>지   방   공   무   원</t>
  </si>
  <si>
    <t>Local Civil Servants</t>
  </si>
  <si>
    <t>합계
Total</t>
  </si>
  <si>
    <r>
      <t xml:space="preserve">정무직
</t>
    </r>
    <r>
      <rPr>
        <sz val="9"/>
        <rFont val="돋움"/>
        <family val="3"/>
      </rPr>
      <t>Political
Position</t>
    </r>
  </si>
  <si>
    <t>의사
Doctor</t>
  </si>
  <si>
    <t>계
Total</t>
  </si>
  <si>
    <t>지도사
Advisor</t>
  </si>
  <si>
    <t>상하수도사업소</t>
  </si>
  <si>
    <t>보건소</t>
  </si>
  <si>
    <t>농업기술센터</t>
  </si>
  <si>
    <t>정무직
Political
Position</t>
  </si>
  <si>
    <t>연별 및 사무국 
사업소별</t>
  </si>
  <si>
    <t>4. 읍 면 공 무 원</t>
  </si>
  <si>
    <t>연별 및 동별</t>
  </si>
  <si>
    <t>한림읍</t>
  </si>
  <si>
    <t>애월읍</t>
  </si>
  <si>
    <t>구좌읍</t>
  </si>
  <si>
    <t>조천읍</t>
  </si>
  <si>
    <t>한경면</t>
  </si>
  <si>
    <t>추자면</t>
  </si>
  <si>
    <t>우도면</t>
  </si>
  <si>
    <t>종합경기장</t>
  </si>
  <si>
    <t>우당도서관</t>
  </si>
  <si>
    <t>탐라도서관</t>
  </si>
  <si>
    <t>문화관광시설사업소</t>
  </si>
  <si>
    <t>교육문화회관</t>
  </si>
  <si>
    <t>양지공원관리사업소</t>
  </si>
  <si>
    <t>Source : General Affairs Department</t>
  </si>
  <si>
    <t>연별 및 직능별</t>
  </si>
  <si>
    <t>본  청
Head office</t>
  </si>
  <si>
    <t>정 무 직</t>
  </si>
  <si>
    <t>Political position</t>
  </si>
  <si>
    <t>별 정 직</t>
  </si>
  <si>
    <t>Specific</t>
  </si>
  <si>
    <t>특 정 직</t>
  </si>
  <si>
    <t>일
반
직</t>
  </si>
  <si>
    <t xml:space="preserve">G
e
n
e
r
a
l
</t>
  </si>
  <si>
    <t>1급</t>
  </si>
  <si>
    <t>1st grade</t>
  </si>
  <si>
    <t>연 구 관</t>
  </si>
  <si>
    <t>Research Officer</t>
  </si>
  <si>
    <t>연 구 사</t>
  </si>
  <si>
    <t xml:space="preserve">Researcher </t>
  </si>
  <si>
    <t>지 도 관</t>
  </si>
  <si>
    <t>Advising officer</t>
  </si>
  <si>
    <t>계          약          직</t>
  </si>
  <si>
    <t>전          문          직</t>
  </si>
  <si>
    <t>Hallim-eup</t>
  </si>
  <si>
    <t>지 도 사</t>
  </si>
  <si>
    <t>Advisor</t>
  </si>
  <si>
    <t>기 능 직</t>
  </si>
  <si>
    <t>Technicial</t>
  </si>
  <si>
    <t>고 용 직</t>
  </si>
  <si>
    <t>Temporary</t>
  </si>
  <si>
    <t>XVII. 공공행정 및 사법          PUBLIC ADMINISTRATION &amp; JUSTICE</t>
  </si>
  <si>
    <t>Source : Passport Division Ministry of Foreign Affairs and Trade</t>
  </si>
  <si>
    <t>주 : 1) 관용은 일반에 포함하였음.</t>
  </si>
  <si>
    <t xml:space="preserve">      2) '03년이후 자료는 여행증명 발급건수 제외된 수치임.</t>
  </si>
  <si>
    <t xml:space="preserve">          10년복수는 '05. 9월 신설됨</t>
  </si>
  <si>
    <t>자료 : 외교통상부 여권과</t>
  </si>
  <si>
    <t>논밭두렁</t>
  </si>
  <si>
    <t>기타</t>
  </si>
  <si>
    <t>Accident by climber</t>
  </si>
  <si>
    <t>Weed burning</t>
  </si>
  <si>
    <t>Accident by children</t>
  </si>
  <si>
    <t>Others</t>
  </si>
  <si>
    <t>면적</t>
  </si>
  <si>
    <t>피해액</t>
  </si>
  <si>
    <t>Area</t>
  </si>
  <si>
    <t>Amount of damage</t>
  </si>
  <si>
    <t>(Unit : case, thousand won, person)</t>
  </si>
  <si>
    <t>이재민수</t>
  </si>
  <si>
    <t>구조인원</t>
  </si>
  <si>
    <t>Number of fire incidents</t>
  </si>
  <si>
    <t>Burnt-down</t>
  </si>
  <si>
    <t>Amount of property damaged</t>
  </si>
  <si>
    <t>Casualties</t>
  </si>
  <si>
    <t>이재가구수</t>
  </si>
  <si>
    <t>of</t>
  </si>
  <si>
    <t>Immovable</t>
  </si>
  <si>
    <t>Movable</t>
  </si>
  <si>
    <t>of the</t>
  </si>
  <si>
    <t>Accident</t>
  </si>
  <si>
    <t>Arson</t>
  </si>
  <si>
    <t>buildings</t>
  </si>
  <si>
    <t>households</t>
  </si>
  <si>
    <t>Area</t>
  </si>
  <si>
    <t>property</t>
  </si>
  <si>
    <t>Death</t>
  </si>
  <si>
    <t>Injury</t>
  </si>
  <si>
    <t>victims</t>
  </si>
  <si>
    <t>rescued</t>
  </si>
  <si>
    <t>Seogwipo 
Fire Station</t>
  </si>
  <si>
    <t>Source : Fire Control Policy Div.</t>
  </si>
  <si>
    <t>2 0 0 4</t>
  </si>
  <si>
    <t>2 0 0 5</t>
  </si>
  <si>
    <t xml:space="preserve">Government Employees Training by Course </t>
  </si>
  <si>
    <t>2 0 0 5</t>
  </si>
  <si>
    <t>종합병원</t>
  </si>
  <si>
    <t>General</t>
  </si>
  <si>
    <t>hospitals</t>
  </si>
  <si>
    <t>(단위 : 명)</t>
  </si>
  <si>
    <t>(Unit : Person)</t>
  </si>
  <si>
    <t>Year</t>
  </si>
  <si>
    <t>2 0 0 2</t>
  </si>
  <si>
    <t>(Unit : case)</t>
  </si>
  <si>
    <t>Others</t>
  </si>
  <si>
    <t>2 0 0 0</t>
  </si>
  <si>
    <t>자료 : 제주지방경찰청</t>
  </si>
  <si>
    <t>Source : Provincial Police Agency</t>
  </si>
  <si>
    <t>2 0 0 2</t>
  </si>
  <si>
    <t>2 0 0 1</t>
  </si>
  <si>
    <t>제주소방서</t>
  </si>
  <si>
    <t>(단위 : 명)</t>
  </si>
  <si>
    <t>계</t>
  </si>
  <si>
    <t>2급</t>
  </si>
  <si>
    <t>3급</t>
  </si>
  <si>
    <t>4급</t>
  </si>
  <si>
    <t>5급</t>
  </si>
  <si>
    <t>6급</t>
  </si>
  <si>
    <t>7급</t>
  </si>
  <si>
    <t>8급</t>
  </si>
  <si>
    <t>9급</t>
  </si>
  <si>
    <t>자료 : 총무과</t>
  </si>
  <si>
    <t>(Unit : Person)</t>
  </si>
  <si>
    <t>Special</t>
  </si>
  <si>
    <t>Total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</si>
  <si>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</si>
  <si>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</si>
  <si>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</si>
  <si>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</si>
  <si>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</si>
  <si>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</si>
  <si>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</si>
  <si>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</si>
  <si>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합  계
Total</t>
  </si>
  <si>
    <t>일   반   직</t>
  </si>
  <si>
    <t>지도관
Advising officer</t>
  </si>
  <si>
    <t>별정직
Specific</t>
  </si>
  <si>
    <t>기능직
Techni-cal</t>
  </si>
  <si>
    <t>Cases</t>
  </si>
  <si>
    <t>시의회직속기관 및 사업소
City Council direct or affiliated agencies</t>
  </si>
  <si>
    <t xml:space="preserve">동
Dong </t>
  </si>
  <si>
    <t>읍 면</t>
  </si>
  <si>
    <r>
      <t xml:space="preserve">계  </t>
    </r>
    <r>
      <rPr>
        <sz val="11"/>
        <rFont val="돋움"/>
        <family val="3"/>
      </rPr>
      <t xml:space="preserve">         약           직</t>
    </r>
  </si>
  <si>
    <r>
      <t>4급~</t>
    </r>
    <r>
      <rPr>
        <sz val="11"/>
        <rFont val="돋움"/>
        <family val="3"/>
      </rPr>
      <t>5급</t>
    </r>
  </si>
  <si>
    <r>
      <t xml:space="preserve">전  </t>
    </r>
    <r>
      <rPr>
        <sz val="11"/>
        <rFont val="돋움"/>
        <family val="3"/>
      </rPr>
      <t xml:space="preserve">         문           직</t>
    </r>
  </si>
  <si>
    <t>2. 본청공무원</t>
  </si>
  <si>
    <t>Government Employees of Head Office</t>
  </si>
  <si>
    <t>국   가   공   무   원</t>
  </si>
  <si>
    <t>National Civil Servants</t>
  </si>
  <si>
    <t>Year &amp; Section</t>
  </si>
  <si>
    <r>
      <t xml:space="preserve">특정직
</t>
    </r>
    <r>
      <rPr>
        <sz val="9"/>
        <rFont val="돋움"/>
        <family val="3"/>
      </rPr>
      <t>Special</t>
    </r>
  </si>
  <si>
    <t xml:space="preserve">General </t>
  </si>
  <si>
    <t>전문직
Profes-sional</t>
  </si>
  <si>
    <t>계
Sub-total</t>
  </si>
  <si>
    <r>
      <t xml:space="preserve">연구관
</t>
    </r>
    <r>
      <rPr>
        <sz val="6"/>
        <rFont val="돋움"/>
        <family val="3"/>
      </rPr>
      <t>Research officer</t>
    </r>
  </si>
  <si>
    <r>
      <t xml:space="preserve">연구사
</t>
    </r>
    <r>
      <rPr>
        <sz val="9"/>
        <rFont val="돋움"/>
        <family val="3"/>
      </rPr>
      <t>Resear-cher</t>
    </r>
  </si>
  <si>
    <t>2 0 0 0</t>
  </si>
  <si>
    <t>-</t>
  </si>
  <si>
    <t>2 0 0 1</t>
  </si>
  <si>
    <r>
      <t xml:space="preserve">   </t>
    </r>
    <r>
      <rPr>
        <sz val="11"/>
        <rFont val="돋움"/>
        <family val="3"/>
      </rPr>
      <t>C</t>
    </r>
    <r>
      <rPr>
        <sz val="11"/>
        <rFont val="돋움"/>
        <family val="3"/>
      </rPr>
      <t>ontract</t>
    </r>
  </si>
  <si>
    <r>
      <t xml:space="preserve">    </t>
    </r>
    <r>
      <rPr>
        <sz val="11"/>
        <rFont val="돋움"/>
        <family val="3"/>
      </rPr>
      <t>P</t>
    </r>
    <r>
      <rPr>
        <sz val="11"/>
        <rFont val="돋움"/>
        <family val="3"/>
      </rPr>
      <t>rofessional</t>
    </r>
  </si>
  <si>
    <t>1. 공 무 원 총 괄 (제주시)                    Summary of Government Employees(Authorized)</t>
  </si>
  <si>
    <t>1. 공 무 원 총 괄 (북제주군)               Summary of Government Employees(Authorized)</t>
  </si>
  <si>
    <t>-</t>
  </si>
  <si>
    <t>-</t>
  </si>
  <si>
    <t>의회 및 사업소                           Council direct or affiliated agencies</t>
  </si>
  <si>
    <t>-</t>
  </si>
  <si>
    <t>첨단산업육성지원사업단</t>
  </si>
  <si>
    <t>3. 의회사무국 및 사업소 공무원 (제주시)</t>
  </si>
  <si>
    <t>3. 의회 및 사업소 공무원 (북제주군)</t>
  </si>
  <si>
    <t>Government Employees of the City Council, and Agencies(Jejusi)</t>
  </si>
  <si>
    <t>Government Employees of the City Council, and Agencies(Bukjeju County)</t>
  </si>
  <si>
    <t>기능직
Technical</t>
  </si>
  <si>
    <t>고용직
Temporary</t>
  </si>
  <si>
    <t>연구사 Researcher</t>
  </si>
  <si>
    <t>의회사무과</t>
  </si>
  <si>
    <r>
      <t>2</t>
    </r>
    <r>
      <rPr>
        <sz val="11"/>
        <rFont val="돋움"/>
        <family val="3"/>
      </rPr>
      <t>000(제주시)</t>
    </r>
  </si>
  <si>
    <r>
      <t>2</t>
    </r>
    <r>
      <rPr>
        <sz val="11"/>
        <rFont val="돋움"/>
        <family val="3"/>
      </rPr>
      <t>000(북제주군)</t>
    </r>
  </si>
  <si>
    <r>
      <t>2</t>
    </r>
    <r>
      <rPr>
        <sz val="11"/>
        <rFont val="돋움"/>
        <family val="3"/>
      </rPr>
      <t>001(제주시)</t>
    </r>
  </si>
  <si>
    <r>
      <t>2</t>
    </r>
    <r>
      <rPr>
        <sz val="11"/>
        <rFont val="돋움"/>
        <family val="3"/>
      </rPr>
      <t>001(북제주군)</t>
    </r>
  </si>
  <si>
    <r>
      <t>2</t>
    </r>
    <r>
      <rPr>
        <sz val="11"/>
        <rFont val="돋움"/>
        <family val="3"/>
      </rPr>
      <t>002(제주시)</t>
    </r>
  </si>
  <si>
    <r>
      <t>2</t>
    </r>
    <r>
      <rPr>
        <sz val="11"/>
        <rFont val="돋움"/>
        <family val="3"/>
      </rPr>
      <t>002(북제주군)</t>
    </r>
  </si>
  <si>
    <r>
      <t>2</t>
    </r>
    <r>
      <rPr>
        <sz val="11"/>
        <rFont val="돋움"/>
        <family val="3"/>
      </rPr>
      <t>003(제주시)</t>
    </r>
  </si>
  <si>
    <r>
      <t>2</t>
    </r>
    <r>
      <rPr>
        <sz val="11"/>
        <rFont val="돋움"/>
        <family val="3"/>
      </rPr>
      <t>003(북제주군)</t>
    </r>
  </si>
  <si>
    <r>
      <t>2</t>
    </r>
    <r>
      <rPr>
        <sz val="11"/>
        <rFont val="돋움"/>
        <family val="3"/>
      </rPr>
      <t>004(제주시)</t>
    </r>
  </si>
  <si>
    <r>
      <t>2</t>
    </r>
    <r>
      <rPr>
        <sz val="11"/>
        <rFont val="돋움"/>
        <family val="3"/>
      </rPr>
      <t>004(북제주군)</t>
    </r>
  </si>
  <si>
    <t>정무직
Political</t>
  </si>
  <si>
    <r>
      <t xml:space="preserve">지도사
</t>
    </r>
    <r>
      <rPr>
        <sz val="10"/>
        <rFont val="돋움"/>
        <family val="3"/>
      </rPr>
      <t>Advising</t>
    </r>
  </si>
  <si>
    <r>
      <t xml:space="preserve">기능직
</t>
    </r>
    <r>
      <rPr>
        <sz val="10"/>
        <rFont val="돋움"/>
        <family val="3"/>
      </rPr>
      <t>Technical</t>
    </r>
  </si>
  <si>
    <t>-</t>
  </si>
  <si>
    <t>-</t>
  </si>
  <si>
    <r>
      <t xml:space="preserve">약  무
</t>
    </r>
    <r>
      <rPr>
        <sz val="10"/>
        <rFont val="돋움"/>
        <family val="3"/>
      </rPr>
      <t>Pharmacy</t>
    </r>
  </si>
  <si>
    <r>
      <t xml:space="preserve">수  의
</t>
    </r>
    <r>
      <rPr>
        <sz val="10"/>
        <rFont val="돋움"/>
        <family val="3"/>
      </rPr>
      <t>Veterinary</t>
    </r>
  </si>
  <si>
    <r>
      <t xml:space="preserve">축  산
</t>
    </r>
    <r>
      <rPr>
        <sz val="10"/>
        <rFont val="돋움"/>
        <family val="3"/>
      </rPr>
      <t>Livestock</t>
    </r>
  </si>
  <si>
    <r>
      <t xml:space="preserve">보  건
</t>
    </r>
    <r>
      <rPr>
        <sz val="10"/>
        <rFont val="돋움"/>
        <family val="3"/>
      </rPr>
      <t>Health</t>
    </r>
  </si>
  <si>
    <r>
      <t>소  방
Fire</t>
    </r>
    <r>
      <rPr>
        <sz val="11"/>
        <rFont val="돋움"/>
        <family val="3"/>
      </rPr>
      <t xml:space="preserve">       </t>
    </r>
    <r>
      <rPr>
        <sz val="11"/>
        <rFont val="돋움"/>
        <family val="3"/>
      </rPr>
      <t>fighting</t>
    </r>
  </si>
  <si>
    <r>
      <t>화  공
Chemi</t>
    </r>
    <r>
      <rPr>
        <sz val="11"/>
        <rFont val="돋움"/>
        <family val="3"/>
      </rPr>
      <t>cal</t>
    </r>
  </si>
  <si>
    <r>
      <t xml:space="preserve">농  업
</t>
    </r>
    <r>
      <rPr>
        <sz val="10"/>
        <rFont val="돋움"/>
        <family val="3"/>
      </rPr>
      <t>Agricultural</t>
    </r>
  </si>
  <si>
    <r>
      <t xml:space="preserve">건  축
</t>
    </r>
    <r>
      <rPr>
        <sz val="10"/>
        <rFont val="돋움"/>
        <family val="3"/>
      </rPr>
      <t>Architectural</t>
    </r>
  </si>
  <si>
    <r>
      <t xml:space="preserve">행  정
</t>
    </r>
    <r>
      <rPr>
        <sz val="10"/>
        <rFont val="돋움"/>
        <family val="3"/>
      </rPr>
      <t>Admini     strative</t>
    </r>
  </si>
  <si>
    <r>
      <t xml:space="preserve">토  목
</t>
    </r>
    <r>
      <rPr>
        <sz val="10"/>
        <rFont val="돋움"/>
        <family val="3"/>
      </rPr>
      <t>Civil
Engineering</t>
    </r>
  </si>
  <si>
    <r>
      <t xml:space="preserve">농  촌
지  도
</t>
    </r>
    <r>
      <rPr>
        <sz val="10"/>
        <rFont val="돋움"/>
        <family val="3"/>
      </rPr>
      <t>Ruralvillage
Counselling</t>
    </r>
  </si>
  <si>
    <r>
      <t xml:space="preserve">전  기
</t>
    </r>
    <r>
      <rPr>
        <sz val="10"/>
        <rFont val="돋움"/>
        <family val="3"/>
      </rPr>
      <t>Electricity</t>
    </r>
  </si>
  <si>
    <r>
      <t xml:space="preserve">지  적
</t>
    </r>
    <r>
      <rPr>
        <sz val="10"/>
        <rFont val="돋움"/>
        <family val="3"/>
      </rPr>
      <t>Land
survey</t>
    </r>
  </si>
  <si>
    <r>
      <t xml:space="preserve">기  계
</t>
    </r>
    <r>
      <rPr>
        <sz val="10"/>
        <rFont val="돋움"/>
        <family val="3"/>
      </rPr>
      <t>Machinery</t>
    </r>
  </si>
  <si>
    <r>
      <t xml:space="preserve">간  호
</t>
    </r>
    <r>
      <rPr>
        <sz val="10"/>
        <rFont val="돋움"/>
        <family val="3"/>
      </rPr>
      <t>Nurse</t>
    </r>
  </si>
  <si>
    <t>186(45)</t>
  </si>
  <si>
    <t>10(10)</t>
  </si>
  <si>
    <t>7(7)</t>
  </si>
  <si>
    <t>10(5)</t>
  </si>
  <si>
    <r>
      <t>2</t>
    </r>
    <r>
      <rPr>
        <sz val="11"/>
        <rFont val="돋움"/>
        <family val="3"/>
      </rPr>
      <t>000(제주시)</t>
    </r>
  </si>
  <si>
    <r>
      <t>2</t>
    </r>
    <r>
      <rPr>
        <sz val="11"/>
        <rFont val="돋움"/>
        <family val="3"/>
      </rPr>
      <t>001(제주시)</t>
    </r>
  </si>
  <si>
    <r>
      <t>2</t>
    </r>
    <r>
      <rPr>
        <sz val="11"/>
        <rFont val="돋움"/>
        <family val="3"/>
      </rPr>
      <t>000(북제주군)</t>
    </r>
  </si>
  <si>
    <r>
      <t>2</t>
    </r>
    <r>
      <rPr>
        <sz val="11"/>
        <rFont val="돋움"/>
        <family val="3"/>
      </rPr>
      <t>001(북제주군)</t>
    </r>
  </si>
  <si>
    <r>
      <t>2</t>
    </r>
    <r>
      <rPr>
        <sz val="11"/>
        <rFont val="돋움"/>
        <family val="3"/>
      </rPr>
      <t>002(제주시)</t>
    </r>
  </si>
  <si>
    <r>
      <t>2</t>
    </r>
    <r>
      <rPr>
        <sz val="11"/>
        <rFont val="돋움"/>
        <family val="3"/>
      </rPr>
      <t>002(북제주군)</t>
    </r>
  </si>
  <si>
    <r>
      <t>2</t>
    </r>
    <r>
      <rPr>
        <sz val="11"/>
        <rFont val="돋움"/>
        <family val="3"/>
      </rPr>
      <t>003(제주시)</t>
    </r>
  </si>
  <si>
    <r>
      <t>2</t>
    </r>
    <r>
      <rPr>
        <sz val="11"/>
        <rFont val="돋움"/>
        <family val="3"/>
      </rPr>
      <t>003(북제주군)</t>
    </r>
  </si>
  <si>
    <t>2004(제주시)</t>
  </si>
  <si>
    <t>2004(북제주군)</t>
  </si>
  <si>
    <t>Sanction/ Permisson</t>
  </si>
  <si>
    <t>Patent /    License</t>
  </si>
  <si>
    <t>2 0 0 2</t>
  </si>
  <si>
    <t>2 0 0 4</t>
  </si>
  <si>
    <t>2 0 0 5</t>
  </si>
  <si>
    <t>연별 및 
실과별</t>
  </si>
  <si>
    <t>지   방   공   무   원</t>
  </si>
  <si>
    <t>Local Civil Servants</t>
  </si>
  <si>
    <t>Year &amp; Section</t>
  </si>
  <si>
    <t>합계
Total</t>
  </si>
  <si>
    <r>
      <t xml:space="preserve">정무직
</t>
    </r>
    <r>
      <rPr>
        <sz val="9"/>
        <rFont val="돋움"/>
        <family val="3"/>
      </rPr>
      <t>Political
Position</t>
    </r>
  </si>
  <si>
    <r>
      <t xml:space="preserve">별정직
</t>
    </r>
    <r>
      <rPr>
        <sz val="9"/>
        <rFont val="돋움"/>
        <family val="3"/>
      </rPr>
      <t>Specific</t>
    </r>
  </si>
  <si>
    <r>
      <t xml:space="preserve">특정직
</t>
    </r>
    <r>
      <rPr>
        <sz val="9"/>
        <rFont val="돋움"/>
        <family val="3"/>
      </rPr>
      <t>Special</t>
    </r>
  </si>
  <si>
    <t>일   반   직</t>
  </si>
  <si>
    <t xml:space="preserve">General </t>
  </si>
  <si>
    <r>
      <t xml:space="preserve">기능직
</t>
    </r>
    <r>
      <rPr>
        <sz val="9"/>
        <rFont val="돋움"/>
        <family val="3"/>
      </rPr>
      <t>Techni-cal</t>
    </r>
  </si>
  <si>
    <t>고용직
Tempor-ary</t>
  </si>
  <si>
    <t>전문직
Profes-sional</t>
  </si>
  <si>
    <t>계
Total</t>
  </si>
  <si>
    <t>1급
1th
Grade</t>
  </si>
  <si>
    <t>2급
2nd
Grade</t>
  </si>
  <si>
    <t>3급
3rd
Grade</t>
  </si>
  <si>
    <t>4급
4th
Grade</t>
  </si>
  <si>
    <t>5급
5th
Grade</t>
  </si>
  <si>
    <t>6급
6th
Grade</t>
  </si>
  <si>
    <t>7급
7th
Grade</t>
  </si>
  <si>
    <t>8급
8th
Grade</t>
  </si>
  <si>
    <t>9급
9th
Grade</t>
  </si>
  <si>
    <r>
      <t xml:space="preserve">연구관
</t>
    </r>
    <r>
      <rPr>
        <sz val="6"/>
        <rFont val="돋움"/>
        <family val="3"/>
      </rPr>
      <t>Research officer</t>
    </r>
  </si>
  <si>
    <r>
      <t xml:space="preserve">연구사
</t>
    </r>
    <r>
      <rPr>
        <sz val="9"/>
        <rFont val="돋움"/>
        <family val="3"/>
      </rPr>
      <t>Resear-cher</t>
    </r>
  </si>
  <si>
    <r>
      <t xml:space="preserve">지도관
</t>
    </r>
    <r>
      <rPr>
        <sz val="6"/>
        <rFont val="돋움"/>
        <family val="3"/>
      </rPr>
      <t>Advising</t>
    </r>
    <r>
      <rPr>
        <sz val="8"/>
        <rFont val="돋움"/>
        <family val="3"/>
      </rPr>
      <t xml:space="preserve"> officer</t>
    </r>
  </si>
  <si>
    <t>지도사
Advisor</t>
  </si>
  <si>
    <r>
      <t xml:space="preserve">총    </t>
    </r>
    <r>
      <rPr>
        <sz val="11"/>
        <rFont val="돋움"/>
        <family val="3"/>
      </rPr>
      <t xml:space="preserve"> 무     과</t>
    </r>
  </si>
  <si>
    <t>General Affair Division</t>
  </si>
  <si>
    <t>종 합 민 원 과</t>
  </si>
  <si>
    <t>Civil Service Division</t>
  </si>
  <si>
    <t>자 치 행 정 국</t>
  </si>
  <si>
    <t>Administrative Management Bureau</t>
  </si>
  <si>
    <r>
      <t>문 화 관</t>
    </r>
    <r>
      <rPr>
        <sz val="11"/>
        <rFont val="돋움"/>
        <family val="3"/>
      </rPr>
      <t xml:space="preserve"> 광 국</t>
    </r>
  </si>
  <si>
    <t>Culture, Tourism &amp; Industry Bureau</t>
  </si>
  <si>
    <t>도 시 건 설 국</t>
  </si>
  <si>
    <t>City Construction Bureau</t>
  </si>
  <si>
    <t>교 통 환 경 국</t>
  </si>
  <si>
    <t>Transporttation &amp; Environment Bureau</t>
  </si>
  <si>
    <t>자료 : 총무과</t>
  </si>
  <si>
    <t>Source : General Affairs Department</t>
  </si>
  <si>
    <t xml:space="preserve">  2. 본 청 공 무 원</t>
  </si>
  <si>
    <t>연별및실과별</t>
  </si>
  <si>
    <r>
      <t xml:space="preserve">정무직
</t>
    </r>
    <r>
      <rPr>
        <sz val="8"/>
        <rFont val="돋움"/>
        <family val="3"/>
      </rPr>
      <t>Political</t>
    </r>
    <r>
      <rPr>
        <sz val="9"/>
        <rFont val="돋움"/>
        <family val="3"/>
      </rPr>
      <t xml:space="preserve">
Position</t>
    </r>
  </si>
  <si>
    <t>계약직</t>
  </si>
  <si>
    <t>4~5급</t>
  </si>
  <si>
    <t>2 0 0 3</t>
  </si>
  <si>
    <t>기획감사실</t>
  </si>
  <si>
    <t>문화공보과</t>
  </si>
  <si>
    <t>총무과</t>
  </si>
  <si>
    <t>지역경제과</t>
  </si>
  <si>
    <t>종합민원처리과</t>
  </si>
  <si>
    <t>재정과</t>
  </si>
  <si>
    <t>도시과</t>
  </si>
  <si>
    <t>관광교통과</t>
  </si>
  <si>
    <t>사회복지여성과</t>
  </si>
  <si>
    <t>환경관리과</t>
  </si>
  <si>
    <t>농정과</t>
  </si>
  <si>
    <t>축산영림과</t>
  </si>
  <si>
    <t>해양수산과</t>
  </si>
  <si>
    <t>건설과</t>
  </si>
  <si>
    <t>재난안전관리과</t>
  </si>
  <si>
    <t>의회사무국</t>
  </si>
  <si>
    <t>환경사업소</t>
  </si>
  <si>
    <t>연구관 Research officer</t>
  </si>
  <si>
    <t>농업기술센터</t>
  </si>
  <si>
    <t>보    건    소</t>
  </si>
  <si>
    <t>제주돌문화공원   사    업    소</t>
  </si>
  <si>
    <t>관광지관리          사    무   소</t>
  </si>
  <si>
    <t>문화유적관리      사     무     소</t>
  </si>
  <si>
    <t>체육시설관리      사     무     소</t>
  </si>
  <si>
    <t xml:space="preserve">Government Employees of Dong </t>
  </si>
  <si>
    <t>합    계
Total</t>
  </si>
  <si>
    <t>일    반    직</t>
  </si>
  <si>
    <t>별 정 직
Specific</t>
  </si>
  <si>
    <t>기 능 직
Technicial</t>
  </si>
  <si>
    <t>고 용 직
Temporary</t>
  </si>
  <si>
    <t>Year &amp; Dong</t>
  </si>
  <si>
    <t>5급
5th Grade</t>
  </si>
  <si>
    <t>6급
6th Grade</t>
  </si>
  <si>
    <t>7급
7th Grade</t>
  </si>
  <si>
    <t>8급
8th Grade</t>
  </si>
  <si>
    <t>9급
9th Grade</t>
  </si>
  <si>
    <t>일도1동</t>
  </si>
  <si>
    <t>Ildo 1 dong</t>
  </si>
  <si>
    <t>일도2동</t>
  </si>
  <si>
    <t>Ildo 2 dong</t>
  </si>
  <si>
    <t>이도1동</t>
  </si>
  <si>
    <t>Ido 1 dong</t>
  </si>
  <si>
    <t>이도2동</t>
  </si>
  <si>
    <t>Ido 2 dong</t>
  </si>
  <si>
    <t>삼도1동</t>
  </si>
  <si>
    <t>samdo 1 dong</t>
  </si>
  <si>
    <t>삼도2동</t>
  </si>
  <si>
    <t>samdo 2 dong</t>
  </si>
  <si>
    <t>용담1동</t>
  </si>
  <si>
    <t>Yongdam1dong</t>
  </si>
  <si>
    <t>용담2동</t>
  </si>
  <si>
    <t>Yongdam2dong</t>
  </si>
  <si>
    <t>건 입 동</t>
  </si>
  <si>
    <r>
      <t>G</t>
    </r>
    <r>
      <rPr>
        <sz val="11"/>
        <rFont val="돋움"/>
        <family val="3"/>
      </rPr>
      <t>eonip-dong</t>
    </r>
  </si>
  <si>
    <t>화 북 동</t>
  </si>
  <si>
    <t>Hwabuk-dong</t>
  </si>
  <si>
    <t>삼 양 동</t>
  </si>
  <si>
    <t>Samyang-dong</t>
  </si>
  <si>
    <t>봉 개 동</t>
  </si>
  <si>
    <t>Bongkae-dong</t>
  </si>
  <si>
    <t>아 라 동</t>
  </si>
  <si>
    <t>Ara-dong</t>
  </si>
  <si>
    <t>오 라 동</t>
  </si>
  <si>
    <t>ora-dong</t>
  </si>
  <si>
    <t>연     동</t>
  </si>
  <si>
    <r>
      <t>Y</t>
    </r>
    <r>
      <rPr>
        <sz val="11"/>
        <rFont val="돋움"/>
        <family val="3"/>
      </rPr>
      <t>eon-dong</t>
    </r>
  </si>
  <si>
    <t>노 형 동</t>
  </si>
  <si>
    <r>
      <t>Nohy</t>
    </r>
    <r>
      <rPr>
        <sz val="11"/>
        <rFont val="돋움"/>
        <family val="3"/>
      </rPr>
      <t>eong-dong</t>
    </r>
  </si>
  <si>
    <t>외 도 동</t>
  </si>
  <si>
    <t>Oedo-dong</t>
  </si>
  <si>
    <t>이 호 동</t>
  </si>
  <si>
    <t>Iho-dong</t>
  </si>
  <si>
    <t>도 두 동</t>
  </si>
  <si>
    <t>Dodu-dong</t>
  </si>
  <si>
    <t>Aewol-eup</t>
  </si>
  <si>
    <t>Gujwa-eup</t>
  </si>
  <si>
    <t>Jocheon-eup</t>
  </si>
  <si>
    <t>Hangyeong-myeon</t>
  </si>
  <si>
    <t>Chuja-myeon</t>
  </si>
  <si>
    <t>Udo-myeon</t>
  </si>
  <si>
    <t>연별 및 
사유별</t>
  </si>
  <si>
    <t>합   계
Total</t>
  </si>
  <si>
    <t>특정직
Special</t>
  </si>
  <si>
    <t xml:space="preserve">계약직
</t>
  </si>
  <si>
    <t>Year &amp; Cause</t>
  </si>
  <si>
    <t>의원면직</t>
  </si>
  <si>
    <t>Dismissal Leave</t>
  </si>
  <si>
    <t>정년퇴직</t>
  </si>
  <si>
    <t>Age Limit Retirement</t>
  </si>
  <si>
    <t>징계파면</t>
  </si>
  <si>
    <t>Disciplinary Dismissal</t>
  </si>
  <si>
    <t>징계해임</t>
  </si>
  <si>
    <t>Disciplinary Releasal</t>
  </si>
  <si>
    <t>직권면직</t>
  </si>
  <si>
    <t>Authority Dismissal</t>
  </si>
  <si>
    <t>명예퇴직</t>
  </si>
  <si>
    <t>Honorary Retirement</t>
  </si>
  <si>
    <t>당연퇴직</t>
  </si>
  <si>
    <t>personable Resignment</t>
  </si>
  <si>
    <t>사      망</t>
  </si>
  <si>
    <t>Number of Government &amp; Public Offices, and Major Agencies</t>
  </si>
  <si>
    <t xml:space="preserve">         </t>
  </si>
  <si>
    <t xml:space="preserve">             </t>
  </si>
  <si>
    <t>Residencial</t>
  </si>
  <si>
    <t>Travel
certification</t>
  </si>
  <si>
    <t>One year
(single)</t>
  </si>
  <si>
    <t>One year
(multiple)</t>
  </si>
  <si>
    <t>Three year
(multiple)</t>
  </si>
  <si>
    <t>Five year
(multiple)</t>
  </si>
  <si>
    <t>ten year
(multiple)</t>
  </si>
  <si>
    <t>Under 
20 years
old</t>
  </si>
  <si>
    <t>61 years
and over</t>
  </si>
  <si>
    <t>서부소방서</t>
  </si>
  <si>
    <t>(단위 : 건)</t>
  </si>
  <si>
    <t>남</t>
  </si>
  <si>
    <t>Male</t>
  </si>
  <si>
    <t>Female</t>
  </si>
  <si>
    <t>여</t>
  </si>
  <si>
    <t>1급
1th
Grade</t>
  </si>
  <si>
    <t>4급
4th
Grade</t>
  </si>
  <si>
    <t>5급
5th
Grade</t>
  </si>
  <si>
    <t>6급
6th
Grade</t>
  </si>
  <si>
    <t>7급
7th
Grade</t>
  </si>
  <si>
    <t>8급
8th
Grade</t>
  </si>
  <si>
    <t>9급
9th
Grade</t>
  </si>
  <si>
    <t>2급
2nd
Grade</t>
  </si>
  <si>
    <t>3급
3rd
Grade</t>
  </si>
  <si>
    <t>…</t>
  </si>
  <si>
    <t>간호사
Nurse</t>
  </si>
  <si>
    <t>Source : Jeju Provincial Police Agency</t>
  </si>
  <si>
    <r>
      <t xml:space="preserve">별정직
</t>
    </r>
    <r>
      <rPr>
        <sz val="9"/>
        <rFont val="돋움"/>
        <family val="3"/>
      </rPr>
      <t>Specific</t>
    </r>
  </si>
  <si>
    <r>
      <t xml:space="preserve">지도관
</t>
    </r>
    <r>
      <rPr>
        <sz val="6"/>
        <rFont val="돋움"/>
        <family val="3"/>
      </rPr>
      <t>Advising</t>
    </r>
    <r>
      <rPr>
        <sz val="8"/>
        <rFont val="돋움"/>
        <family val="3"/>
      </rPr>
      <t xml:space="preserve"> officer</t>
    </r>
  </si>
  <si>
    <r>
      <t xml:space="preserve">기능직
</t>
    </r>
    <r>
      <rPr>
        <sz val="9"/>
        <rFont val="돋움"/>
        <family val="3"/>
      </rPr>
      <t>Techni-cal</t>
    </r>
  </si>
  <si>
    <t>고용직
Tempor-ary</t>
  </si>
  <si>
    <t>연구관
Research officer</t>
  </si>
  <si>
    <t>2 0 0 0</t>
  </si>
  <si>
    <t>2 0 0 1</t>
  </si>
  <si>
    <t>(Unit : person)</t>
  </si>
  <si>
    <t>Number</t>
  </si>
  <si>
    <t>Fire</t>
  </si>
  <si>
    <t>특     수</t>
  </si>
  <si>
    <t/>
  </si>
  <si>
    <t>2 0 0 3</t>
  </si>
  <si>
    <t>2 0 0 4</t>
  </si>
  <si>
    <t xml:space="preserve">Offenses against </t>
  </si>
  <si>
    <t>public morals</t>
  </si>
  <si>
    <t>Motor</t>
  </si>
  <si>
    <t>연별 및 
실과별</t>
  </si>
  <si>
    <t>Year &amp; Class</t>
  </si>
  <si>
    <t xml:space="preserve"> </t>
  </si>
  <si>
    <t>총     수</t>
  </si>
  <si>
    <t>1 종               1st  Class</t>
  </si>
  <si>
    <t>2 종             2nd Class</t>
  </si>
  <si>
    <t>대     형</t>
  </si>
  <si>
    <t>보     통</t>
  </si>
  <si>
    <t>소     형</t>
  </si>
  <si>
    <t>원  동  기</t>
  </si>
  <si>
    <t>Large-size</t>
  </si>
  <si>
    <t>General</t>
  </si>
  <si>
    <t>Small-size</t>
  </si>
  <si>
    <t xml:space="preserve">   주 : 제주도 전체수치이며, 소지자는 인원수가 아닌 운전면허증 발부건수 기준임</t>
  </si>
  <si>
    <t>Note : The Statistic are for Jeju Province.</t>
  </si>
  <si>
    <t xml:space="preserve">(Unit : person) </t>
  </si>
  <si>
    <t>총          계
Grand total</t>
  </si>
  <si>
    <t>1 종      1st  Class</t>
  </si>
  <si>
    <t>2 종      2nd  Class</t>
  </si>
  <si>
    <t>응     시</t>
  </si>
  <si>
    <t>합     격</t>
  </si>
  <si>
    <t>원   동   기</t>
  </si>
  <si>
    <t>Application</t>
  </si>
  <si>
    <t>Passed</t>
  </si>
  <si>
    <t xml:space="preserve">   주 : 제주도 전체수치임</t>
  </si>
  <si>
    <t>승합차</t>
  </si>
  <si>
    <t>승 용 차</t>
  </si>
  <si>
    <t>화 물 차</t>
  </si>
  <si>
    <t>이 륜 차</t>
  </si>
  <si>
    <t>사업용</t>
  </si>
  <si>
    <t>비사업용</t>
  </si>
  <si>
    <t>입   건</t>
  </si>
  <si>
    <t>즉   심</t>
  </si>
  <si>
    <t>통고처분</t>
  </si>
  <si>
    <t>Passenger</t>
  </si>
  <si>
    <t>Motor</t>
  </si>
  <si>
    <t>(특수차)</t>
  </si>
  <si>
    <t>Simple</t>
  </si>
  <si>
    <t>Adomonition</t>
  </si>
  <si>
    <t>bus</t>
  </si>
  <si>
    <t>car</t>
  </si>
  <si>
    <t>Truck</t>
  </si>
  <si>
    <t>cycle</t>
  </si>
  <si>
    <t>Prosecuted</t>
  </si>
  <si>
    <t>judgement</t>
  </si>
  <si>
    <t>and release</t>
  </si>
  <si>
    <t xml:space="preserve"> Source : Jeju Provincial Police Agency</t>
  </si>
  <si>
    <t xml:space="preserve">   주 :  1) 처리상황의 기타에는 무인단속(해상인화) 포함</t>
  </si>
  <si>
    <t>연별 및 남녀별</t>
  </si>
  <si>
    <t>Year &amp; Sex</t>
  </si>
  <si>
    <t>연  별</t>
  </si>
  <si>
    <t>연 별</t>
  </si>
  <si>
    <t>서귀포소방서</t>
  </si>
  <si>
    <t>Seobu
Fire Station</t>
  </si>
  <si>
    <t xml:space="preserve"> </t>
  </si>
  <si>
    <t>단위 : 대</t>
  </si>
  <si>
    <t> Unit : each</t>
  </si>
  <si>
    <t>합계</t>
  </si>
  <si>
    <t>폄프차</t>
  </si>
  <si>
    <t>물탱크</t>
  </si>
  <si>
    <t>화학차</t>
  </si>
  <si>
    <t>고가차(M별)</t>
  </si>
  <si>
    <t>굴절차(M별)</t>
  </si>
  <si>
    <t>구조차(일반)</t>
  </si>
  <si>
    <t>조명차</t>
  </si>
  <si>
    <t>배연차</t>
  </si>
  <si>
    <t>Pumper</t>
  </si>
  <si>
    <t>Chemical truck</t>
  </si>
  <si>
    <t>Aerial ladder truck</t>
  </si>
  <si>
    <t>Aerial ladder platform</t>
  </si>
  <si>
    <t>Rescue </t>
  </si>
  <si>
    <t>대형</t>
  </si>
  <si>
    <t>중형</t>
  </si>
  <si>
    <t>소형</t>
  </si>
  <si>
    <t>농촌형</t>
  </si>
  <si>
    <t>산불진화</t>
  </si>
  <si>
    <t>고성능</t>
  </si>
  <si>
    <t>제독차</t>
  </si>
  <si>
    <t>내폭</t>
  </si>
  <si>
    <t>분석차</t>
  </si>
  <si>
    <t>일반</t>
  </si>
  <si>
    <t>무인방수탑차</t>
  </si>
  <si>
    <r>
      <t>Y</t>
    </r>
    <r>
      <rPr>
        <sz val="11"/>
        <rFont val="돋움"/>
        <family val="3"/>
      </rPr>
      <t>EAR &amp;        Fire Station</t>
    </r>
  </si>
  <si>
    <r>
      <t>연별 및</t>
    </r>
    <r>
      <rPr>
        <sz val="11"/>
        <rFont val="돋움"/>
        <family val="3"/>
      </rPr>
      <t xml:space="preserve">           소방서별</t>
    </r>
  </si>
  <si>
    <t>연별  및                소방서별</t>
  </si>
  <si>
    <t>연별 및        소방서별</t>
  </si>
  <si>
    <t>Year &amp;       Fire Station</t>
  </si>
  <si>
    <t>연  별</t>
  </si>
  <si>
    <r>
      <t>Y</t>
    </r>
    <r>
      <rPr>
        <sz val="11"/>
        <rFont val="돋움"/>
        <family val="3"/>
      </rPr>
      <t>ear</t>
    </r>
  </si>
  <si>
    <r>
      <t>Y</t>
    </r>
    <r>
      <rPr>
        <sz val="11"/>
        <rFont val="돋움"/>
        <family val="3"/>
      </rPr>
      <t>ear &amp; Fire Station</t>
    </r>
  </si>
  <si>
    <t>연별및        소방서별</t>
  </si>
  <si>
    <t>Rural
Type</t>
  </si>
  <si>
    <t>Frest fire truck</t>
  </si>
  <si>
    <t>Detoxication</t>
  </si>
  <si>
    <t>Chemistry analysis</t>
  </si>
  <si>
    <t>Mountain Rescue</t>
  </si>
  <si>
    <t>Year &amp; Fire Station</t>
  </si>
  <si>
    <t>연별 및      소방서별</t>
  </si>
  <si>
    <t>Year &amp;          Fire Station</t>
  </si>
  <si>
    <t>Year &amp;    Fire Station</t>
  </si>
  <si>
    <t>2 0 0 0</t>
  </si>
  <si>
    <t>33 이하</t>
  </si>
  <si>
    <t>50 이상</t>
  </si>
  <si>
    <t>18 이하</t>
  </si>
  <si>
    <t>버스</t>
  </si>
  <si>
    <t>산악</t>
  </si>
  <si>
    <t>Total</t>
  </si>
  <si>
    <t>Large -size</t>
  </si>
  <si>
    <t>Middle -size</t>
  </si>
  <si>
    <t>Small-size</t>
  </si>
  <si>
    <t>Water tank truck</t>
  </si>
  <si>
    <t>High-powered</t>
  </si>
  <si>
    <t>Inplosive</t>
  </si>
  <si>
    <t>Unmaned Drainage truck</t>
  </si>
  <si>
    <t>be1ow 33</t>
  </si>
  <si>
    <t>Over50</t>
  </si>
  <si>
    <t>Below 18</t>
  </si>
  <si>
    <t>Bus</t>
  </si>
  <si>
    <t>Flood-light truck</t>
  </si>
  <si>
    <t>Exhaust truck</t>
  </si>
  <si>
    <t>2 0 0 4</t>
  </si>
  <si>
    <t>구급차</t>
  </si>
  <si>
    <t>지휘차</t>
  </si>
  <si>
    <t>위성</t>
  </si>
  <si>
    <t>장비</t>
  </si>
  <si>
    <t>트레일러</t>
  </si>
  <si>
    <t>견인차</t>
  </si>
  <si>
    <t>화물차</t>
  </si>
  <si>
    <t>굴삭기</t>
  </si>
  <si>
    <t>다목적차</t>
  </si>
  <si>
    <t>영  상</t>
  </si>
  <si>
    <t>순찰차</t>
  </si>
  <si>
    <t>행정차</t>
  </si>
  <si>
    <t>기타차</t>
  </si>
  <si>
    <t>오토바이</t>
  </si>
  <si>
    <t>소방헬기</t>
  </si>
  <si>
    <t>구조정</t>
  </si>
  <si>
    <t>Ambulance</t>
  </si>
  <si>
    <t>운반차</t>
  </si>
  <si>
    <t>Trailer</t>
  </si>
  <si>
    <t>홍보차</t>
  </si>
  <si>
    <t>(탑승인원)</t>
  </si>
  <si>
    <t>(톤)</t>
  </si>
  <si>
    <t>A형</t>
  </si>
  <si>
    <t>B형</t>
  </si>
  <si>
    <t>공기</t>
  </si>
  <si>
    <t>보트</t>
  </si>
  <si>
    <t>Fire helicopter</t>
  </si>
  <si>
    <t>Fire ship</t>
  </si>
  <si>
    <t>rescue ship</t>
  </si>
  <si>
    <t>(일반)</t>
  </si>
  <si>
    <t>(특수)</t>
  </si>
  <si>
    <t>충전기</t>
  </si>
  <si>
    <t>운반</t>
  </si>
  <si>
    <t>Fire comma-nd vehicle</t>
  </si>
  <si>
    <t>Satellite Relay</t>
  </si>
  <si>
    <t>Equip-ment trans-port truck</t>
  </si>
  <si>
    <t>Breathing Apparatus Carrier</t>
  </si>
  <si>
    <t>Wrecker</t>
  </si>
  <si>
    <t>Truck</t>
  </si>
  <si>
    <t>Excavate</t>
  </si>
  <si>
    <t>Mobile Fire Safety Vehicle</t>
  </si>
  <si>
    <t xml:space="preserve"> Multipurpose</t>
  </si>
  <si>
    <t>Video PR Vehicle</t>
  </si>
  <si>
    <t>Patrol car</t>
  </si>
  <si>
    <t>Official Car</t>
  </si>
  <si>
    <t>Other</t>
  </si>
  <si>
    <t>Motor cycle</t>
  </si>
  <si>
    <r>
      <t>Source : General Affairs D</t>
    </r>
    <r>
      <rPr>
        <sz val="11"/>
        <rFont val="돋움"/>
        <family val="3"/>
      </rPr>
      <t>epartment</t>
    </r>
  </si>
  <si>
    <r>
      <t xml:space="preserve">   </t>
    </r>
    <r>
      <rPr>
        <sz val="11"/>
        <rFont val="돋움"/>
        <family val="3"/>
      </rPr>
      <t xml:space="preserve">주 </t>
    </r>
    <r>
      <rPr>
        <sz val="11"/>
        <rFont val="돋움"/>
        <family val="3"/>
      </rPr>
      <t>: 제주시 자료임</t>
    </r>
  </si>
  <si>
    <r>
      <t xml:space="preserve">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주 : 북제주군</t>
    </r>
    <r>
      <rPr>
        <sz val="11"/>
        <rFont val="돋움"/>
        <family val="3"/>
      </rPr>
      <t xml:space="preserve"> 자료임</t>
    </r>
  </si>
  <si>
    <r>
      <t>source : General Affairs D</t>
    </r>
    <r>
      <rPr>
        <sz val="11"/>
        <rFont val="돋움"/>
        <family val="3"/>
      </rPr>
      <t>epartment</t>
    </r>
  </si>
  <si>
    <t>2 0 0 0</t>
  </si>
  <si>
    <t>2 0 0 4</t>
  </si>
  <si>
    <t>2 0 0 5</t>
  </si>
  <si>
    <t>자료 :  총무과</t>
  </si>
  <si>
    <t>source : General Affairs Department</t>
  </si>
  <si>
    <t>(단위 : 개소)</t>
  </si>
  <si>
    <t>(Unit : Place)</t>
  </si>
  <si>
    <t>연별 및 동별</t>
  </si>
  <si>
    <t>총계
Total</t>
  </si>
  <si>
    <t>지 방 행 정 관 서
Local administration offices and agencies</t>
  </si>
  <si>
    <t>경  찰  ·
Police and</t>
  </si>
  <si>
    <t>소  방  관  서
fire-fighting station</t>
  </si>
  <si>
    <t>법  원 · 검  찰  관  서
Court and prosecutions offices</t>
  </si>
  <si>
    <r>
      <t>보훈청
patriot and veteran o</t>
    </r>
    <r>
      <rPr>
        <sz val="10"/>
        <rFont val="돋움"/>
        <family val="3"/>
      </rPr>
      <t>ffice</t>
    </r>
  </si>
  <si>
    <t>Year &amp; Dong</t>
  </si>
  <si>
    <t>도
Province</t>
  </si>
  <si>
    <t>시·군
Si and Gun</t>
  </si>
  <si>
    <t>읍.면.동
Dong</t>
  </si>
  <si>
    <t>직속기관
Direct agencies</t>
  </si>
  <si>
    <t>사   업   소
Affiliated agencies</t>
  </si>
  <si>
    <t>지방청
Provincial
Police Agency</t>
  </si>
  <si>
    <t>경찰서
Police
station</t>
  </si>
  <si>
    <t>소방본부
Fire head-quarter</t>
  </si>
  <si>
    <t>소방서
Fire
Station</t>
  </si>
  <si>
    <t>소   방
파출소
Fire station branch</t>
  </si>
  <si>
    <t>법원·
지  원
Court branch</t>
  </si>
  <si>
    <t>등기소
Registry</t>
  </si>
  <si>
    <t>검찰·
지  청
Prosecu-tion
branch</t>
  </si>
  <si>
    <r>
      <t>교도소</t>
    </r>
    <r>
      <rPr>
        <vertAlign val="superscript"/>
        <sz val="10"/>
        <rFont val="돋움"/>
        <family val="3"/>
      </rPr>
      <t>1)</t>
    </r>
    <r>
      <rPr>
        <sz val="10"/>
        <rFont val="돋움"/>
        <family val="3"/>
      </rPr>
      <t xml:space="preserve">
Prison</t>
    </r>
  </si>
  <si>
    <t>도
Province</t>
  </si>
  <si>
    <t>1 9 9 9</t>
  </si>
  <si>
    <t>2 0 0 2</t>
  </si>
  <si>
    <t>2 0 0 3</t>
  </si>
  <si>
    <t xml:space="preserve">2 0 0 5 </t>
  </si>
  <si>
    <t>2(4)</t>
  </si>
  <si>
    <t>24(4)</t>
  </si>
  <si>
    <t>11(3)</t>
  </si>
  <si>
    <t>한 림 읍</t>
  </si>
  <si>
    <t>9(9)</t>
  </si>
  <si>
    <t>1(1)</t>
  </si>
  <si>
    <t>Hallim-eup</t>
  </si>
  <si>
    <t>애 월 읍</t>
  </si>
  <si>
    <t>Aewol-eup</t>
  </si>
  <si>
    <t>구 좌 읍</t>
  </si>
  <si>
    <t>Gujwa-eup</t>
  </si>
  <si>
    <t>조 천 읍</t>
  </si>
  <si>
    <t>Jocheon-eup</t>
  </si>
  <si>
    <t xml:space="preserve">한 경 면 </t>
  </si>
  <si>
    <t>8(6)</t>
  </si>
  <si>
    <t>1(2)</t>
  </si>
  <si>
    <t>Hangyeong-myeon</t>
  </si>
  <si>
    <t>추 자 면</t>
  </si>
  <si>
    <t>4(5)</t>
  </si>
  <si>
    <t>Chuja-myeon</t>
  </si>
  <si>
    <t>우 도 면</t>
  </si>
  <si>
    <t>3(4)</t>
  </si>
  <si>
    <t>Udo-myeon</t>
  </si>
  <si>
    <t>일도1동</t>
  </si>
  <si>
    <t>Ildo 1 dong</t>
  </si>
  <si>
    <t>일도2동</t>
  </si>
  <si>
    <t>Ildo 2 dong</t>
  </si>
  <si>
    <t>이도1동</t>
  </si>
  <si>
    <t>Ido 1 dong</t>
  </si>
  <si>
    <t>이도2동</t>
  </si>
  <si>
    <t>Ido 2 dong</t>
  </si>
  <si>
    <t>삼도1동</t>
  </si>
  <si>
    <t>samdo 1 dong</t>
  </si>
  <si>
    <t>삼도2동</t>
  </si>
  <si>
    <t>samdo 2 dong</t>
  </si>
  <si>
    <t>용담1동</t>
  </si>
  <si>
    <t>Yongdam1dong</t>
  </si>
  <si>
    <t>용담2동</t>
  </si>
  <si>
    <t>Yongdam2dong</t>
  </si>
  <si>
    <t>건 입 동</t>
  </si>
  <si>
    <r>
      <t>G</t>
    </r>
    <r>
      <rPr>
        <sz val="11"/>
        <rFont val="돋움"/>
        <family val="3"/>
      </rPr>
      <t>eonip-dong</t>
    </r>
  </si>
  <si>
    <t>화 북 동</t>
  </si>
  <si>
    <t>Hwabuk-dong</t>
  </si>
  <si>
    <t>삼 양 동</t>
  </si>
  <si>
    <t>Samyang-dong</t>
  </si>
  <si>
    <t>봉 개 동</t>
  </si>
  <si>
    <t>Bongkae-dong</t>
  </si>
  <si>
    <t>아 라 동</t>
  </si>
  <si>
    <t>Ara-dong</t>
  </si>
  <si>
    <t>오 라 동</t>
  </si>
  <si>
    <t>ora-dong</t>
  </si>
  <si>
    <t>연     동</t>
  </si>
  <si>
    <r>
      <t>Y</t>
    </r>
    <r>
      <rPr>
        <sz val="11"/>
        <rFont val="돋움"/>
        <family val="3"/>
      </rPr>
      <t>eon-dong</t>
    </r>
  </si>
  <si>
    <t>노 형 동</t>
  </si>
  <si>
    <r>
      <t>Nohy</t>
    </r>
    <r>
      <rPr>
        <sz val="11"/>
        <rFont val="돋움"/>
        <family val="3"/>
      </rPr>
      <t>eong-dong</t>
    </r>
  </si>
  <si>
    <t>외 도 동</t>
  </si>
  <si>
    <t>Oedo-dong</t>
  </si>
  <si>
    <t>이 호 동</t>
  </si>
  <si>
    <t>Iho-dong</t>
  </si>
  <si>
    <t>도 두 동</t>
  </si>
  <si>
    <t>Dodu-dong</t>
  </si>
  <si>
    <t>자료 : 각급기관, 총무과</t>
  </si>
  <si>
    <r>
      <t>Source : Each Institution, General Affairs D</t>
    </r>
    <r>
      <rPr>
        <sz val="11"/>
        <rFont val="돋움"/>
        <family val="3"/>
      </rPr>
      <t>epartment</t>
    </r>
  </si>
  <si>
    <t xml:space="preserve">   주 : 1) 교도소에는 소년원, 구치원 제외.</t>
  </si>
  <si>
    <t xml:space="preserve">   Note : 1) A detention cell is excluded in prison</t>
  </si>
  <si>
    <t>(Unit : number)</t>
  </si>
  <si>
    <t>교육청</t>
  </si>
  <si>
    <t>우체국
관서</t>
  </si>
  <si>
    <t>세무서</t>
  </si>
  <si>
    <t>국립농산물품질관리원 제주지원</t>
  </si>
  <si>
    <t>기타중앙
직속기관</t>
  </si>
  <si>
    <t>전화국</t>
  </si>
  <si>
    <t>방송사</t>
  </si>
  <si>
    <t>신문사2)</t>
  </si>
  <si>
    <t>농업기반공사</t>
  </si>
  <si>
    <t>협   동   조   합
Cooperation association</t>
  </si>
  <si>
    <t>농업</t>
  </si>
  <si>
    <t>원예</t>
  </si>
  <si>
    <t>축산</t>
  </si>
  <si>
    <t>수산업</t>
  </si>
  <si>
    <t>농지개량</t>
  </si>
  <si>
    <t>산림</t>
  </si>
  <si>
    <t>기타</t>
  </si>
  <si>
    <t xml:space="preserve">Educat
-ional
 office </t>
  </si>
  <si>
    <t>Post
office</t>
  </si>
  <si>
    <t>Tax office</t>
  </si>
  <si>
    <t>National agricaltural 
&amp; fishery, products
 inspection office, jeju branch</t>
  </si>
  <si>
    <t>Other central
government agency</t>
  </si>
  <si>
    <t>Telephone office</t>
  </si>
  <si>
    <t>Broadcast-ing station</t>
  </si>
  <si>
    <t>News-paper
Company</t>
  </si>
  <si>
    <t>Korea agricult-ural and rural infrastructure corportion</t>
  </si>
  <si>
    <t>Agricul
-ture</t>
  </si>
  <si>
    <t>Garden
-ing</t>
  </si>
  <si>
    <t>Live
-stock</t>
  </si>
  <si>
    <t>Fishery</t>
  </si>
  <si>
    <t>Agricul
-tural land
improvement</t>
  </si>
  <si>
    <t>Forestry</t>
  </si>
  <si>
    <t>Others</t>
  </si>
  <si>
    <t>34(4)</t>
  </si>
  <si>
    <t>26(1)</t>
  </si>
  <si>
    <t>2(5)</t>
  </si>
  <si>
    <t>12(13)</t>
  </si>
  <si>
    <t>4(6)</t>
  </si>
  <si>
    <t>2(1)</t>
  </si>
  <si>
    <t>2(3)</t>
  </si>
  <si>
    <t>2(2)</t>
  </si>
  <si>
    <t>한 경 면</t>
  </si>
  <si>
    <t xml:space="preserve">   주 : 1) 신문사는 종합일간신문사임</t>
  </si>
  <si>
    <t xml:space="preserve">   Note : 1) Newspaper company means Daily newspaper company</t>
  </si>
  <si>
    <t xml:space="preserve">         </t>
  </si>
  <si>
    <t xml:space="preserve">             </t>
  </si>
  <si>
    <t>Number of Government &amp; Public Offices, and Major Agencies(Cont'd)</t>
  </si>
  <si>
    <t>(단위 : 건)</t>
  </si>
  <si>
    <t>(Unit : case)</t>
  </si>
  <si>
    <t>Total</t>
  </si>
  <si>
    <t>Approval
Designation</t>
  </si>
  <si>
    <t>Notification/
Registration</t>
  </si>
  <si>
    <t>Test/
Inspection</t>
  </si>
  <si>
    <t>Confirmation.
Certification
/Delivery</t>
  </si>
  <si>
    <t>Others</t>
  </si>
  <si>
    <t>…</t>
  </si>
  <si>
    <t>자료 : 종합민원실</t>
  </si>
  <si>
    <t>연별 및 월별</t>
  </si>
  <si>
    <r>
      <t>Source : Civil Service</t>
    </r>
    <r>
      <rPr>
        <sz val="11"/>
        <rFont val="돋움"/>
        <family val="3"/>
      </rPr>
      <t>s Department</t>
    </r>
  </si>
  <si>
    <t>(단위 : 건)</t>
  </si>
  <si>
    <t>(Unit : case)</t>
  </si>
  <si>
    <t>연별 및 월별</t>
  </si>
  <si>
    <t>계</t>
  </si>
  <si>
    <t>강   력   볌</t>
  </si>
  <si>
    <t>절   도   범</t>
  </si>
  <si>
    <t>폭   력   범</t>
  </si>
  <si>
    <t>지    능   범</t>
  </si>
  <si>
    <t>기  타  형  사  범</t>
  </si>
  <si>
    <t>풍   속   범</t>
  </si>
  <si>
    <t>특   별   법   범</t>
  </si>
  <si>
    <t>Year &amp; Month</t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</si>
  <si>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</si>
  <si>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</si>
  <si>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</si>
  <si>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</si>
  <si>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</si>
  <si>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</si>
  <si>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>Offense against 
public morals</t>
  </si>
  <si>
    <t>Offenses other than
 criminal code</t>
  </si>
  <si>
    <t>발     생</t>
  </si>
  <si>
    <t>검     거</t>
  </si>
  <si>
    <t>Cases</t>
  </si>
  <si>
    <t>Arrest</t>
  </si>
  <si>
    <t>1월</t>
  </si>
  <si>
    <t>Jan.</t>
  </si>
  <si>
    <t>2월</t>
  </si>
  <si>
    <t>Feb.</t>
  </si>
  <si>
    <t>3월</t>
  </si>
  <si>
    <t>Mar.</t>
  </si>
  <si>
    <t>4월</t>
  </si>
  <si>
    <t>Apr.</t>
  </si>
  <si>
    <t>5월</t>
  </si>
  <si>
    <t>May</t>
  </si>
  <si>
    <t>6월</t>
  </si>
  <si>
    <t>June</t>
  </si>
  <si>
    <t>7월</t>
  </si>
  <si>
    <t>July</t>
  </si>
  <si>
    <t>8월</t>
  </si>
  <si>
    <t>Aug.</t>
  </si>
  <si>
    <t>9월</t>
  </si>
  <si>
    <t>Sept.</t>
  </si>
  <si>
    <t>10월</t>
  </si>
  <si>
    <t>Oct.</t>
  </si>
  <si>
    <t>11월</t>
  </si>
  <si>
    <t>Nov.</t>
  </si>
  <si>
    <t>12월</t>
  </si>
  <si>
    <t>Dec.</t>
  </si>
  <si>
    <t>자료 : 제주지방경찰청</t>
  </si>
  <si>
    <t>Source : Provincial Police Agency</t>
  </si>
  <si>
    <t>주 : 제주도 전체 수치임</t>
  </si>
  <si>
    <t>(단위 : 건)</t>
  </si>
  <si>
    <t>(Unit : case)</t>
  </si>
  <si>
    <t>연별 및 경찰서별</t>
  </si>
  <si>
    <t>계</t>
  </si>
  <si>
    <t>강   력   볌</t>
  </si>
  <si>
    <t>절   도   범</t>
  </si>
  <si>
    <t>폭   력   범</t>
  </si>
  <si>
    <t>지    능   범</t>
  </si>
  <si>
    <t>기  타  형  사  범</t>
  </si>
  <si>
    <t>풍   속   범</t>
  </si>
  <si>
    <t>특   별   법   범</t>
  </si>
  <si>
    <t>Year &amp; Police</t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</si>
  <si>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</si>
  <si>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</si>
  <si>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</si>
  <si>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</si>
  <si>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</si>
  <si>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</si>
  <si>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>Offense against 
public morals</t>
  </si>
  <si>
    <t>Offenses other than 
criminal code</t>
  </si>
  <si>
    <t>발   생</t>
  </si>
  <si>
    <t>검   거</t>
  </si>
  <si>
    <t>비 율
(%)</t>
  </si>
  <si>
    <t>Cases</t>
  </si>
  <si>
    <t>Arrest</t>
  </si>
  <si>
    <t>Rate</t>
  </si>
  <si>
    <t>2 0 0 4</t>
  </si>
  <si>
    <t>2 0 0 5</t>
  </si>
  <si>
    <t>제주지방
경 찰 청</t>
  </si>
  <si>
    <t>Provincial
Police Agency</t>
  </si>
  <si>
    <t>제     주 
경 찰 서</t>
  </si>
  <si>
    <t>Jeju Police Station</t>
  </si>
  <si>
    <t>서 귀 포
경 찰 서</t>
  </si>
  <si>
    <t>Seogwipo 
Police Station</t>
  </si>
  <si>
    <r>
      <t xml:space="preserve">    </t>
    </r>
    <r>
      <rPr>
        <sz val="11"/>
        <rFont val="돋움"/>
        <family val="3"/>
      </rPr>
      <t>C</t>
    </r>
    <r>
      <rPr>
        <sz val="11"/>
        <rFont val="돋움"/>
        <family val="3"/>
      </rPr>
      <t>ontract</t>
    </r>
  </si>
  <si>
    <r>
      <t xml:space="preserve"> </t>
    </r>
    <r>
      <rPr>
        <sz val="11"/>
        <rFont val="돋움"/>
        <family val="3"/>
      </rPr>
      <t xml:space="preserve">      </t>
    </r>
    <r>
      <rPr>
        <sz val="11"/>
        <rFont val="돋움"/>
        <family val="3"/>
      </rPr>
      <t>Source : General Affairs Department</t>
    </r>
  </si>
  <si>
    <r>
      <t xml:space="preserve">Year &amp; </t>
    </r>
    <r>
      <rPr>
        <sz val="11"/>
        <rFont val="돋움"/>
        <family val="3"/>
      </rPr>
      <t xml:space="preserve">   Eup Myeon</t>
    </r>
  </si>
  <si>
    <t>-</t>
  </si>
  <si>
    <t xml:space="preserve">시
Si </t>
  </si>
  <si>
    <t xml:space="preserve">시
Si </t>
  </si>
  <si>
    <t>순찰지구대ㆍ파출소
patrol divisionㆍpolice stand</t>
  </si>
  <si>
    <t>2 0 0 2</t>
  </si>
  <si>
    <t>2 0 0 5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</si>
  <si>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</si>
  <si>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</si>
  <si>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</si>
  <si>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</si>
  <si>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</si>
  <si>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</si>
  <si>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</si>
  <si>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</si>
  <si>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</si>
  <si>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</si>
  <si>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</si>
  <si>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</si>
  <si>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2 0 0 4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</si>
  <si>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</si>
  <si>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</si>
  <si>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</si>
  <si>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</si>
  <si>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</si>
  <si>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</si>
  <si>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</si>
  <si>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</si>
  <si>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</si>
  <si>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</si>
  <si>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</si>
  <si>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</si>
  <si>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합  계</t>
  </si>
  <si>
    <r>
      <t>목     적     별</t>
    </r>
    <r>
      <rPr>
        <vertAlign val="superscript"/>
        <sz val="11"/>
        <rFont val="돋움"/>
        <family val="3"/>
      </rPr>
      <t>1)</t>
    </r>
    <r>
      <rPr>
        <sz val="11"/>
        <rFont val="돋움"/>
        <family val="3"/>
      </rPr>
      <t xml:space="preserve">     By Purpose</t>
    </r>
  </si>
  <si>
    <r>
      <t>기     간     별</t>
    </r>
    <r>
      <rPr>
        <vertAlign val="superscript"/>
        <sz val="11"/>
        <rFont val="돋움"/>
        <family val="3"/>
      </rPr>
      <t>2)</t>
    </r>
    <r>
      <rPr>
        <sz val="11"/>
        <rFont val="돋움"/>
        <family val="3"/>
      </rPr>
      <t xml:space="preserve">          By period</t>
    </r>
  </si>
  <si>
    <r>
      <t>연      령     별</t>
    </r>
    <r>
      <rPr>
        <vertAlign val="superscript"/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        By Age-group</t>
    </r>
  </si>
  <si>
    <t>거     주</t>
  </si>
  <si>
    <t>일     반</t>
  </si>
  <si>
    <t>여행증명</t>
  </si>
  <si>
    <t>1년단수</t>
  </si>
  <si>
    <t>1년복수</t>
  </si>
  <si>
    <t>3년복수</t>
  </si>
  <si>
    <t>5년복수</t>
  </si>
  <si>
    <t>10년복수</t>
  </si>
  <si>
    <t>20이하</t>
  </si>
  <si>
    <t>21-30</t>
  </si>
  <si>
    <t>31-40</t>
  </si>
  <si>
    <t>41-50</t>
  </si>
  <si>
    <t>51-60</t>
  </si>
  <si>
    <t>61세이상</t>
  </si>
  <si>
    <r>
      <t>연별 및</t>
    </r>
    <r>
      <rPr>
        <sz val="11"/>
        <rFont val="돋움"/>
        <family val="3"/>
      </rPr>
      <t xml:space="preserve">    월별</t>
    </r>
  </si>
  <si>
    <r>
      <t>y</t>
    </r>
    <r>
      <rPr>
        <sz val="11"/>
        <rFont val="돋움"/>
        <family val="3"/>
      </rPr>
      <t>ear &amp;    Month</t>
    </r>
  </si>
  <si>
    <t>자료 : 제주특별자치도지방경찰청</t>
  </si>
  <si>
    <t>Source : Provincial Police Agency</t>
  </si>
  <si>
    <t>(단위 : 명)</t>
  </si>
  <si>
    <t>(Unit : person)</t>
  </si>
  <si>
    <t>연  별</t>
  </si>
  <si>
    <t>합     계</t>
  </si>
  <si>
    <t>14 세   미   만</t>
  </si>
  <si>
    <t>14   ~   19 세</t>
  </si>
  <si>
    <t>20   ~   30 세</t>
  </si>
  <si>
    <t>31   ~   40 세</t>
  </si>
  <si>
    <t>41   ~    50 세</t>
  </si>
  <si>
    <t>51   ~   60 세</t>
  </si>
  <si>
    <t>61 ∼ 70세</t>
  </si>
  <si>
    <t>71 세  이   상</t>
  </si>
  <si>
    <t>연령미상</t>
  </si>
  <si>
    <t>Year</t>
  </si>
  <si>
    <t>Under 14 years old</t>
  </si>
  <si>
    <t>14∼19 years old</t>
  </si>
  <si>
    <t>20 ∼30 years old</t>
  </si>
  <si>
    <t>31∼ 40 years old</t>
  </si>
  <si>
    <t>41 ∼ 50 years old</t>
  </si>
  <si>
    <t>51 ∼ 60 years old</t>
  </si>
  <si>
    <t>61 ∼ 70 years old</t>
  </si>
  <si>
    <t>Years old and over</t>
  </si>
  <si>
    <t>2 0 0 0</t>
  </si>
  <si>
    <t>…</t>
  </si>
  <si>
    <t xml:space="preserve">2 0 0 0 </t>
  </si>
  <si>
    <t>2 0 0 1</t>
  </si>
  <si>
    <t>2 0 0 2</t>
  </si>
  <si>
    <t>2 0 0 3</t>
  </si>
  <si>
    <t>Provincial
 Police Agency</t>
  </si>
  <si>
    <t>제   주 
경 찰 서</t>
  </si>
  <si>
    <t>Jeju 
Police Station</t>
  </si>
  <si>
    <r>
      <t>서 귀</t>
    </r>
    <r>
      <rPr>
        <sz val="11"/>
        <rFont val="돋움"/>
        <family val="3"/>
      </rPr>
      <t xml:space="preserve"> 포
경 찰 서</t>
    </r>
  </si>
  <si>
    <t>자료 : 제주특별자치도지방경찰청</t>
  </si>
  <si>
    <t>Source : Provincial Police Agency</t>
  </si>
  <si>
    <t>대      학      교</t>
  </si>
  <si>
    <t>고     등     학     교</t>
  </si>
  <si>
    <t>중     학      교</t>
  </si>
  <si>
    <t>초     등     학     교</t>
  </si>
  <si>
    <t>불 취 학</t>
  </si>
  <si>
    <t>기     타</t>
  </si>
  <si>
    <t>Year &amp;  Police</t>
  </si>
  <si>
    <t>College and University</t>
  </si>
  <si>
    <t>High school</t>
  </si>
  <si>
    <t>Middle school</t>
  </si>
  <si>
    <t>Elementary school</t>
  </si>
  <si>
    <t>졸     업</t>
  </si>
  <si>
    <t>중     퇴</t>
  </si>
  <si>
    <t>재      학</t>
  </si>
  <si>
    <t>Never</t>
  </si>
  <si>
    <t>Graduation</t>
  </si>
  <si>
    <t>Drop-out</t>
  </si>
  <si>
    <t>In school</t>
  </si>
  <si>
    <t>attending</t>
  </si>
  <si>
    <t>Other</t>
  </si>
  <si>
    <t>합  계</t>
  </si>
  <si>
    <t>강 력 범</t>
  </si>
  <si>
    <t>절 도 범</t>
  </si>
  <si>
    <t>폭 력 범</t>
  </si>
  <si>
    <t>풍 속 범</t>
  </si>
  <si>
    <t>기타형법범</t>
  </si>
  <si>
    <t>특 별 법 범</t>
  </si>
  <si>
    <t>Offenses other
than</t>
  </si>
  <si>
    <t>criminal code</t>
  </si>
  <si>
    <t>제주지방경찰청</t>
  </si>
  <si>
    <t>Provincial Police 
Agency</t>
  </si>
  <si>
    <t>제 주 경 찰 서</t>
  </si>
  <si>
    <t>Jeju Police 
Station</t>
  </si>
  <si>
    <t>서귀포경찰서</t>
  </si>
  <si>
    <t>Seogwipo Police 
Station</t>
  </si>
  <si>
    <t>(단위 : 명)</t>
  </si>
  <si>
    <t>(Unit : person)</t>
  </si>
  <si>
    <t>연별 및 경찰서별</t>
  </si>
  <si>
    <t>계</t>
  </si>
  <si>
    <t>폭 력 범</t>
  </si>
  <si>
    <t>업무상과실</t>
  </si>
  <si>
    <t>경     범</t>
  </si>
  <si>
    <t>기타형사범</t>
  </si>
  <si>
    <t>경제사범</t>
  </si>
  <si>
    <t>마약사범</t>
  </si>
  <si>
    <t>정보사범</t>
  </si>
  <si>
    <t>기     타</t>
  </si>
  <si>
    <t>Year &amp;  Police</t>
  </si>
  <si>
    <t>치 사 상 범</t>
  </si>
  <si>
    <t>Violent</t>
  </si>
  <si>
    <t>Careless</t>
  </si>
  <si>
    <t>Minor</t>
  </si>
  <si>
    <t>Other criminal</t>
  </si>
  <si>
    <t>Economic</t>
  </si>
  <si>
    <t>Narcotic</t>
  </si>
  <si>
    <t>Intelligence</t>
  </si>
  <si>
    <t>Total</t>
  </si>
  <si>
    <t>offenses</t>
  </si>
  <si>
    <t>Others</t>
  </si>
  <si>
    <t>2 0 0 2</t>
  </si>
  <si>
    <t>2 0 0 4</t>
  </si>
  <si>
    <t>2 0 0 5</t>
  </si>
  <si>
    <t>제주지방경찰청</t>
  </si>
  <si>
    <t>Provincial Police 
Agency</t>
  </si>
  <si>
    <t>제 주 경 찰 서</t>
  </si>
  <si>
    <t>Jeju Police 
Station</t>
  </si>
  <si>
    <t>서귀포경찰서</t>
  </si>
  <si>
    <t>Seogwipo Police 
Station</t>
  </si>
  <si>
    <t>자료 : 제주특별자치도지방경찰청</t>
  </si>
  <si>
    <t>Source : Provincial Police Agency</t>
  </si>
  <si>
    <t>주 : 2002년까지는 건수, 2003년부터 명수</t>
  </si>
  <si>
    <r>
      <t>(</t>
    </r>
    <r>
      <rPr>
        <sz val="11"/>
        <rFont val="돋움"/>
        <family val="3"/>
      </rPr>
      <t>단위 : 건, 천원, 명)</t>
    </r>
  </si>
  <si>
    <r>
      <t>발</t>
    </r>
    <r>
      <rPr>
        <sz val="11"/>
        <rFont val="돋움"/>
        <family val="3"/>
      </rPr>
      <t xml:space="preserve">          생</t>
    </r>
  </si>
  <si>
    <r>
      <t>소</t>
    </r>
    <r>
      <rPr>
        <sz val="11"/>
        <rFont val="돋움"/>
        <family val="3"/>
      </rPr>
      <t xml:space="preserve">          실</t>
    </r>
  </si>
  <si>
    <r>
      <t>피</t>
    </r>
    <r>
      <rPr>
        <sz val="11"/>
        <rFont val="돋움"/>
        <family val="3"/>
      </rPr>
      <t xml:space="preserve">       해       액 (천원)</t>
    </r>
  </si>
  <si>
    <r>
      <t>인</t>
    </r>
    <r>
      <rPr>
        <sz val="11"/>
        <rFont val="돋움"/>
        <family val="3"/>
      </rPr>
      <t xml:space="preserve">   명   피   해</t>
    </r>
  </si>
  <si>
    <r>
      <t>실</t>
    </r>
    <r>
      <rPr>
        <sz val="11"/>
        <rFont val="돋움"/>
        <family val="3"/>
      </rPr>
      <t xml:space="preserve">     화</t>
    </r>
  </si>
  <si>
    <r>
      <t>방</t>
    </r>
    <r>
      <rPr>
        <sz val="11"/>
        <rFont val="돋움"/>
        <family val="3"/>
      </rPr>
      <t xml:space="preserve">     화</t>
    </r>
  </si>
  <si>
    <r>
      <t>기</t>
    </r>
    <r>
      <rPr>
        <sz val="11"/>
        <rFont val="돋움"/>
        <family val="3"/>
      </rPr>
      <t xml:space="preserve">     타</t>
    </r>
  </si>
  <si>
    <r>
      <t>동</t>
    </r>
    <r>
      <rPr>
        <sz val="11"/>
        <rFont val="돋움"/>
        <family val="3"/>
      </rPr>
      <t xml:space="preserve">     수</t>
    </r>
  </si>
  <si>
    <r>
      <t>면</t>
    </r>
    <r>
      <rPr>
        <sz val="11"/>
        <rFont val="돋움"/>
        <family val="3"/>
      </rPr>
      <t xml:space="preserve">      적</t>
    </r>
  </si>
  <si>
    <r>
      <t>부</t>
    </r>
    <r>
      <rPr>
        <sz val="11"/>
        <rFont val="돋움"/>
        <family val="3"/>
      </rPr>
      <t xml:space="preserve"> 동 산</t>
    </r>
  </si>
  <si>
    <r>
      <t>동</t>
    </r>
    <r>
      <rPr>
        <sz val="11"/>
        <rFont val="돋움"/>
        <family val="3"/>
      </rPr>
      <t xml:space="preserve">      산</t>
    </r>
  </si>
  <si>
    <r>
      <t>사</t>
    </r>
    <r>
      <rPr>
        <sz val="11"/>
        <rFont val="돋움"/>
        <family val="3"/>
      </rPr>
      <t xml:space="preserve">     망</t>
    </r>
  </si>
  <si>
    <r>
      <t>부</t>
    </r>
    <r>
      <rPr>
        <sz val="11"/>
        <rFont val="돋움"/>
        <family val="3"/>
      </rPr>
      <t xml:space="preserve">    상</t>
    </r>
  </si>
  <si>
    <r>
      <t>(</t>
    </r>
    <r>
      <rPr>
        <sz val="11"/>
        <rFont val="돋움"/>
        <family val="3"/>
      </rPr>
      <t>㎡)</t>
    </r>
  </si>
  <si>
    <r>
      <t>자료</t>
    </r>
    <r>
      <rPr>
        <sz val="11"/>
        <rFont val="돋움"/>
        <family val="3"/>
      </rPr>
      <t xml:space="preserve"> : 소방정책과</t>
    </r>
  </si>
  <si>
    <r>
      <t xml:space="preserve">   </t>
    </r>
    <r>
      <rPr>
        <sz val="11"/>
        <rFont val="돋움"/>
        <family val="3"/>
      </rPr>
      <t>주 :  · 제주소방서 - 제주시 19개동, 4개 읍·면(조천읍·구좌읍·추자면·우도면)</t>
    </r>
  </si>
  <si>
    <r>
      <t xml:space="preserve">          · </t>
    </r>
    <r>
      <rPr>
        <sz val="11"/>
        <rFont val="돋움"/>
        <family val="3"/>
      </rPr>
      <t>서귀포소방서 - 서귀포시 12개동, 3개읍·면(남원읍·성산읍·표선면)</t>
    </r>
  </si>
  <si>
    <t>전     기</t>
  </si>
  <si>
    <t>유     류</t>
  </si>
  <si>
    <t>가     스</t>
  </si>
  <si>
    <t>화공약품</t>
  </si>
  <si>
    <t>난     로</t>
  </si>
  <si>
    <t>아 궁 이</t>
  </si>
  <si>
    <t xml:space="preserve">담     배 </t>
  </si>
  <si>
    <t>성냥, 양초</t>
  </si>
  <si>
    <t>불     티</t>
  </si>
  <si>
    <t>불 장 난</t>
  </si>
  <si>
    <t>방     화</t>
  </si>
  <si>
    <t>Kitchen</t>
  </si>
  <si>
    <t>Match,</t>
  </si>
  <si>
    <t>Playing</t>
  </si>
  <si>
    <t>Electricity</t>
  </si>
  <si>
    <t>Oil</t>
  </si>
  <si>
    <t>Gas</t>
  </si>
  <si>
    <t>Chemicals</t>
  </si>
  <si>
    <t>Stoves</t>
  </si>
  <si>
    <t>furnace</t>
  </si>
  <si>
    <t>Smoking</t>
  </si>
  <si>
    <t>candle</t>
  </si>
  <si>
    <t>Sparks</t>
  </si>
  <si>
    <t>with fire</t>
  </si>
  <si>
    <t>Seobu
Fire Station</t>
  </si>
  <si>
    <t>자료 : 제주특별자치도 소방정책과</t>
  </si>
  <si>
    <t>Source : Fire Administration Dept.</t>
  </si>
  <si>
    <t xml:space="preserve">   주 :  · 제주소방서 - 제주시 19개동, 4개 읍·면(조천읍·구좌읍·추자면·우도면)</t>
  </si>
  <si>
    <t xml:space="preserve">          · 서귀포소방서 - 서귀포시 12개동, 3개읍·면(남원읍·성산읍·표선면)</t>
  </si>
  <si>
    <t xml:space="preserve">          · 서부소방서 - 제주시(한림읍·애월읍·한경면), 서귀포시(대정읍·안덕면)</t>
  </si>
  <si>
    <t xml:space="preserve"> (Unit : case)</t>
  </si>
  <si>
    <t>주   택</t>
  </si>
  <si>
    <t>사 업 장</t>
  </si>
  <si>
    <t>점     포</t>
  </si>
  <si>
    <t xml:space="preserve">학     교 </t>
  </si>
  <si>
    <t>공     장</t>
  </si>
  <si>
    <t>창     고</t>
  </si>
  <si>
    <t xml:space="preserve">병     원 </t>
  </si>
  <si>
    <t>시     장</t>
  </si>
  <si>
    <t>아 파 트</t>
  </si>
  <si>
    <t>호텔 · 여관</t>
  </si>
  <si>
    <t>음 식 점</t>
  </si>
  <si>
    <t>차     량</t>
  </si>
  <si>
    <t>기  타</t>
  </si>
  <si>
    <t>Housing</t>
  </si>
  <si>
    <t>Hotel,</t>
  </si>
  <si>
    <t>unit</t>
  </si>
  <si>
    <t>Workplaces</t>
  </si>
  <si>
    <t>Shops</t>
  </si>
  <si>
    <t>Schools</t>
  </si>
  <si>
    <t>Factories</t>
  </si>
  <si>
    <t>Warehouses</t>
  </si>
  <si>
    <t>Hospitals</t>
  </si>
  <si>
    <t>Markets</t>
  </si>
  <si>
    <t>Apartments</t>
  </si>
  <si>
    <t>inns</t>
  </si>
  <si>
    <t>Restaurants</t>
  </si>
  <si>
    <t>Vehicles</t>
  </si>
  <si>
    <t>Jeju Fire 
Station</t>
  </si>
  <si>
    <t>자료 : 제주특별자치도 소방정책과</t>
  </si>
  <si>
    <t>Source : Fire Administration Dept.</t>
  </si>
  <si>
    <t xml:space="preserve">   주 :  · 제주소방서 - 제주시 19개동, 4개 읍·면(조천읍·구좌읍·추자면·우도면)</t>
  </si>
  <si>
    <t xml:space="preserve">          · 서귀포소방서 - 서귀포시 12개동, 3개읍·면(남원읍·성산읍·표선면)</t>
  </si>
  <si>
    <t>합 계 Total</t>
  </si>
  <si>
    <t>입산자 실화</t>
  </si>
  <si>
    <t>어린이 불장난</t>
  </si>
  <si>
    <t>자료 : 제주특별자치도 환경녹지과</t>
  </si>
  <si>
    <t>Source : Environment &amp; Park Div.</t>
  </si>
  <si>
    <t xml:space="preserve"> </t>
  </si>
  <si>
    <t>제주소방서</t>
  </si>
  <si>
    <t>Jeju 
Fire Station</t>
  </si>
  <si>
    <t>서귀포소방서</t>
  </si>
  <si>
    <t>Seogwipo 
Fire Station</t>
  </si>
  <si>
    <t>서부소방서</t>
  </si>
  <si>
    <t>Seobu
Fire Station</t>
  </si>
  <si>
    <t>이동안전</t>
  </si>
  <si>
    <t>소방정</t>
  </si>
  <si>
    <t>중계차</t>
  </si>
  <si>
    <t>체험차</t>
  </si>
  <si>
    <t>(톤)</t>
  </si>
  <si>
    <t>A type</t>
  </si>
  <si>
    <t>B type</t>
  </si>
  <si>
    <t>Fire Boat Carrier</t>
  </si>
  <si>
    <t>자료 : 제주특별자치도 소방정책과</t>
  </si>
  <si>
    <t>Source : Fire Administration Dept.</t>
  </si>
  <si>
    <t>연  별</t>
  </si>
  <si>
    <t xml:space="preserve">1 1 9      구   급  대      활  동   실   적          119  First-aid  activities      </t>
  </si>
  <si>
    <t>Year</t>
  </si>
  <si>
    <t>신고건수</t>
  </si>
  <si>
    <t>이송건수</t>
  </si>
  <si>
    <t>구 급 환 자   유 형 별          Number of first-aid patients by type</t>
  </si>
  <si>
    <t>이송 병원별  By medical facilities</t>
  </si>
  <si>
    <t>Number of</t>
  </si>
  <si>
    <t>만성질환</t>
  </si>
  <si>
    <t>급성질환</t>
  </si>
  <si>
    <t>임 산 부</t>
  </si>
  <si>
    <t>사고부상</t>
  </si>
  <si>
    <t>약물중독</t>
  </si>
  <si>
    <t>화상환자</t>
  </si>
  <si>
    <t>교통사고</t>
  </si>
  <si>
    <t>기   타</t>
  </si>
  <si>
    <t>의     원</t>
  </si>
  <si>
    <t>일반병원</t>
  </si>
  <si>
    <t>cases</t>
  </si>
  <si>
    <t>patients</t>
  </si>
  <si>
    <t>Chronic</t>
  </si>
  <si>
    <t>Acute</t>
  </si>
  <si>
    <t>Traffic</t>
  </si>
  <si>
    <t>reported</t>
  </si>
  <si>
    <t>transported</t>
  </si>
  <si>
    <t>disease</t>
  </si>
  <si>
    <t>Pregnancy</t>
  </si>
  <si>
    <t>Wounded</t>
  </si>
  <si>
    <t>Poisoned</t>
  </si>
  <si>
    <t>Burned</t>
  </si>
  <si>
    <t>accident</t>
  </si>
  <si>
    <t>Other</t>
  </si>
  <si>
    <t>Clinics</t>
  </si>
  <si>
    <t>Hospitals</t>
  </si>
  <si>
    <t xml:space="preserve">자료: 제주특별자치도청 소방정책과 </t>
  </si>
  <si>
    <t xml:space="preserve">1 1 9    구  조  대    활  동  실  적          119  Rescue  activities      </t>
  </si>
  <si>
    <t>출  동</t>
  </si>
  <si>
    <t>구조(처리)건수    Action taken</t>
  </si>
  <si>
    <t xml:space="preserve">구조인원 </t>
  </si>
  <si>
    <t>미처리</t>
  </si>
  <si>
    <t>사  고  종  별  구  조  인  원 (명)           Rescued person by accident</t>
  </si>
  <si>
    <t>건  수</t>
  </si>
  <si>
    <t>인 명</t>
  </si>
  <si>
    <t>안전조치</t>
  </si>
  <si>
    <t>기 타</t>
  </si>
  <si>
    <t>(명)</t>
  </si>
  <si>
    <t>(자체처리,</t>
  </si>
  <si>
    <t>화     재</t>
  </si>
  <si>
    <t>교  통</t>
  </si>
  <si>
    <t>수  난</t>
  </si>
  <si>
    <t>기  계</t>
  </si>
  <si>
    <t>승강기</t>
  </si>
  <si>
    <t xml:space="preserve">산  악 </t>
  </si>
  <si>
    <t>갇  힘</t>
  </si>
  <si>
    <t>기   타</t>
  </si>
  <si>
    <t>구 조</t>
  </si>
  <si>
    <t>Safety</t>
  </si>
  <si>
    <t xml:space="preserve">Rescued </t>
  </si>
  <si>
    <t>허위 등)</t>
  </si>
  <si>
    <t>of cases</t>
  </si>
  <si>
    <t>Rescue</t>
  </si>
  <si>
    <t>action</t>
  </si>
  <si>
    <t>person</t>
  </si>
  <si>
    <t>Non-action</t>
  </si>
  <si>
    <t>Traffic</t>
  </si>
  <si>
    <t>Flood</t>
  </si>
  <si>
    <t>Machinery</t>
  </si>
  <si>
    <t>Elevator</t>
  </si>
  <si>
    <t>Mountains</t>
  </si>
  <si>
    <t>Confinement</t>
  </si>
  <si>
    <t>자료 : 소방정책과</t>
  </si>
  <si>
    <t xml:space="preserve">   주 : 1) 미처리는 출동했으나 이미 자력 구조 등으로 119 구조대의 활동이 불필요한 경우</t>
  </si>
  <si>
    <t>Note : 1) Action taken, but not necessary because of self-rescue</t>
  </si>
  <si>
    <t xml:space="preserve">         2) 사고종별의 '기타'에는 붕괴, 추락, 폭발, 약물, 자연재해, 고립, 유독물질, 자해범죄 등이 포함</t>
  </si>
  <si>
    <t>(단위 : 건, 명, 백만원)</t>
  </si>
  <si>
    <t>(Unit : case, person, million won)</t>
  </si>
  <si>
    <t>화   재
Fire incident</t>
  </si>
  <si>
    <t>산      불
Forest fire</t>
  </si>
  <si>
    <t>붕   괴
Collapse</t>
  </si>
  <si>
    <t>폭   발
Explosion</t>
  </si>
  <si>
    <r>
      <t>도로교통</t>
    </r>
    <r>
      <rPr>
        <vertAlign val="superscript"/>
        <sz val="10"/>
        <rFont val="돋움"/>
        <family val="3"/>
      </rPr>
      <t>1)</t>
    </r>
    <r>
      <rPr>
        <sz val="10"/>
        <rFont val="돋움"/>
        <family val="3"/>
      </rPr>
      <t xml:space="preserve">
Motor vehicle
accident</t>
    </r>
  </si>
  <si>
    <t>환 경 오 염
Environmental
pollution</t>
  </si>
  <si>
    <t>건
Cases</t>
  </si>
  <si>
    <t>인원
Persons</t>
  </si>
  <si>
    <t>연  별</t>
  </si>
  <si>
    <t>유·도선
Barge</t>
  </si>
  <si>
    <t>해   난
Marine accident</t>
  </si>
  <si>
    <t>기  타 
Others</t>
  </si>
  <si>
    <t>인적피해
Casualties</t>
  </si>
  <si>
    <t>재     산     피     해
Damaged  property</t>
  </si>
  <si>
    <t>Year</t>
  </si>
  <si>
    <t>인명피해
Number of casualties</t>
  </si>
  <si>
    <t>이재민 발생
Refugee</t>
  </si>
  <si>
    <t>건
Cases</t>
  </si>
  <si>
    <t>인원
Persons</t>
  </si>
  <si>
    <t>계
Total</t>
  </si>
  <si>
    <t>사망
Death</t>
  </si>
  <si>
    <t>부상
Injury</t>
  </si>
  <si>
    <r>
      <t xml:space="preserve">세대수
</t>
    </r>
    <r>
      <rPr>
        <sz val="8"/>
        <rFont val="돋움"/>
        <family val="3"/>
      </rPr>
      <t>Household</t>
    </r>
  </si>
  <si>
    <t>인 원
Persons</t>
  </si>
  <si>
    <r>
      <t xml:space="preserve">부동산
</t>
    </r>
    <r>
      <rPr>
        <sz val="9"/>
        <rFont val="돋움"/>
        <family val="3"/>
      </rPr>
      <t>Immovable</t>
    </r>
  </si>
  <si>
    <t>동 산
Movable</t>
  </si>
  <si>
    <r>
      <t>자료 : 제주특별자치도 재난대응과</t>
    </r>
  </si>
  <si>
    <t>Source : 119Emergency Management Division</t>
  </si>
  <si>
    <t xml:space="preserve">    주 : 1) 교통사고 자료는 제주도지방경찰청 자료임</t>
  </si>
  <si>
    <t xml:space="preserve">     Note : 1) The Source of traffic accidents ; Jeju Provincial Police Agency</t>
  </si>
  <si>
    <t xml:space="preserve">   2000(제주시)</t>
  </si>
  <si>
    <t xml:space="preserve">   2000(북제주군)</t>
  </si>
  <si>
    <t xml:space="preserve">   2001(제주시)</t>
  </si>
  <si>
    <t xml:space="preserve">   2001(제주시)</t>
  </si>
  <si>
    <t xml:space="preserve">   2001(북제주군)</t>
  </si>
  <si>
    <t xml:space="preserve">   2002(제주시)</t>
  </si>
  <si>
    <t xml:space="preserve">   2002(북제주군)</t>
  </si>
  <si>
    <t xml:space="preserve">   2003(제주시)</t>
  </si>
  <si>
    <t xml:space="preserve">   2003(북제주군)</t>
  </si>
  <si>
    <t xml:space="preserve">   2004(제주시)</t>
  </si>
  <si>
    <t xml:space="preserve">   2004(북제주군)</t>
  </si>
  <si>
    <t>자료 : 제주특별자치도 방재대책과</t>
  </si>
  <si>
    <t>Source : Civil Defence and Disaster Prevention Dept.</t>
  </si>
  <si>
    <t xml:space="preserve"> (Unit : each)</t>
  </si>
  <si>
    <t>근린생활</t>
  </si>
  <si>
    <t>위 락</t>
  </si>
  <si>
    <t>문화집회</t>
  </si>
  <si>
    <t>판매시설</t>
  </si>
  <si>
    <t>숙박시설</t>
  </si>
  <si>
    <t>노 유 자</t>
  </si>
  <si>
    <t>의 료</t>
  </si>
  <si>
    <t>아 파 트</t>
  </si>
  <si>
    <t>업무시설</t>
  </si>
  <si>
    <t>통신촬영</t>
  </si>
  <si>
    <t>교육연구</t>
  </si>
  <si>
    <t>공 장</t>
  </si>
  <si>
    <t>시      설</t>
  </si>
  <si>
    <t>시 설</t>
  </si>
  <si>
    <t>및</t>
  </si>
  <si>
    <t>시     설</t>
  </si>
  <si>
    <t>운동시설</t>
  </si>
  <si>
    <t>영업시설</t>
  </si>
  <si>
    <t>기 숙 사</t>
  </si>
  <si>
    <t>Culture</t>
  </si>
  <si>
    <t>Facilities</t>
  </si>
  <si>
    <t>Apartment</t>
  </si>
  <si>
    <t>Communication</t>
  </si>
  <si>
    <t>Education</t>
  </si>
  <si>
    <t>and</t>
  </si>
  <si>
    <t>for old</t>
  </si>
  <si>
    <t>Neighborhood</t>
  </si>
  <si>
    <t>Amusement</t>
  </si>
  <si>
    <t>sports</t>
  </si>
  <si>
    <t>sale</t>
  </si>
  <si>
    <t>Lodging</t>
  </si>
  <si>
    <t>and youth</t>
  </si>
  <si>
    <t>Medical</t>
  </si>
  <si>
    <t>dormitory</t>
  </si>
  <si>
    <t>Business</t>
  </si>
  <si>
    <t>Photographing</t>
  </si>
  <si>
    <t>research</t>
  </si>
</sst>
</file>

<file path=xl/styles.xml><?xml version="1.0" encoding="utf-8"?>
<styleSheet xmlns="http://schemas.openxmlformats.org/spreadsheetml/2006/main">
  <numFmts count="6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#,##0.00_ "/>
    <numFmt numFmtId="180" formatCode="_ * #,##0_ ;_ * \-#,##0_ ;_ * &quot;-&quot;_ ;_ @_ "/>
    <numFmt numFmtId="181" formatCode="_ * #,##0.00_ ;_ * \-#,##0.00_ ;_ * &quot;-&quot;??_ ;_ @_ "/>
    <numFmt numFmtId="182" formatCode="#,##0;[Red]#,##0"/>
    <numFmt numFmtId="183" formatCode="#,##0_);[Red]\(#,##0\)"/>
    <numFmt numFmtId="184" formatCode="#,##0.0;[Red]#,##0.0"/>
    <numFmt numFmtId="185" formatCode="\-"/>
    <numFmt numFmtId="186" formatCode="0_);[Red]\(0\)"/>
    <numFmt numFmtId="187" formatCode="#,##0.0_);[Red]\(#,##0.0\)"/>
    <numFmt numFmtId="188" formatCode="#,##0;;\-;"/>
    <numFmt numFmtId="189" formatCode="#,##0.00;;\-;"/>
    <numFmt numFmtId="190" formatCode="#,##0;;\-"/>
    <numFmt numFmtId="191" formatCode="0.0"/>
    <numFmt numFmtId="192" formatCode="0.00;[Red]0.00"/>
    <numFmt numFmtId="193" formatCode="0;[Red]0"/>
    <numFmt numFmtId="194" formatCode="0.0_ "/>
    <numFmt numFmtId="195" formatCode="#,##0.0;;\-;"/>
    <numFmt numFmtId="196" formatCode="#,##0,;;\-;"/>
    <numFmt numFmtId="197" formatCode="#,##0\ \ \ ;;\-;"/>
    <numFmt numFmtId="198" formatCode="#,##0\ \ \ \ \ \ \ \ ;;\-;"/>
    <numFmt numFmtId="199" formatCode="#,##0\ \ \ \ \ \ ;;\-\ \ \ \ \ \ \ ;"/>
    <numFmt numFmtId="200" formatCode="#,##0\ \ \ \ \ \ ;;\-\ \ \ \ \ \ \ \ \ \ ;"/>
    <numFmt numFmtId="201" formatCode="#,##0\ \ \ \ \ \ ;;\-\ \ \ \ \ \ \ \ \ \ \ \ ;"/>
    <numFmt numFmtId="202" formatCode="#,##0\ \ \ ;;\-\ \ \ \ \ \ \ \ \ ;"/>
    <numFmt numFmtId="203" formatCode="#,##0\ \ ;;\-\ \ \ \ \ \ ;"/>
    <numFmt numFmtId="204" formatCode="_-* #,##0.0_-;\-* #,##0.0_-;_-* &quot;-&quot;_-;_-@_-"/>
    <numFmt numFmtId="205" formatCode="#,##0_);\(#,##0\)"/>
    <numFmt numFmtId="206" formatCode="&quot;\&quot;#,##0.00;[Red]\-&quot;△&quot;#,##0.00"/>
    <numFmt numFmtId="207" formatCode="&quot;\&quot;#,##0.00;[Red]&quot;△&quot;#,##0.00"/>
    <numFmt numFmtId="208" formatCode="&quot;\&quot;#,##0.00;&quot;△&quot;#,##0"/>
    <numFmt numFmtId="209" formatCode="&quot;\&quot;#,##0;&quot;△&quot;#,##0"/>
    <numFmt numFmtId="210" formatCode="0.0%"/>
    <numFmt numFmtId="211" formatCode="0.0_);[Red]\(0.0\)"/>
    <numFmt numFmtId="212" formatCode="\(0\)"/>
    <numFmt numFmtId="213" formatCode="0.00_ "/>
    <numFmt numFmtId="214" formatCode="#,##0\ ;;\-\ ;"/>
    <numFmt numFmtId="215" formatCode="#,##0\ \ \ \ \ \ ;;\-;"/>
    <numFmt numFmtId="216" formatCode="#,##0\ \ \ \ \ \ ;\-#,##0\ \ \ \ \ \ ;\-\ \ \ \ \ \ \ \ \ \ \ \ ;"/>
    <numFmt numFmtId="217" formatCode="mm&quot;월&quot;\ dd&quot;일&quot;"/>
    <numFmt numFmtId="218" formatCode="0_);\(0\)"/>
    <numFmt numFmtId="219" formatCode="\(\3\9\)"/>
    <numFmt numFmtId="220" formatCode="#,##0.00;[Red]#,##0.00"/>
    <numFmt numFmtId="221" formatCode="\(#,##0\)"/>
    <numFmt numFmtId="222" formatCode="#,##0.000;[Red]#,##0.000"/>
    <numFmt numFmtId="223" formatCode="\(0_ \)"/>
    <numFmt numFmtId="224" formatCode="\(0\)_);[Red]\(0\)"/>
    <numFmt numFmtId="225" formatCode="\-\ "/>
    <numFmt numFmtId="226" formatCode="\(#,##0\);;\-;"/>
    <numFmt numFmtId="227" formatCode="\(#,##0\);;\(\-\);"/>
    <numFmt numFmtId="228" formatCode="&quot;(&quot;#,##0&quot;)&quot;"/>
    <numFmt numFmtId="229" formatCode="#,##0;;0"/>
    <numFmt numFmtId="230" formatCode="#,###;;\-"/>
    <numFmt numFmtId="231" formatCode="#,##0\ \ ;;\-\ \ ;"/>
    <numFmt numFmtId="232" formatCode="\(#\)"/>
  </numFmts>
  <fonts count="40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11"/>
      <name val="돋움"/>
      <family val="3"/>
    </font>
    <font>
      <sz val="11"/>
      <name val="으뜸체"/>
      <family val="1"/>
    </font>
    <font>
      <sz val="11"/>
      <name val="바탕"/>
      <family val="1"/>
    </font>
    <font>
      <sz val="11"/>
      <name val="굴림"/>
      <family val="3"/>
    </font>
    <font>
      <vertAlign val="superscript"/>
      <sz val="10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6"/>
      <name val="돋움"/>
      <family val="3"/>
    </font>
    <font>
      <b/>
      <sz val="11"/>
      <color indexed="10"/>
      <name val="돋움"/>
      <family val="3"/>
    </font>
    <font>
      <sz val="10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color indexed="8"/>
      <name val="돋움"/>
      <family val="3"/>
    </font>
    <font>
      <sz val="11"/>
      <name val="굴림체"/>
      <family val="3"/>
    </font>
    <font>
      <sz val="11"/>
      <color indexed="10"/>
      <name val="돋움"/>
      <family val="3"/>
    </font>
    <font>
      <b/>
      <sz val="11"/>
      <color indexed="10"/>
      <name val="굴림체"/>
      <family val="3"/>
    </font>
    <font>
      <b/>
      <sz val="16"/>
      <name val="굴림체"/>
      <family val="3"/>
    </font>
    <font>
      <b/>
      <sz val="18"/>
      <name val="돋움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sz val="18"/>
      <name val="돋움"/>
      <family val="3"/>
    </font>
    <font>
      <b/>
      <sz val="22"/>
      <name val="돋움"/>
      <family val="3"/>
    </font>
    <font>
      <b/>
      <sz val="20"/>
      <name val="돋움"/>
      <family val="3"/>
    </font>
    <font>
      <sz val="20"/>
      <name val="돋움"/>
      <family val="3"/>
    </font>
    <font>
      <sz val="16"/>
      <name val="돋움"/>
      <family val="3"/>
    </font>
    <font>
      <b/>
      <sz val="20"/>
      <color indexed="8"/>
      <name val="돋움"/>
      <family val="3"/>
    </font>
    <font>
      <sz val="9.8"/>
      <color indexed="8"/>
      <name val="돋움"/>
      <family val="3"/>
    </font>
    <font>
      <sz val="9"/>
      <color indexed="8"/>
      <name val="돋움"/>
      <family val="3"/>
    </font>
    <font>
      <vertAlign val="superscript"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>
      <alignment/>
      <protection/>
    </xf>
    <xf numFmtId="38" fontId="14" fillId="2" borderId="0" applyNumberFormat="0" applyBorder="0" applyAlignment="0" applyProtection="0"/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4" fillId="2" borderId="3" applyNumberFormat="0" applyBorder="0" applyAlignment="0" applyProtection="0"/>
    <xf numFmtId="0" fontId="17" fillId="0" borderId="4">
      <alignment/>
      <protection/>
    </xf>
    <xf numFmtId="0" fontId="10" fillId="0" borderId="0">
      <alignment/>
      <protection/>
    </xf>
    <xf numFmtId="10" fontId="12" fillId="0" borderId="0" applyFont="0" applyFill="0" applyBorder="0" applyAlignment="0" applyProtection="0"/>
    <xf numFmtId="0" fontId="17" fillId="0" borderId="0">
      <alignment/>
      <protection/>
    </xf>
  </cellStyleXfs>
  <cellXfs count="10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/>
    </xf>
    <xf numFmtId="190" fontId="19" fillId="0" borderId="0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90" fontId="19" fillId="0" borderId="7" xfId="0" applyNumberFormat="1" applyFont="1" applyBorder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7" xfId="0" applyNumberFormat="1" applyFont="1" applyBorder="1" applyAlignment="1">
      <alignment horizontal="center" vertical="center"/>
    </xf>
    <xf numFmtId="190" fontId="19" fillId="0" borderId="0" xfId="0" applyNumberFormat="1" applyFont="1" applyAlignment="1">
      <alignment horizontal="center" vertical="center"/>
    </xf>
    <xf numFmtId="190" fontId="19" fillId="0" borderId="10" xfId="0" applyNumberFormat="1" applyFont="1" applyBorder="1" applyAlignment="1">
      <alignment horizontal="center" vertical="center"/>
    </xf>
    <xf numFmtId="190" fontId="0" fillId="0" borderId="4" xfId="0" applyNumberFormat="1" applyFont="1" applyBorder="1" applyAlignment="1">
      <alignment horizontal="center" vertical="center"/>
    </xf>
    <xf numFmtId="190" fontId="0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7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7" xfId="0" applyFont="1" applyBorder="1" applyAlignment="1">
      <alignment horizontal="center" vertical="center"/>
    </xf>
    <xf numFmtId="190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90" fontId="23" fillId="0" borderId="10" xfId="0" applyNumberFormat="1" applyFont="1" applyBorder="1" applyAlignment="1">
      <alignment horizontal="center" vertical="center"/>
    </xf>
    <xf numFmtId="190" fontId="23" fillId="0" borderId="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90" fontId="0" fillId="0" borderId="14" xfId="0" applyNumberFormat="1" applyFont="1" applyBorder="1" applyAlignment="1">
      <alignment horizontal="center" vertical="center"/>
    </xf>
    <xf numFmtId="190" fontId="0" fillId="0" borderId="15" xfId="0" applyNumberFormat="1" applyFont="1" applyBorder="1" applyAlignment="1">
      <alignment horizontal="center" vertical="center"/>
    </xf>
    <xf numFmtId="190" fontId="0" fillId="0" borderId="16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90" fontId="25" fillId="0" borderId="0" xfId="0" applyNumberFormat="1" applyFont="1" applyBorder="1" applyAlignment="1">
      <alignment horizontal="center" vertical="center"/>
    </xf>
    <xf numFmtId="190" fontId="23" fillId="0" borderId="10" xfId="0" applyNumberFormat="1" applyFont="1" applyBorder="1" applyAlignment="1">
      <alignment horizontal="center" vertical="center" shrinkToFit="1"/>
    </xf>
    <xf numFmtId="190" fontId="23" fillId="0" borderId="0" xfId="0" applyNumberFormat="1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90" fontId="23" fillId="0" borderId="4" xfId="0" applyNumberFormat="1" applyFont="1" applyBorder="1" applyAlignment="1">
      <alignment horizontal="center" vertical="center"/>
    </xf>
    <xf numFmtId="190" fontId="23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185" fontId="24" fillId="0" borderId="7" xfId="0" applyNumberFormat="1" applyFont="1" applyBorder="1" applyAlignment="1">
      <alignment horizontal="center" vertical="center"/>
    </xf>
    <xf numFmtId="185" fontId="23" fillId="0" borderId="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185" fontId="24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/>
    </xf>
    <xf numFmtId="190" fontId="23" fillId="0" borderId="5" xfId="0" applyNumberFormat="1" applyFont="1" applyBorder="1" applyAlignment="1">
      <alignment horizontal="center" vertical="center"/>
    </xf>
    <xf numFmtId="185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90" fontId="23" fillId="0" borderId="0" xfId="0" applyNumberFormat="1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190" fontId="23" fillId="0" borderId="0" xfId="0" applyNumberFormat="1" applyFont="1" applyFill="1" applyAlignment="1">
      <alignment horizontal="center" vertical="center"/>
    </xf>
    <xf numFmtId="190" fontId="23" fillId="0" borderId="7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29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29" fillId="0" borderId="0" xfId="0" applyNumberFormat="1" applyFont="1" applyBorder="1" applyAlignment="1">
      <alignment horizontal="center" vertical="center" shrinkToFit="1"/>
    </xf>
    <xf numFmtId="0" fontId="30" fillId="0" borderId="0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225" fontId="23" fillId="0" borderId="0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225" fontId="19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232" fontId="23" fillId="0" borderId="0" xfId="0" applyNumberFormat="1" applyFont="1" applyBorder="1" applyAlignment="1">
      <alignment horizontal="center" vertical="center"/>
    </xf>
    <xf numFmtId="232" fontId="23" fillId="0" borderId="0" xfId="0" applyNumberFormat="1" applyFont="1" applyAlignment="1">
      <alignment horizontal="center" vertical="center"/>
    </xf>
    <xf numFmtId="232" fontId="23" fillId="0" borderId="0" xfId="0" applyNumberFormat="1" applyFont="1" applyFill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 shrinkToFit="1"/>
    </xf>
    <xf numFmtId="0" fontId="29" fillId="0" borderId="7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4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4" fillId="0" borderId="15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24" fillId="0" borderId="16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/>
    </xf>
    <xf numFmtId="190" fontId="23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85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8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88" fontId="23" fillId="0" borderId="0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188" fontId="19" fillId="0" borderId="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188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8" fontId="0" fillId="0" borderId="13" xfId="0" applyNumberFormat="1" applyFont="1" applyFill="1" applyBorder="1" applyAlignment="1">
      <alignment horizontal="center" vertical="center" shrinkToFit="1"/>
    </xf>
    <xf numFmtId="188" fontId="0" fillId="0" borderId="4" xfId="0" applyNumberFormat="1" applyFont="1" applyFill="1" applyBorder="1" applyAlignment="1">
      <alignment horizontal="center" vertical="center" shrinkToFit="1"/>
    </xf>
    <xf numFmtId="188" fontId="0" fillId="0" borderId="12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Border="1" applyAlignment="1" quotePrefix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188" fontId="30" fillId="0" borderId="0" xfId="0" applyNumberFormat="1" applyFont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82" fontId="23" fillId="0" borderId="0" xfId="0" applyNumberFormat="1" applyFont="1" applyAlignment="1">
      <alignment horizontal="center" vertical="center" shrinkToFit="1"/>
    </xf>
    <xf numFmtId="188" fontId="19" fillId="0" borderId="0" xfId="0" applyNumberFormat="1" applyFont="1" applyAlignment="1">
      <alignment horizontal="center" vertical="center" shrinkToFit="1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7" xfId="0" applyNumberFormat="1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 quotePrefix="1">
      <alignment horizontal="right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 quotePrefix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17" xfId="0" applyFont="1" applyBorder="1" applyAlignment="1" quotePrefix="1">
      <alignment horizontal="center" vertical="center" shrinkToFit="1"/>
    </xf>
    <xf numFmtId="182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188" fontId="23" fillId="0" borderId="0" xfId="0" applyNumberFormat="1" applyFont="1" applyAlignment="1">
      <alignment horizontal="center" vertical="center" shrinkToFit="1"/>
    </xf>
    <xf numFmtId="188" fontId="19" fillId="0" borderId="7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188" fontId="0" fillId="0" borderId="10" xfId="0" applyNumberFormat="1" applyFont="1" applyFill="1" applyBorder="1" applyAlignment="1">
      <alignment horizontal="center" vertical="center" shrinkToFit="1"/>
    </xf>
    <xf numFmtId="188" fontId="0" fillId="0" borderId="7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 shrinkToFit="1"/>
    </xf>
    <xf numFmtId="0" fontId="3" fillId="0" borderId="0" xfId="0" applyFont="1" applyAlignment="1" quotePrefix="1">
      <alignment horizontal="left" vertical="center" shrinkToFit="1"/>
    </xf>
    <xf numFmtId="0" fontId="3" fillId="0" borderId="0" xfId="0" applyFont="1" applyAlignment="1" quotePrefix="1">
      <alignment horizontal="right" vertical="center" shrinkToFit="1"/>
    </xf>
    <xf numFmtId="188" fontId="3" fillId="0" borderId="7" xfId="0" applyNumberFormat="1" applyFont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 quotePrefix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188" fontId="0" fillId="0" borderId="0" xfId="0" applyNumberFormat="1" applyFont="1" applyFill="1" applyAlignment="1">
      <alignment horizontal="center" vertical="center" shrinkToFit="1"/>
    </xf>
    <xf numFmtId="183" fontId="0" fillId="0" borderId="0" xfId="0" applyNumberFormat="1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83" fontId="0" fillId="0" borderId="5" xfId="0" applyNumberFormat="1" applyFont="1" applyFill="1" applyBorder="1" applyAlignment="1">
      <alignment horizontal="center" vertical="center" shrinkToFit="1"/>
    </xf>
    <xf numFmtId="231" fontId="0" fillId="0" borderId="5" xfId="0" applyNumberFormat="1" applyFont="1" applyFill="1" applyBorder="1" applyAlignment="1">
      <alignment horizontal="center" vertical="center" shrinkToFit="1"/>
    </xf>
    <xf numFmtId="188" fontId="0" fillId="0" borderId="5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 quotePrefix="1">
      <alignment horizontal="right" vertical="center"/>
    </xf>
    <xf numFmtId="0" fontId="3" fillId="0" borderId="20" xfId="0" applyFont="1" applyBorder="1" applyAlignment="1" quotePrefix="1">
      <alignment horizontal="center" vertical="center" shrinkToFit="1"/>
    </xf>
    <xf numFmtId="188" fontId="3" fillId="0" borderId="0" xfId="0" applyNumberFormat="1" applyFont="1" applyAlignment="1">
      <alignment horizontal="center" vertical="center" shrinkToFit="1"/>
    </xf>
    <xf numFmtId="188" fontId="3" fillId="0" borderId="0" xfId="0" applyNumberFormat="1" applyFont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 shrinkToFit="1"/>
    </xf>
    <xf numFmtId="183" fontId="3" fillId="0" borderId="0" xfId="0" applyNumberFormat="1" applyFont="1" applyFill="1" applyAlignment="1">
      <alignment horizontal="center" vertical="center" shrinkToFit="1"/>
    </xf>
    <xf numFmtId="231" fontId="3" fillId="0" borderId="0" xfId="0" applyNumberFormat="1" applyFont="1" applyFill="1" applyAlignment="1">
      <alignment horizontal="center" vertical="center" shrinkToFit="1"/>
    </xf>
    <xf numFmtId="183" fontId="3" fillId="0" borderId="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83" fontId="3" fillId="0" borderId="5" xfId="0" applyNumberFormat="1" applyFont="1" applyFill="1" applyBorder="1" applyAlignment="1">
      <alignment horizontal="center" vertical="center" shrinkToFit="1"/>
    </xf>
    <xf numFmtId="231" fontId="3" fillId="0" borderId="5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231" fontId="19" fillId="0" borderId="10" xfId="0" applyNumberFormat="1" applyFont="1" applyBorder="1" applyAlignment="1">
      <alignment horizontal="center" vertical="center"/>
    </xf>
    <xf numFmtId="231" fontId="19" fillId="0" borderId="0" xfId="0" applyNumberFormat="1" applyFont="1" applyAlignment="1">
      <alignment horizontal="center" vertical="center"/>
    </xf>
    <xf numFmtId="231" fontId="19" fillId="0" borderId="0" xfId="0" applyNumberFormat="1" applyFont="1" applyAlignment="1">
      <alignment horizontal="right" vertical="center"/>
    </xf>
    <xf numFmtId="231" fontId="19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 quotePrefix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188" fontId="19" fillId="0" borderId="0" xfId="0" applyNumberFormat="1" applyFont="1" applyFill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188" fontId="0" fillId="0" borderId="0" xfId="0" applyNumberFormat="1" applyFont="1" applyAlignment="1">
      <alignment horizontal="center" vertical="center" shrinkToFit="1"/>
    </xf>
    <xf numFmtId="183" fontId="0" fillId="0" borderId="0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88" fontId="0" fillId="0" borderId="17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 shrinkToFit="1"/>
    </xf>
    <xf numFmtId="0" fontId="3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 quotePrefix="1">
      <alignment horizontal="center" vertical="center" shrinkToFit="1"/>
    </xf>
    <xf numFmtId="0" fontId="0" fillId="0" borderId="10" xfId="0" applyFont="1" applyBorder="1" applyAlignment="1" quotePrefix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center" shrinkToFit="1"/>
    </xf>
    <xf numFmtId="188" fontId="3" fillId="0" borderId="7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188" fontId="30" fillId="0" borderId="0" xfId="0" applyNumberFormat="1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 shrinkToFit="1"/>
    </xf>
    <xf numFmtId="188" fontId="3" fillId="0" borderId="7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188" fontId="3" fillId="0" borderId="13" xfId="0" applyNumberFormat="1" applyFont="1" applyFill="1" applyBorder="1" applyAlignment="1">
      <alignment horizontal="center" vertical="center" shrinkToFit="1"/>
    </xf>
    <xf numFmtId="188" fontId="3" fillId="0" borderId="4" xfId="0" applyNumberFormat="1" applyFont="1" applyFill="1" applyBorder="1" applyAlignment="1">
      <alignment horizontal="center" vertical="center" shrinkToFit="1"/>
    </xf>
    <xf numFmtId="188" fontId="3" fillId="0" borderId="12" xfId="0" applyNumberFormat="1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182" fontId="3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29" fillId="0" borderId="7" xfId="0" applyNumberFormat="1" applyFont="1" applyBorder="1" applyAlignment="1">
      <alignment horizontal="center" vertical="center" shrinkToFit="1"/>
    </xf>
    <xf numFmtId="0" fontId="29" fillId="0" borderId="10" xfId="0" applyNumberFormat="1" applyFont="1" applyBorder="1" applyAlignment="1">
      <alignment horizontal="center" vertical="center" shrinkToFit="1"/>
    </xf>
    <xf numFmtId="188" fontId="29" fillId="0" borderId="0" xfId="0" applyNumberFormat="1" applyFont="1" applyBorder="1" applyAlignment="1">
      <alignment horizontal="center" vertical="center" shrinkToFit="1"/>
    </xf>
    <xf numFmtId="182" fontId="29" fillId="0" borderId="0" xfId="0" applyNumberFormat="1" applyFont="1" applyBorder="1" applyAlignment="1">
      <alignment/>
    </xf>
    <xf numFmtId="182" fontId="29" fillId="0" borderId="0" xfId="0" applyNumberFormat="1" applyFont="1" applyAlignment="1">
      <alignment/>
    </xf>
    <xf numFmtId="0" fontId="30" fillId="0" borderId="7" xfId="0" applyNumberFormat="1" applyFont="1" applyBorder="1" applyAlignment="1">
      <alignment horizontal="center" vertical="center" shrinkToFit="1"/>
    </xf>
    <xf numFmtId="0" fontId="30" fillId="0" borderId="10" xfId="0" applyNumberFormat="1" applyFont="1" applyBorder="1" applyAlignment="1">
      <alignment horizontal="center" vertical="center" shrinkToFit="1"/>
    </xf>
    <xf numFmtId="182" fontId="30" fillId="0" borderId="0" xfId="0" applyNumberFormat="1" applyFont="1" applyBorder="1" applyAlignment="1">
      <alignment/>
    </xf>
    <xf numFmtId="182" fontId="30" fillId="0" borderId="0" xfId="0" applyNumberFormat="1" applyFont="1" applyAlignment="1">
      <alignment/>
    </xf>
    <xf numFmtId="182" fontId="3" fillId="0" borderId="7" xfId="0" applyNumberFormat="1" applyFont="1" applyBorder="1" applyAlignment="1">
      <alignment horizontal="center" vertical="center" shrinkToFit="1"/>
    </xf>
    <xf numFmtId="182" fontId="4" fillId="0" borderId="10" xfId="0" applyNumberFormat="1" applyFont="1" applyBorder="1" applyAlignment="1">
      <alignment horizontal="center" vertical="center" wrapText="1" shrinkToFit="1"/>
    </xf>
    <xf numFmtId="182" fontId="3" fillId="0" borderId="0" xfId="0" applyNumberFormat="1" applyFont="1" applyBorder="1" applyAlignment="1">
      <alignment horizontal="center" vertical="center" wrapText="1" shrinkToFit="1"/>
    </xf>
    <xf numFmtId="182" fontId="3" fillId="0" borderId="12" xfId="0" applyNumberFormat="1" applyFont="1" applyBorder="1" applyAlignment="1">
      <alignment horizontal="center" vertical="center" shrinkToFit="1"/>
    </xf>
    <xf numFmtId="182" fontId="4" fillId="0" borderId="13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 quotePrefix="1">
      <alignment horizontal="left" vertical="center"/>
    </xf>
    <xf numFmtId="0" fontId="3" fillId="0" borderId="15" xfId="0" applyFont="1" applyBorder="1" applyAlignment="1" quotePrefix="1">
      <alignment horizontal="right" vertical="center"/>
    </xf>
    <xf numFmtId="18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 shrinkToFit="1"/>
    </xf>
    <xf numFmtId="0" fontId="29" fillId="0" borderId="12" xfId="0" applyFont="1" applyBorder="1" applyAlignment="1">
      <alignment horizontal="center" vertical="center" wrapText="1" shrinkToFit="1"/>
    </xf>
    <xf numFmtId="182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82" fontId="29" fillId="0" borderId="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 quotePrefix="1">
      <alignment horizontal="center" vertical="center" shrinkToFit="1"/>
    </xf>
    <xf numFmtId="183" fontId="3" fillId="0" borderId="4" xfId="0" applyNumberFormat="1" applyFont="1" applyFill="1" applyBorder="1" applyAlignment="1">
      <alignment horizontal="center" vertical="center" shrinkToFit="1"/>
    </xf>
    <xf numFmtId="183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 quotePrefix="1">
      <alignment horizontal="left" vertical="center"/>
    </xf>
    <xf numFmtId="0" fontId="32" fillId="0" borderId="0" xfId="0" applyFont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225" fontId="0" fillId="0" borderId="0" xfId="0" applyNumberFormat="1" applyFont="1" applyBorder="1" applyAlignment="1">
      <alignment horizontal="center" vertical="center"/>
    </xf>
    <xf numFmtId="225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25" fontId="0" fillId="0" borderId="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225" fontId="0" fillId="0" borderId="0" xfId="0" applyNumberFormat="1" applyFont="1" applyBorder="1" applyAlignment="1">
      <alignment horizontal="center" vertical="center" shrinkToFit="1"/>
    </xf>
    <xf numFmtId="225" fontId="0" fillId="0" borderId="15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225" fontId="0" fillId="0" borderId="0" xfId="0" applyNumberFormat="1" applyFont="1" applyBorder="1" applyAlignment="1">
      <alignment horizontal="center" vertical="center"/>
    </xf>
    <xf numFmtId="190" fontId="0" fillId="0" borderId="7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225" fontId="0" fillId="0" borderId="4" xfId="0" applyNumberFormat="1" applyFont="1" applyBorder="1" applyAlignment="1">
      <alignment horizontal="center" vertical="center"/>
    </xf>
    <xf numFmtId="190" fontId="0" fillId="0" borderId="12" xfId="0" applyNumberFormat="1" applyFont="1" applyBorder="1" applyAlignment="1">
      <alignment horizontal="center" vertical="center"/>
    </xf>
    <xf numFmtId="190" fontId="0" fillId="0" borderId="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25" fontId="0" fillId="0" borderId="4" xfId="0" applyNumberFormat="1" applyFont="1" applyBorder="1" applyAlignment="1">
      <alignment horizontal="center" vertical="center"/>
    </xf>
    <xf numFmtId="190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18" xfId="0" applyFont="1" applyBorder="1" applyAlignment="1" quotePrefix="1">
      <alignment horizontal="center" vertical="center" shrinkToFit="1"/>
    </xf>
    <xf numFmtId="0" fontId="3" fillId="0" borderId="19" xfId="0" applyFont="1" applyBorder="1" applyAlignment="1" quotePrefix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82" fontId="3" fillId="0" borderId="0" xfId="0" applyNumberFormat="1" applyFont="1" applyAlignment="1">
      <alignment horizontal="center" vertical="center" shrinkToFit="1"/>
    </xf>
    <xf numFmtId="188" fontId="3" fillId="0" borderId="0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90" fontId="0" fillId="0" borderId="13" xfId="0" applyNumberFormat="1" applyFont="1" applyBorder="1" applyAlignment="1">
      <alignment horizontal="center" vertical="center"/>
    </xf>
    <xf numFmtId="232" fontId="0" fillId="0" borderId="0" xfId="0" applyNumberFormat="1" applyFont="1" applyFill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90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90" fontId="0" fillId="0" borderId="13" xfId="0" applyNumberFormat="1" applyFont="1" applyFill="1" applyBorder="1" applyAlignment="1">
      <alignment horizontal="center" vertical="center"/>
    </xf>
    <xf numFmtId="190" fontId="0" fillId="0" borderId="4" xfId="0" applyNumberFormat="1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32" fontId="0" fillId="0" borderId="0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 shrinkToFit="1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4" xfId="0" applyFont="1" applyFill="1" applyBorder="1" applyAlignment="1">
      <alignment horizontal="left" vertical="center" inden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/>
    </xf>
    <xf numFmtId="183" fontId="3" fillId="0" borderId="0" xfId="17" applyNumberFormat="1" applyFont="1" applyBorder="1" applyAlignment="1">
      <alignment vertical="center"/>
    </xf>
    <xf numFmtId="188" fontId="3" fillId="0" borderId="0" xfId="0" applyNumberFormat="1" applyFont="1" applyAlignment="1">
      <alignment vertical="center" shrinkToFit="1"/>
    </xf>
    <xf numFmtId="3" fontId="3" fillId="0" borderId="0" xfId="0" applyNumberFormat="1" applyFont="1" applyAlignment="1">
      <alignment vertical="center" shrinkToFit="1"/>
    </xf>
    <xf numFmtId="0" fontId="3" fillId="0" borderId="5" xfId="0" applyFont="1" applyBorder="1" applyAlignment="1">
      <alignment horizontal="right" vertical="center"/>
    </xf>
    <xf numFmtId="183" fontId="3" fillId="0" borderId="9" xfId="17" applyNumberFormat="1" applyFont="1" applyBorder="1" applyAlignment="1">
      <alignment horizontal="center" vertical="center" shrinkToFit="1"/>
    </xf>
    <xf numFmtId="0" fontId="3" fillId="0" borderId="9" xfId="0" applyFont="1" applyBorder="1" applyAlignment="1" quotePrefix="1">
      <alignment horizontal="center" vertical="center" wrapText="1"/>
    </xf>
    <xf numFmtId="0" fontId="30" fillId="0" borderId="7" xfId="0" applyFont="1" applyFill="1" applyBorder="1" applyAlignment="1">
      <alignment horizontal="center" vertical="center" shrinkToFit="1"/>
    </xf>
    <xf numFmtId="188" fontId="30" fillId="0" borderId="0" xfId="0" applyNumberFormat="1" applyFont="1" applyFill="1" applyBorder="1" applyAlignment="1">
      <alignment horizontal="center" vertical="center" shrinkToFit="1"/>
    </xf>
    <xf numFmtId="188" fontId="30" fillId="0" borderId="7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183" fontId="3" fillId="0" borderId="0" xfId="17" applyNumberFormat="1" applyFont="1" applyAlignment="1">
      <alignment vertical="center"/>
    </xf>
    <xf numFmtId="0" fontId="3" fillId="0" borderId="18" xfId="0" applyFont="1" applyBorder="1" applyAlignment="1">
      <alignment horizontal="center" vertical="center" wrapText="1" shrinkToFit="1"/>
    </xf>
    <xf numFmtId="183" fontId="3" fillId="0" borderId="0" xfId="0" applyNumberFormat="1" applyFont="1" applyBorder="1" applyAlignment="1">
      <alignment horizontal="center" vertical="center" shrinkToFit="1"/>
    </xf>
    <xf numFmtId="186" fontId="3" fillId="0" borderId="0" xfId="0" applyNumberFormat="1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center" vertical="center" shrinkToFit="1"/>
    </xf>
    <xf numFmtId="183" fontId="29" fillId="0" borderId="0" xfId="0" applyNumberFormat="1" applyFont="1" applyBorder="1" applyAlignment="1">
      <alignment horizontal="center" vertical="center" shrinkToFit="1"/>
    </xf>
    <xf numFmtId="187" fontId="29" fillId="0" borderId="0" xfId="0" applyNumberFormat="1" applyFont="1" applyBorder="1" applyAlignment="1">
      <alignment horizontal="center" vertical="center" shrinkToFit="1"/>
    </xf>
    <xf numFmtId="188" fontId="30" fillId="0" borderId="10" xfId="0" applyNumberFormat="1" applyFont="1" applyFill="1" applyBorder="1" applyAlignment="1">
      <alignment horizontal="center" vertical="center" shrinkToFit="1"/>
    </xf>
    <xf numFmtId="183" fontId="30" fillId="0" borderId="0" xfId="0" applyNumberFormat="1" applyFont="1" applyFill="1" applyBorder="1" applyAlignment="1">
      <alignment horizontal="center" vertical="center" shrinkToFit="1"/>
    </xf>
    <xf numFmtId="187" fontId="30" fillId="0" borderId="0" xfId="0" applyNumberFormat="1" applyFont="1" applyFill="1" applyBorder="1" applyAlignment="1">
      <alignment horizontal="center" vertical="center" shrinkToFit="1"/>
    </xf>
    <xf numFmtId="187" fontId="30" fillId="0" borderId="7" xfId="0" applyNumberFormat="1" applyFont="1" applyFill="1" applyBorder="1" applyAlignment="1">
      <alignment horizontal="center" vertical="center" shrinkToFit="1"/>
    </xf>
    <xf numFmtId="182" fontId="3" fillId="0" borderId="1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center" vertical="center" shrinkToFit="1"/>
    </xf>
    <xf numFmtId="184" fontId="3" fillId="0" borderId="0" xfId="0" applyNumberFormat="1" applyFont="1" applyFill="1" applyBorder="1" applyAlignment="1">
      <alignment horizontal="center" vertical="center" shrinkToFit="1"/>
    </xf>
    <xf numFmtId="184" fontId="3" fillId="0" borderId="7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shrinkToFit="1"/>
    </xf>
    <xf numFmtId="182" fontId="3" fillId="0" borderId="4" xfId="0" applyNumberFormat="1" applyFont="1" applyFill="1" applyBorder="1" applyAlignment="1">
      <alignment horizontal="center" vertical="center" shrinkToFit="1"/>
    </xf>
    <xf numFmtId="184" fontId="3" fillId="0" borderId="4" xfId="0" applyNumberFormat="1" applyFont="1" applyFill="1" applyBorder="1" applyAlignment="1">
      <alignment horizontal="center" vertical="center" shrinkToFit="1"/>
    </xf>
    <xf numFmtId="184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12" xfId="0" applyFont="1" applyBorder="1" applyAlignment="1">
      <alignment horizontal="center" vertical="center" shrinkToFit="1"/>
    </xf>
    <xf numFmtId="225" fontId="23" fillId="0" borderId="4" xfId="0" applyNumberFormat="1" applyFont="1" applyBorder="1" applyAlignment="1">
      <alignment horizontal="center" vertical="center"/>
    </xf>
    <xf numFmtId="186" fontId="23" fillId="0" borderId="4" xfId="0" applyNumberFormat="1" applyFont="1" applyBorder="1" applyAlignment="1">
      <alignment horizontal="center" vertical="center"/>
    </xf>
    <xf numFmtId="0" fontId="23" fillId="0" borderId="4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shrinkToFit="1"/>
    </xf>
    <xf numFmtId="185" fontId="24" fillId="0" borderId="15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190" fontId="23" fillId="0" borderId="25" xfId="0" applyNumberFormat="1" applyFont="1" applyBorder="1" applyAlignment="1">
      <alignment horizontal="center" vertical="center"/>
    </xf>
    <xf numFmtId="185" fontId="24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right" vertical="center"/>
    </xf>
    <xf numFmtId="182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88" fontId="0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5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183" fontId="0" fillId="0" borderId="7" xfId="0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188" fontId="3" fillId="0" borderId="10" xfId="0" applyNumberFormat="1" applyFont="1" applyBorder="1" applyAlignment="1">
      <alignment horizontal="center" vertical="center" shrinkToFit="1"/>
    </xf>
    <xf numFmtId="188" fontId="3" fillId="0" borderId="17" xfId="0" applyNumberFormat="1" applyFont="1" applyFill="1" applyBorder="1" applyAlignment="1">
      <alignment horizontal="center" vertical="center" shrinkToFit="1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231" fontId="0" fillId="0" borderId="0" xfId="0" applyNumberFormat="1" applyFont="1" applyFill="1" applyAlignment="1">
      <alignment horizontal="center" vertical="center"/>
    </xf>
    <xf numFmtId="231" fontId="0" fillId="0" borderId="0" xfId="17" applyNumberFormat="1" applyFont="1" applyFill="1" applyAlignment="1">
      <alignment horizontal="center" vertical="center"/>
    </xf>
    <xf numFmtId="188" fontId="0" fillId="0" borderId="0" xfId="0" applyNumberFormat="1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188" fontId="0" fillId="0" borderId="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shrinkToFit="1"/>
    </xf>
    <xf numFmtId="231" fontId="19" fillId="0" borderId="17" xfId="0" applyNumberFormat="1" applyFont="1" applyFill="1" applyBorder="1" applyAlignment="1">
      <alignment horizontal="center" vertical="center"/>
    </xf>
    <xf numFmtId="231" fontId="19" fillId="0" borderId="5" xfId="0" applyNumberFormat="1" applyFont="1" applyFill="1" applyBorder="1" applyAlignment="1">
      <alignment horizontal="center" vertical="center"/>
    </xf>
    <xf numFmtId="188" fontId="19" fillId="0" borderId="5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29" fillId="0" borderId="0" xfId="0" applyFont="1" applyAlignment="1">
      <alignment horizontal="left"/>
    </xf>
    <xf numFmtId="0" fontId="37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231" fontId="0" fillId="0" borderId="10" xfId="0" applyNumberFormat="1" applyFont="1" applyBorder="1" applyAlignment="1">
      <alignment horizontal="center" vertical="center"/>
    </xf>
    <xf numFmtId="231" fontId="0" fillId="0" borderId="0" xfId="0" applyNumberFormat="1" applyFont="1" applyAlignment="1">
      <alignment horizontal="center" vertical="center"/>
    </xf>
    <xf numFmtId="231" fontId="0" fillId="0" borderId="0" xfId="0" applyNumberFormat="1" applyFont="1" applyAlignment="1">
      <alignment horizontal="right" vertical="center"/>
    </xf>
    <xf numFmtId="231" fontId="37" fillId="0" borderId="0" xfId="0" applyNumberFormat="1" applyFont="1" applyFill="1" applyBorder="1" applyAlignment="1">
      <alignment horizontal="center" vertical="center" wrapText="1"/>
    </xf>
    <xf numFmtId="231" fontId="0" fillId="0" borderId="0" xfId="0" applyNumberFormat="1" applyFont="1" applyAlignment="1">
      <alignment horizontal="center" vertical="center"/>
    </xf>
    <xf numFmtId="231" fontId="0" fillId="0" borderId="0" xfId="0" applyNumberFormat="1" applyFont="1" applyAlignment="1">
      <alignment horizontal="right" vertical="center"/>
    </xf>
    <xf numFmtId="231" fontId="0" fillId="0" borderId="0" xfId="0" applyNumberFormat="1" applyFont="1" applyBorder="1" applyAlignment="1">
      <alignment horizontal="center" vertical="center"/>
    </xf>
    <xf numFmtId="231" fontId="0" fillId="0" borderId="17" xfId="0" applyNumberFormat="1" applyFont="1" applyBorder="1" applyAlignment="1">
      <alignment horizontal="center" vertical="center"/>
    </xf>
    <xf numFmtId="231" fontId="0" fillId="0" borderId="5" xfId="0" applyNumberFormat="1" applyFont="1" applyBorder="1" applyAlignment="1">
      <alignment horizontal="center" vertical="center"/>
    </xf>
    <xf numFmtId="231" fontId="0" fillId="0" borderId="5" xfId="0" applyNumberFormat="1" applyFont="1" applyBorder="1" applyAlignment="1">
      <alignment horizontal="right" vertical="center"/>
    </xf>
    <xf numFmtId="0" fontId="37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38" fillId="0" borderId="34" xfId="0" applyFont="1" applyBorder="1" applyAlignment="1">
      <alignment horizontal="center" vertical="center" wrapText="1"/>
    </xf>
    <xf numFmtId="231" fontId="0" fillId="0" borderId="0" xfId="0" applyNumberFormat="1" applyFont="1" applyAlignment="1">
      <alignment vertical="center"/>
    </xf>
    <xf numFmtId="231" fontId="0" fillId="0" borderId="5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0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3" fillId="0" borderId="0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 quotePrefix="1">
      <alignment horizontal="right" vertical="center"/>
    </xf>
    <xf numFmtId="0" fontId="3" fillId="0" borderId="21" xfId="0" applyFont="1" applyBorder="1" applyAlignment="1">
      <alignment horizontal="centerContinuous" vertical="center" wrapText="1" shrinkToFit="1"/>
    </xf>
    <xf numFmtId="0" fontId="3" fillId="0" borderId="25" xfId="0" applyFont="1" applyBorder="1" applyAlignment="1">
      <alignment horizontal="centerContinuous" vertical="center" wrapText="1" shrinkToFit="1"/>
    </xf>
    <xf numFmtId="0" fontId="3" fillId="0" borderId="25" xfId="0" applyFont="1" applyBorder="1" applyAlignment="1">
      <alignment horizontal="centerContinuous" vertical="center" wrapText="1"/>
    </xf>
    <xf numFmtId="0" fontId="3" fillId="0" borderId="24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 shrinkToFit="1"/>
    </xf>
    <xf numFmtId="0" fontId="3" fillId="0" borderId="3" xfId="0" applyFont="1" applyBorder="1" applyAlignment="1" quotePrefix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88" fontId="3" fillId="0" borderId="0" xfId="0" applyNumberFormat="1" applyFont="1" applyBorder="1" applyAlignment="1">
      <alignment horizontal="right" vertical="center" shrinkToFit="1"/>
    </xf>
    <xf numFmtId="188" fontId="29" fillId="0" borderId="10" xfId="0" applyNumberFormat="1" applyFont="1" applyBorder="1" applyAlignment="1">
      <alignment horizontal="center" vertical="center" shrinkToFit="1"/>
    </xf>
    <xf numFmtId="188" fontId="29" fillId="0" borderId="7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30" fillId="0" borderId="12" xfId="0" applyFont="1" applyBorder="1" applyAlignment="1">
      <alignment horizontal="center" vertical="center" shrinkToFit="1"/>
    </xf>
    <xf numFmtId="188" fontId="30" fillId="0" borderId="13" xfId="0" applyNumberFormat="1" applyFont="1" applyFill="1" applyBorder="1" applyAlignment="1">
      <alignment horizontal="center" vertical="center" shrinkToFit="1"/>
    </xf>
    <xf numFmtId="188" fontId="30" fillId="0" borderId="4" xfId="0" applyNumberFormat="1" applyFont="1" applyFill="1" applyBorder="1" applyAlignment="1">
      <alignment horizontal="center" vertical="center" shrinkToFit="1"/>
    </xf>
    <xf numFmtId="188" fontId="30" fillId="0" borderId="12" xfId="0" applyNumberFormat="1" applyFont="1" applyFill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centerContinuous" vertical="center" wrapText="1" shrinkToFit="1"/>
    </xf>
    <xf numFmtId="0" fontId="3" fillId="0" borderId="22" xfId="0" applyFont="1" applyFill="1" applyBorder="1" applyAlignment="1">
      <alignment horizontal="centerContinuous" vertical="center" wrapText="1" shrinkToFit="1"/>
    </xf>
    <xf numFmtId="0" fontId="3" fillId="0" borderId="22" xfId="0" applyFont="1" applyFill="1" applyBorder="1" applyAlignment="1">
      <alignment horizontal="centerContinuous" vertical="center" shrinkToFit="1"/>
    </xf>
    <xf numFmtId="0" fontId="3" fillId="0" borderId="36" xfId="0" applyFont="1" applyFill="1" applyBorder="1" applyAlignment="1">
      <alignment horizontal="centerContinuous" vertical="center" shrinkToFit="1"/>
    </xf>
    <xf numFmtId="0" fontId="3" fillId="0" borderId="17" xfId="0" applyFont="1" applyBorder="1" applyAlignment="1">
      <alignment horizontal="centerContinuous" vertical="center" wrapText="1" shrinkToFit="1"/>
    </xf>
    <xf numFmtId="0" fontId="3" fillId="0" borderId="0" xfId="0" applyFont="1" applyBorder="1" applyAlignment="1">
      <alignment horizontal="centerContinuous" vertical="center" wrapText="1" shrinkToFit="1"/>
    </xf>
    <xf numFmtId="0" fontId="3" fillId="0" borderId="7" xfId="0" applyFont="1" applyBorder="1" applyAlignment="1">
      <alignment horizontal="centerContinuous" vertical="center" shrinkToFit="1"/>
    </xf>
    <xf numFmtId="0" fontId="3" fillId="0" borderId="10" xfId="0" applyFont="1" applyBorder="1" applyAlignment="1">
      <alignment horizontal="centerContinuous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Continuous" vertical="center" shrinkToFit="1"/>
    </xf>
    <xf numFmtId="0" fontId="3" fillId="0" borderId="7" xfId="0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89" fontId="3" fillId="0" borderId="0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center" vertical="center" shrinkToFit="1"/>
    </xf>
    <xf numFmtId="188" fontId="30" fillId="0" borderId="0" xfId="0" applyNumberFormat="1" applyFont="1" applyFill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 quotePrefix="1">
      <alignment horizontal="center" vertical="center" shrinkToFit="1"/>
    </xf>
    <xf numFmtId="0" fontId="3" fillId="0" borderId="19" xfId="0" applyFont="1" applyFill="1" applyBorder="1" applyAlignment="1" quotePrefix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 quotePrefix="1">
      <alignment horizontal="center" vertical="center" shrinkToFit="1"/>
    </xf>
    <xf numFmtId="182" fontId="3" fillId="0" borderId="0" xfId="0" applyNumberFormat="1" applyFont="1" applyFill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188" fontId="30" fillId="0" borderId="13" xfId="0" applyNumberFormat="1" applyFont="1" applyBorder="1" applyAlignment="1">
      <alignment horizontal="center" vertical="center" shrinkToFit="1"/>
    </xf>
    <xf numFmtId="195" fontId="30" fillId="0" borderId="4" xfId="0" applyNumberFormat="1" applyFont="1" applyBorder="1" applyAlignment="1">
      <alignment horizontal="center" vertical="center" shrinkToFit="1"/>
    </xf>
    <xf numFmtId="188" fontId="30" fillId="0" borderId="4" xfId="0" applyNumberFormat="1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188" fontId="30" fillId="0" borderId="12" xfId="0" applyNumberFormat="1" applyFont="1" applyBorder="1" applyAlignment="1">
      <alignment horizontal="center" vertical="center" shrinkToFit="1"/>
    </xf>
    <xf numFmtId="0" fontId="3" fillId="0" borderId="0" xfId="0" applyFont="1" applyBorder="1" applyAlignment="1" quotePrefix="1">
      <alignment horizontal="right" vertical="center" shrinkToFit="1"/>
    </xf>
    <xf numFmtId="182" fontId="29" fillId="0" borderId="7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83" fontId="3" fillId="0" borderId="7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183" fontId="3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176" fontId="0" fillId="0" borderId="0" xfId="17" applyNumberFormat="1" applyFont="1" applyBorder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23" fillId="0" borderId="10" xfId="17" applyNumberFormat="1" applyFont="1" applyBorder="1" applyAlignment="1">
      <alignment horizontal="center" vertical="center"/>
    </xf>
    <xf numFmtId="176" fontId="23" fillId="0" borderId="0" xfId="17" applyNumberFormat="1" applyFont="1" applyBorder="1" applyAlignment="1">
      <alignment horizontal="center" vertical="center"/>
    </xf>
    <xf numFmtId="188" fontId="19" fillId="0" borderId="13" xfId="0" applyNumberFormat="1" applyFont="1" applyFill="1" applyBorder="1" applyAlignment="1">
      <alignment horizontal="center" vertical="center" shrinkToFit="1"/>
    </xf>
    <xf numFmtId="188" fontId="19" fillId="0" borderId="4" xfId="0" applyNumberFormat="1" applyFont="1" applyFill="1" applyBorder="1" applyAlignment="1">
      <alignment horizontal="center" vertical="center" shrinkToFit="1"/>
    </xf>
    <xf numFmtId="188" fontId="0" fillId="0" borderId="10" xfId="0" applyNumberFormat="1" applyFont="1" applyBorder="1" applyAlignment="1">
      <alignment horizontal="center" vertical="center" shrinkToFit="1"/>
    </xf>
    <xf numFmtId="188" fontId="0" fillId="0" borderId="7" xfId="0" applyNumberFormat="1" applyFont="1" applyBorder="1" applyAlignment="1">
      <alignment horizontal="center" vertical="center" shrinkToFit="1"/>
    </xf>
    <xf numFmtId="188" fontId="19" fillId="0" borderId="10" xfId="0" applyNumberFormat="1" applyFont="1" applyFill="1" applyBorder="1" applyAlignment="1">
      <alignment horizontal="center" vertical="center" shrinkToFit="1"/>
    </xf>
    <xf numFmtId="188" fontId="19" fillId="0" borderId="0" xfId="0" applyNumberFormat="1" applyFont="1" applyFill="1" applyBorder="1" applyAlignment="1">
      <alignment horizontal="center" vertical="center" shrinkToFit="1"/>
    </xf>
    <xf numFmtId="188" fontId="19" fillId="0" borderId="7" xfId="0" applyNumberFormat="1" applyFont="1" applyFill="1" applyBorder="1" applyAlignment="1">
      <alignment horizontal="center" vertical="center" shrinkToFit="1"/>
    </xf>
    <xf numFmtId="183" fontId="0" fillId="0" borderId="10" xfId="0" applyNumberFormat="1" applyFont="1" applyFill="1" applyBorder="1" applyAlignment="1">
      <alignment horizontal="center" vertical="center" shrinkToFit="1"/>
    </xf>
    <xf numFmtId="183" fontId="0" fillId="0" borderId="7" xfId="0" applyNumberFormat="1" applyFont="1" applyFill="1" applyBorder="1" applyAlignment="1">
      <alignment horizontal="center" vertical="center" shrinkToFit="1"/>
    </xf>
    <xf numFmtId="183" fontId="0" fillId="0" borderId="17" xfId="0" applyNumberFormat="1" applyFont="1" applyFill="1" applyBorder="1" applyAlignment="1">
      <alignment horizontal="center" vertical="center" shrinkToFit="1"/>
    </xf>
    <xf numFmtId="195" fontId="30" fillId="0" borderId="4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3" fontId="0" fillId="0" borderId="0" xfId="17" applyNumberFormat="1" applyFont="1" applyBorder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231" fontId="0" fillId="0" borderId="0" xfId="0" applyNumberFormat="1" applyFont="1" applyAlignment="1" quotePrefix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183" fontId="19" fillId="0" borderId="10" xfId="17" applyNumberFormat="1" applyFont="1" applyFill="1" applyBorder="1" applyAlignment="1">
      <alignment horizontal="center" vertical="center" shrinkToFit="1"/>
    </xf>
    <xf numFmtId="183" fontId="0" fillId="0" borderId="0" xfId="17" applyNumberFormat="1" applyFont="1" applyFill="1" applyBorder="1" applyAlignment="1">
      <alignment horizontal="center" vertical="center" shrinkToFit="1"/>
    </xf>
    <xf numFmtId="183" fontId="0" fillId="0" borderId="17" xfId="17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183" fontId="0" fillId="0" borderId="18" xfId="17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183" fontId="0" fillId="0" borderId="19" xfId="17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right" vertical="center"/>
    </xf>
    <xf numFmtId="0" fontId="3" fillId="0" borderId="27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49" fontId="0" fillId="0" borderId="6" xfId="0" applyNumberFormat="1" applyFont="1" applyBorder="1" applyAlignment="1" quotePrefix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7" xfId="0" applyFont="1" applyBorder="1" applyAlignment="1" quotePrefix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3" fillId="0" borderId="2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3" fillId="0" borderId="0" xfId="0" applyFont="1" applyAlignment="1" quotePrefix="1">
      <alignment horizontal="center" vertical="center"/>
    </xf>
    <xf numFmtId="0" fontId="3" fillId="0" borderId="17" xfId="0" applyFont="1" applyBorder="1" applyAlignment="1" quotePrefix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 quotePrefix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7" xfId="0" applyFont="1" applyBorder="1" applyAlignment="1" quotePrefix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 quotePrefix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7" xfId="0" applyFont="1" applyBorder="1" applyAlignment="1" quotePrefix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 quotePrefix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vertical="center" shrinkToFit="1"/>
    </xf>
    <xf numFmtId="0" fontId="3" fillId="0" borderId="21" xfId="0" applyNumberFormat="1" applyFont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horizontal="center" vertical="center" wrapText="1" shrinkToFit="1"/>
    </xf>
    <xf numFmtId="0" fontId="0" fillId="0" borderId="17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7" fillId="0" borderId="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29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right"/>
    </xf>
    <xf numFmtId="0" fontId="3" fillId="0" borderId="35" xfId="0" applyFont="1" applyBorder="1" applyAlignment="1" quotePrefix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6" xfId="0" applyFont="1" applyBorder="1" applyAlignment="1" quotePrefix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22" xfId="0" applyFont="1" applyBorder="1" applyAlignment="1" quotePrefix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 quotePrefix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30" fillId="0" borderId="4" xfId="0" applyNumberFormat="1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center" vertical="center" shrinkToFit="1"/>
    </xf>
    <xf numFmtId="0" fontId="3" fillId="0" borderId="36" xfId="0" applyFont="1" applyBorder="1" applyAlignment="1" quotePrefix="1">
      <alignment horizontal="center" vertical="center" shrinkToFit="1"/>
    </xf>
    <xf numFmtId="188" fontId="29" fillId="0" borderId="0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 quotePrefix="1">
      <alignment horizontal="right" vertical="center"/>
    </xf>
    <xf numFmtId="0" fontId="3" fillId="0" borderId="21" xfId="0" applyFont="1" applyBorder="1" applyAlignment="1" quotePrefix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</cellXfs>
  <cellStyles count="20">
    <cellStyle name="Normal" xfId="0"/>
    <cellStyle name="Percent" xfId="15"/>
    <cellStyle name="Comma" xfId="16"/>
    <cellStyle name="Comma [0]" xfId="17"/>
    <cellStyle name="Followed Hyperlink" xfId="18"/>
    <cellStyle name="콤마 [0]_1" xfId="19"/>
    <cellStyle name="콤마_1" xfId="20"/>
    <cellStyle name="Currency" xfId="21"/>
    <cellStyle name="Currency [0]" xfId="22"/>
    <cellStyle name="Hyperlink" xfId="23"/>
    <cellStyle name="category" xfId="24"/>
    <cellStyle name="Grey" xfId="25"/>
    <cellStyle name="HEADER" xfId="26"/>
    <cellStyle name="Header1" xfId="27"/>
    <cellStyle name="Header2" xfId="28"/>
    <cellStyle name="Input [yellow]" xfId="29"/>
    <cellStyle name="Model" xfId="30"/>
    <cellStyle name="Normal - Style1" xfId="31"/>
    <cellStyle name="Percent [2]" xfId="32"/>
    <cellStyle name="sub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1204;&#49688;&#51061;\&#53685;&#44228;&#50672;&#48372;\2004\17.&#44277;&#44277;&#54665;&#51221;&#48143;&#49324;&#48277;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QXPUVAXW\&#53685;&#44228;&#50672;&#48372;-(&#44277;&#44277;&#48516;&#50556;&#48513;&#51228;&#51452;&#444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1. 공무원총괄"/>
      <sheetName val="2.본청공무원"/>
      <sheetName val="3.시의회사무국 및 시사업소 공무원"/>
      <sheetName val="4. 동공무원"/>
      <sheetName val="5. 퇴직사유별 공무원"/>
      <sheetName val="6. 공무원 훈련자"/>
      <sheetName val="6. 공무원 훈련자(속)"/>
      <sheetName val="6. 공무원 훈련자(속2)"/>
      <sheetName val="6. 공무원 훈련자(속3)"/>
      <sheetName val="7. 관내관공서및주요기관"/>
      <sheetName val="7. 관내관공서및주요기관 (계속)"/>
      <sheetName val="8.민원서류처리"/>
      <sheetName val="9.범죄발생및검거"/>
      <sheetName val="9-1.범죄발생및검거"/>
      <sheetName val="10.연령별피의자"/>
      <sheetName val="11.학력별피의자"/>
      <sheetName val="12.소년범죄"/>
      <sheetName val="13.외국인범죄"/>
      <sheetName val="14.화재발생"/>
      <sheetName val="15.원인별화재발생"/>
      <sheetName val="16.장소별화재발생"/>
      <sheetName val="17.소방장비"/>
      <sheetName val="18.119구급활동실적"/>
      <sheetName val="19.119구조활동실적"/>
      <sheetName val="20.재난사고발생및피해현황"/>
      <sheetName val="21.풍수해발생"/>
      <sheetName val="22.교통사고발생(자동차)"/>
      <sheetName val="23.자동차단속및처리"/>
      <sheetName val="24.운전면허소지자"/>
      <sheetName val="25.운전면허시험실시"/>
    </sheetNames>
    <sheetDataSet>
      <sheetData sheetId="1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>
            <v>0</v>
          </cell>
          <cell r="C14">
            <v>3</v>
          </cell>
          <cell r="D14">
            <v>0</v>
          </cell>
          <cell r="E14">
            <v>0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>
            <v>0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>
            <v>0</v>
          </cell>
          <cell r="C20">
            <v>2</v>
          </cell>
          <cell r="D20">
            <v>0</v>
          </cell>
          <cell r="E20">
            <v>0</v>
          </cell>
          <cell r="F20">
            <v>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2">
          <cell r="B22">
            <v>0</v>
          </cell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B23">
            <v>0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총괄"/>
      <sheetName val="본청공무원"/>
      <sheetName val="직속사업소"/>
      <sheetName val="읍면공무원"/>
      <sheetName val="퇴직사유"/>
      <sheetName val="공무원훈련자"/>
    </sheetNames>
    <sheetDataSet>
      <sheetData sheetId="1">
        <row r="6">
          <cell r="S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7">
      <selection activeCell="K15" sqref="K15"/>
    </sheetView>
  </sheetViews>
  <sheetFormatPr defaultColWidth="8.88671875" defaultRowHeight="13.5"/>
  <cols>
    <col min="1" max="1" width="10.77734375" style="0" customWidth="1"/>
    <col min="2" max="3" width="6.77734375" style="0" customWidth="1"/>
    <col min="4" max="4" width="7.21484375" style="0" customWidth="1"/>
    <col min="5" max="5" width="6.4453125" style="0" customWidth="1"/>
    <col min="6" max="6" width="6.77734375" style="0" customWidth="1"/>
    <col min="7" max="7" width="6.21484375" style="0" customWidth="1"/>
    <col min="8" max="8" width="6.3359375" style="0" customWidth="1"/>
    <col min="9" max="9" width="7.3359375" style="0" customWidth="1"/>
    <col min="10" max="10" width="6.88671875" style="0" customWidth="1"/>
    <col min="11" max="11" width="6.5546875" style="0" customWidth="1"/>
    <col min="12" max="12" width="6.88671875" style="0" customWidth="1"/>
    <col min="13" max="13" width="6.6640625" style="0" customWidth="1"/>
    <col min="14" max="14" width="6.77734375" style="0" customWidth="1"/>
    <col min="15" max="15" width="7.77734375" style="0" customWidth="1"/>
    <col min="16" max="16" width="6.77734375" style="0" customWidth="1"/>
    <col min="17" max="17" width="6.88671875" style="0" customWidth="1"/>
    <col min="18" max="18" width="12.77734375" style="0" customWidth="1"/>
  </cols>
  <sheetData>
    <row r="1" spans="1:18" s="1" customFormat="1" ht="29.25" customHeight="1">
      <c r="A1" s="800" t="s">
        <v>261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  <c r="P1" s="800"/>
      <c r="Q1" s="800"/>
      <c r="R1" s="800"/>
    </row>
    <row r="2" spans="1:18" s="14" customFormat="1" ht="20.25" customHeight="1" thickBot="1">
      <c r="A2" s="19" t="s">
        <v>529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 t="s">
        <v>540</v>
      </c>
    </row>
    <row r="3" spans="1:18" s="14" customFormat="1" ht="22.5" customHeight="1">
      <c r="A3" s="868" t="s">
        <v>770</v>
      </c>
      <c r="B3" s="806" t="s">
        <v>771</v>
      </c>
      <c r="C3" s="806" t="s">
        <v>604</v>
      </c>
      <c r="D3" s="806" t="s">
        <v>554</v>
      </c>
      <c r="E3" s="806" t="s">
        <v>772</v>
      </c>
      <c r="F3" s="834" t="s">
        <v>552</v>
      </c>
      <c r="G3" s="834"/>
      <c r="H3" s="834"/>
      <c r="I3" s="845"/>
      <c r="J3" s="834" t="s">
        <v>569</v>
      </c>
      <c r="K3" s="834"/>
      <c r="L3" s="834"/>
      <c r="M3" s="834"/>
      <c r="N3" s="834"/>
      <c r="O3" s="806" t="s">
        <v>606</v>
      </c>
      <c r="P3" s="773" t="s">
        <v>605</v>
      </c>
      <c r="Q3" s="777" t="s">
        <v>773</v>
      </c>
      <c r="R3" s="720" t="s">
        <v>774</v>
      </c>
    </row>
    <row r="4" spans="1:18" s="14" customFormat="1" ht="48.75" customHeight="1">
      <c r="A4" s="844"/>
      <c r="B4" s="811"/>
      <c r="C4" s="811"/>
      <c r="D4" s="811"/>
      <c r="E4" s="811"/>
      <c r="F4" s="67" t="s">
        <v>808</v>
      </c>
      <c r="G4" s="67" t="s">
        <v>815</v>
      </c>
      <c r="H4" s="68" t="s">
        <v>816</v>
      </c>
      <c r="I4" s="68" t="s">
        <v>809</v>
      </c>
      <c r="J4" s="69" t="s">
        <v>810</v>
      </c>
      <c r="K4" s="67" t="s">
        <v>811</v>
      </c>
      <c r="L4" s="70" t="s">
        <v>812</v>
      </c>
      <c r="M4" s="67" t="s">
        <v>813</v>
      </c>
      <c r="N4" s="67" t="s">
        <v>814</v>
      </c>
      <c r="O4" s="811"/>
      <c r="P4" s="811"/>
      <c r="Q4" s="806"/>
      <c r="R4" s="834"/>
    </row>
    <row r="5" spans="1:18" s="14" customFormat="1" ht="19.5" customHeight="1">
      <c r="A5" s="693" t="s">
        <v>594</v>
      </c>
      <c r="B5" s="50">
        <v>20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4</v>
      </c>
      <c r="K5" s="53">
        <v>5</v>
      </c>
      <c r="L5" s="53">
        <v>2</v>
      </c>
      <c r="M5" s="53">
        <f>SUM(M16:M23)</f>
        <v>0</v>
      </c>
      <c r="N5" s="53">
        <f>SUM(N16:N23)</f>
        <v>1</v>
      </c>
      <c r="O5" s="53">
        <v>7</v>
      </c>
      <c r="P5" s="53">
        <v>0</v>
      </c>
      <c r="Q5" s="54">
        <v>0</v>
      </c>
      <c r="R5" s="694" t="s">
        <v>594</v>
      </c>
    </row>
    <row r="6" spans="1:18" s="14" customFormat="1" ht="19.5" customHeight="1">
      <c r="A6" s="693" t="s">
        <v>595</v>
      </c>
      <c r="B6" s="50">
        <v>30</v>
      </c>
      <c r="C6" s="53">
        <v>0</v>
      </c>
      <c r="D6" s="53">
        <v>2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5</v>
      </c>
      <c r="K6" s="53">
        <v>5</v>
      </c>
      <c r="L6" s="53">
        <v>1</v>
      </c>
      <c r="M6" s="53">
        <v>1</v>
      </c>
      <c r="N6" s="53">
        <v>4</v>
      </c>
      <c r="O6" s="53">
        <v>11</v>
      </c>
      <c r="P6" s="53">
        <v>1</v>
      </c>
      <c r="Q6" s="54">
        <v>0</v>
      </c>
      <c r="R6" s="695" t="s">
        <v>595</v>
      </c>
    </row>
    <row r="7" spans="1:18" s="14" customFormat="1" ht="19.5" customHeight="1">
      <c r="A7" s="693" t="s">
        <v>596</v>
      </c>
      <c r="B7" s="50">
        <v>18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3</v>
      </c>
      <c r="L7" s="53">
        <v>1</v>
      </c>
      <c r="M7" s="53">
        <v>2</v>
      </c>
      <c r="N7" s="53">
        <v>0</v>
      </c>
      <c r="O7" s="53">
        <v>12</v>
      </c>
      <c r="P7" s="53">
        <v>0</v>
      </c>
      <c r="Q7" s="54">
        <v>0</v>
      </c>
      <c r="R7" s="695" t="s">
        <v>596</v>
      </c>
    </row>
    <row r="8" spans="1:18" s="14" customFormat="1" ht="19.5" customHeight="1">
      <c r="A8" s="693" t="s">
        <v>597</v>
      </c>
      <c r="B8" s="53">
        <v>23</v>
      </c>
      <c r="C8" s="53">
        <v>0</v>
      </c>
      <c r="D8" s="53">
        <v>1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6</v>
      </c>
      <c r="L8" s="53">
        <v>5</v>
      </c>
      <c r="M8" s="53">
        <v>1</v>
      </c>
      <c r="N8" s="53">
        <v>0</v>
      </c>
      <c r="O8" s="53">
        <v>10</v>
      </c>
      <c r="P8" s="53">
        <v>0</v>
      </c>
      <c r="Q8" s="54">
        <v>0</v>
      </c>
      <c r="R8" s="695" t="s">
        <v>597</v>
      </c>
    </row>
    <row r="9" spans="1:18" s="14" customFormat="1" ht="19.5" customHeight="1">
      <c r="A9" s="693" t="s">
        <v>598</v>
      </c>
      <c r="B9" s="53">
        <v>18</v>
      </c>
      <c r="C9" s="53">
        <v>0</v>
      </c>
      <c r="D9" s="53">
        <v>1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1</v>
      </c>
      <c r="K9" s="53">
        <v>2</v>
      </c>
      <c r="L9" s="53">
        <v>1</v>
      </c>
      <c r="M9" s="53">
        <v>2</v>
      </c>
      <c r="N9" s="53">
        <v>0</v>
      </c>
      <c r="O9" s="53">
        <v>9</v>
      </c>
      <c r="P9" s="53">
        <v>1</v>
      </c>
      <c r="Q9" s="54">
        <v>1</v>
      </c>
      <c r="R9" s="695" t="s">
        <v>598</v>
      </c>
    </row>
    <row r="10" spans="1:18" s="14" customFormat="1" ht="19.5" customHeight="1">
      <c r="A10" s="693" t="s">
        <v>599</v>
      </c>
      <c r="B10" s="53">
        <v>10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1</v>
      </c>
      <c r="K10" s="53">
        <v>1</v>
      </c>
      <c r="L10" s="53">
        <v>2</v>
      </c>
      <c r="M10" s="53">
        <v>1</v>
      </c>
      <c r="N10" s="53">
        <v>1</v>
      </c>
      <c r="O10" s="53">
        <v>2</v>
      </c>
      <c r="P10" s="53">
        <v>1</v>
      </c>
      <c r="Q10" s="54">
        <v>1</v>
      </c>
      <c r="R10" s="695" t="s">
        <v>599</v>
      </c>
    </row>
    <row r="11" spans="1:18" s="14" customFormat="1" ht="19.5" customHeight="1">
      <c r="A11" s="693" t="s">
        <v>600</v>
      </c>
      <c r="B11" s="53">
        <v>15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3</v>
      </c>
      <c r="K11" s="53">
        <v>1</v>
      </c>
      <c r="L11" s="53">
        <v>2</v>
      </c>
      <c r="M11" s="53">
        <v>0</v>
      </c>
      <c r="N11" s="53">
        <v>1</v>
      </c>
      <c r="O11" s="53">
        <v>8</v>
      </c>
      <c r="P11" s="53">
        <v>0</v>
      </c>
      <c r="Q11" s="54">
        <v>0</v>
      </c>
      <c r="R11" s="695" t="s">
        <v>600</v>
      </c>
    </row>
    <row r="12" spans="1:18" s="14" customFormat="1" ht="19.5" customHeight="1">
      <c r="A12" s="693" t="s">
        <v>601</v>
      </c>
      <c r="B12" s="53">
        <v>16</v>
      </c>
      <c r="C12" s="53">
        <v>0</v>
      </c>
      <c r="D12" s="53">
        <v>1</v>
      </c>
      <c r="E12" s="53">
        <v>0</v>
      </c>
      <c r="F12" s="53">
        <v>0</v>
      </c>
      <c r="G12" s="53">
        <v>0</v>
      </c>
      <c r="H12" s="53">
        <v>0</v>
      </c>
      <c r="I12" s="53">
        <v>1</v>
      </c>
      <c r="J12" s="53">
        <v>2</v>
      </c>
      <c r="K12" s="53">
        <v>2</v>
      </c>
      <c r="L12" s="53">
        <v>2</v>
      </c>
      <c r="M12" s="53">
        <v>1</v>
      </c>
      <c r="N12" s="53">
        <v>1</v>
      </c>
      <c r="O12" s="53">
        <v>4</v>
      </c>
      <c r="P12" s="53">
        <v>2</v>
      </c>
      <c r="Q12" s="54">
        <v>0</v>
      </c>
      <c r="R12" s="695" t="s">
        <v>601</v>
      </c>
    </row>
    <row r="13" spans="1:18" s="14" customFormat="1" ht="19.5" customHeight="1">
      <c r="A13" s="693" t="s">
        <v>602</v>
      </c>
      <c r="B13" s="53">
        <v>20</v>
      </c>
      <c r="C13" s="53">
        <f aca="true" t="shared" si="0" ref="C13:Q13">SUM(C16:C24)</f>
        <v>1</v>
      </c>
      <c r="D13" s="53">
        <f t="shared" si="0"/>
        <v>2</v>
      </c>
      <c r="E13" s="53">
        <f t="shared" si="0"/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v>2</v>
      </c>
      <c r="J13" s="53">
        <v>4</v>
      </c>
      <c r="K13" s="53">
        <v>5</v>
      </c>
      <c r="L13" s="53">
        <v>2</v>
      </c>
      <c r="M13" s="53">
        <f t="shared" si="0"/>
        <v>0</v>
      </c>
      <c r="N13" s="53">
        <f t="shared" si="0"/>
        <v>1</v>
      </c>
      <c r="O13" s="53">
        <v>7</v>
      </c>
      <c r="P13" s="53">
        <f t="shared" si="0"/>
        <v>1</v>
      </c>
      <c r="Q13" s="54">
        <f t="shared" si="0"/>
        <v>0</v>
      </c>
      <c r="R13" s="695" t="s">
        <v>602</v>
      </c>
    </row>
    <row r="14" spans="1:18" s="14" customFormat="1" ht="19.5" customHeight="1">
      <c r="A14" s="693" t="s">
        <v>603</v>
      </c>
      <c r="B14" s="53">
        <v>7</v>
      </c>
      <c r="C14" s="53">
        <v>0</v>
      </c>
      <c r="D14" s="53">
        <v>1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2</v>
      </c>
      <c r="L14" s="53">
        <v>0</v>
      </c>
      <c r="M14" s="53">
        <v>0</v>
      </c>
      <c r="N14" s="53">
        <v>0</v>
      </c>
      <c r="O14" s="53">
        <v>4</v>
      </c>
      <c r="P14" s="53">
        <v>0</v>
      </c>
      <c r="Q14" s="54">
        <v>0</v>
      </c>
      <c r="R14" s="695" t="s">
        <v>603</v>
      </c>
    </row>
    <row r="15" spans="1:18" s="8" customFormat="1" ht="19.5" customHeight="1">
      <c r="A15" s="30" t="s">
        <v>513</v>
      </c>
      <c r="B15" s="49">
        <f>SUM(B16:B23)</f>
        <v>27</v>
      </c>
      <c r="C15" s="49">
        <f aca="true" t="shared" si="1" ref="C15:Q15">SUM(C16:C23)</f>
        <v>1</v>
      </c>
      <c r="D15" s="49">
        <f t="shared" si="1"/>
        <v>2</v>
      </c>
      <c r="E15" s="49">
        <f t="shared" si="1"/>
        <v>0</v>
      </c>
      <c r="F15" s="49">
        <f t="shared" si="1"/>
        <v>0</v>
      </c>
      <c r="G15" s="49">
        <f t="shared" si="1"/>
        <v>0</v>
      </c>
      <c r="H15" s="49">
        <f t="shared" si="1"/>
        <v>0</v>
      </c>
      <c r="I15" s="49">
        <f t="shared" si="1"/>
        <v>0</v>
      </c>
      <c r="J15" s="49">
        <f t="shared" si="1"/>
        <v>0</v>
      </c>
      <c r="K15" s="49">
        <f t="shared" si="1"/>
        <v>11</v>
      </c>
      <c r="L15" s="49">
        <f t="shared" si="1"/>
        <v>1</v>
      </c>
      <c r="M15" s="49">
        <f t="shared" si="1"/>
        <v>0</v>
      </c>
      <c r="N15" s="49">
        <f t="shared" si="1"/>
        <v>1</v>
      </c>
      <c r="O15" s="49">
        <f t="shared" si="1"/>
        <v>10</v>
      </c>
      <c r="P15" s="49">
        <f t="shared" si="1"/>
        <v>1</v>
      </c>
      <c r="Q15" s="51">
        <f t="shared" si="1"/>
        <v>0</v>
      </c>
      <c r="R15" s="31" t="s">
        <v>513</v>
      </c>
    </row>
    <row r="16" spans="1:18" s="14" customFormat="1" ht="19.5" customHeight="1">
      <c r="A16" s="15" t="s">
        <v>775</v>
      </c>
      <c r="B16" s="50">
        <v>5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1</v>
      </c>
      <c r="O16" s="52">
        <v>3</v>
      </c>
      <c r="P16" s="53">
        <v>0</v>
      </c>
      <c r="Q16" s="53">
        <v>0</v>
      </c>
      <c r="R16" s="108" t="s">
        <v>776</v>
      </c>
    </row>
    <row r="17" spans="1:18" s="14" customFormat="1" ht="19.5" customHeight="1">
      <c r="A17" s="15" t="s">
        <v>777</v>
      </c>
      <c r="B17" s="50">
        <v>19</v>
      </c>
      <c r="C17" s="53">
        <v>0</v>
      </c>
      <c r="D17" s="53">
        <v>2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2">
        <v>9</v>
      </c>
      <c r="L17" s="53">
        <v>0</v>
      </c>
      <c r="M17" s="53">
        <v>0</v>
      </c>
      <c r="N17" s="53">
        <v>0</v>
      </c>
      <c r="O17" s="53">
        <v>7</v>
      </c>
      <c r="P17" s="53">
        <v>1</v>
      </c>
      <c r="Q17" s="53">
        <v>0</v>
      </c>
      <c r="R17" s="108" t="s">
        <v>778</v>
      </c>
    </row>
    <row r="18" spans="1:18" s="14" customFormat="1" ht="19.5" customHeight="1">
      <c r="A18" s="15" t="s">
        <v>779</v>
      </c>
      <c r="B18" s="50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108" t="s">
        <v>780</v>
      </c>
    </row>
    <row r="19" spans="1:18" s="14" customFormat="1" ht="19.5" customHeight="1">
      <c r="A19" s="15" t="s">
        <v>781</v>
      </c>
      <c r="B19" s="50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108" t="s">
        <v>782</v>
      </c>
    </row>
    <row r="20" spans="1:18" s="14" customFormat="1" ht="19.5" customHeight="1">
      <c r="A20" s="15" t="s">
        <v>783</v>
      </c>
      <c r="B20" s="50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109" t="s">
        <v>784</v>
      </c>
    </row>
    <row r="21" spans="1:18" s="14" customFormat="1" ht="19.5" customHeight="1">
      <c r="A21" s="15" t="s">
        <v>785</v>
      </c>
      <c r="B21" s="50">
        <v>1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108" t="s">
        <v>786</v>
      </c>
    </row>
    <row r="22" spans="1:18" s="14" customFormat="1" ht="19.5" customHeight="1">
      <c r="A22" s="15" t="s">
        <v>787</v>
      </c>
      <c r="B22" s="50">
        <v>1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1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108" t="s">
        <v>788</v>
      </c>
    </row>
    <row r="23" spans="1:18" s="14" customFormat="1" ht="19.5" customHeight="1" thickBot="1">
      <c r="A23" s="41" t="s">
        <v>789</v>
      </c>
      <c r="B23" s="453">
        <v>1</v>
      </c>
      <c r="C23" s="57">
        <v>1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8">
        <v>0</v>
      </c>
      <c r="R23" s="696" t="s">
        <v>504</v>
      </c>
    </row>
    <row r="24" spans="1:18" s="14" customFormat="1" ht="16.5" customHeight="1">
      <c r="A24" s="14" t="s">
        <v>539</v>
      </c>
      <c r="J24" s="750" t="s">
        <v>1005</v>
      </c>
      <c r="K24" s="750"/>
      <c r="L24" s="750"/>
      <c r="M24" s="750"/>
      <c r="N24" s="750"/>
      <c r="O24" s="750"/>
      <c r="P24" s="750"/>
      <c r="Q24" s="750"/>
      <c r="R24" s="750"/>
    </row>
    <row r="25" s="14" customFormat="1" ht="12.75" customHeight="1"/>
    <row r="26" s="14" customFormat="1" ht="13.5"/>
    <row r="27" s="14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</sheetData>
  <mergeCells count="13">
    <mergeCell ref="J24:R24"/>
    <mergeCell ref="J3:N3"/>
    <mergeCell ref="O3:O4"/>
    <mergeCell ref="P3:P4"/>
    <mergeCell ref="A1:R1"/>
    <mergeCell ref="R3:R4"/>
    <mergeCell ref="F3:I3"/>
    <mergeCell ref="A3:A4"/>
    <mergeCell ref="Q3:Q4"/>
    <mergeCell ref="B3:B4"/>
    <mergeCell ref="C3:C4"/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237"/>
  <sheetViews>
    <sheetView zoomScale="75" zoomScaleNormal="75" zoomScaleSheetLayoutView="75" workbookViewId="0" topLeftCell="A1">
      <selection activeCell="U9" sqref="U9"/>
    </sheetView>
  </sheetViews>
  <sheetFormatPr defaultColWidth="8.88671875" defaultRowHeight="13.5"/>
  <cols>
    <col min="1" max="1" width="20.88671875" style="0" customWidth="1"/>
    <col min="2" max="2" width="5.77734375" style="0" customWidth="1"/>
    <col min="3" max="3" width="8.21484375" style="0" customWidth="1"/>
    <col min="4" max="5" width="7.10546875" style="0" customWidth="1"/>
    <col min="6" max="6" width="8.4453125" style="0" customWidth="1"/>
    <col min="7" max="7" width="6.77734375" style="0" customWidth="1"/>
    <col min="8" max="8" width="9.21484375" style="0" customWidth="1"/>
    <col min="9" max="9" width="7.6640625" style="0" customWidth="1"/>
    <col min="10" max="10" width="10.77734375" style="0" customWidth="1"/>
    <col min="11" max="11" width="9.5546875" style="0" customWidth="1"/>
    <col min="12" max="12" width="8.6640625" style="0" customWidth="1"/>
    <col min="13" max="13" width="8.99609375" style="0" customWidth="1"/>
    <col min="14" max="14" width="7.10546875" style="0" customWidth="1"/>
    <col min="15" max="15" width="9.6640625" style="0" customWidth="1"/>
    <col min="16" max="16" width="6.21484375" style="0" customWidth="1"/>
    <col min="17" max="17" width="8.77734375" style="0" customWidth="1"/>
    <col min="18" max="18" width="5.77734375" style="0" customWidth="1"/>
    <col min="19" max="19" width="7.5546875" style="0" customWidth="1"/>
    <col min="20" max="20" width="6.21484375" style="0" customWidth="1"/>
    <col min="21" max="21" width="8.6640625" style="0" customWidth="1"/>
  </cols>
  <sheetData>
    <row r="1" spans="1:22" s="1" customFormat="1" ht="30.75" customHeight="1">
      <c r="A1" s="800" t="s">
        <v>262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 t="s">
        <v>512</v>
      </c>
      <c r="M1" s="800"/>
      <c r="N1" s="800"/>
      <c r="O1" s="800"/>
      <c r="P1" s="800"/>
      <c r="Q1" s="800"/>
      <c r="R1" s="800"/>
      <c r="S1" s="800"/>
      <c r="T1" s="800"/>
      <c r="U1" s="800"/>
      <c r="V1" s="6"/>
    </row>
    <row r="2" spans="1:22" s="2" customFormat="1" ht="15.75" customHeight="1">
      <c r="A2" s="4" t="s">
        <v>517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84" t="s">
        <v>518</v>
      </c>
      <c r="V2" s="4"/>
    </row>
    <row r="3" spans="1:43" s="3" customFormat="1" ht="79.5" customHeight="1">
      <c r="A3" s="70" t="s">
        <v>118</v>
      </c>
      <c r="B3" s="69" t="s">
        <v>119</v>
      </c>
      <c r="C3" s="67" t="s">
        <v>204</v>
      </c>
      <c r="D3" s="67" t="s">
        <v>120</v>
      </c>
      <c r="E3" s="67" t="s">
        <v>121</v>
      </c>
      <c r="F3" s="67" t="s">
        <v>122</v>
      </c>
      <c r="G3" s="67" t="s">
        <v>123</v>
      </c>
      <c r="H3" s="67" t="s">
        <v>124</v>
      </c>
      <c r="I3" s="67" t="s">
        <v>125</v>
      </c>
      <c r="J3" s="67" t="s">
        <v>198</v>
      </c>
      <c r="K3" s="69" t="s">
        <v>199</v>
      </c>
      <c r="L3" s="69" t="s">
        <v>200</v>
      </c>
      <c r="M3" s="67" t="s">
        <v>201</v>
      </c>
      <c r="N3" s="67" t="s">
        <v>126</v>
      </c>
      <c r="O3" s="67" t="s">
        <v>202</v>
      </c>
      <c r="P3" s="67" t="s">
        <v>127</v>
      </c>
      <c r="Q3" s="67" t="s">
        <v>203</v>
      </c>
      <c r="R3" s="67" t="s">
        <v>128</v>
      </c>
      <c r="S3" s="67" t="s">
        <v>129</v>
      </c>
      <c r="T3" s="67" t="s">
        <v>130</v>
      </c>
      <c r="U3" s="69" t="s">
        <v>131</v>
      </c>
      <c r="V3" s="11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22" s="14" customFormat="1" ht="30" customHeight="1">
      <c r="A4" s="106" t="s">
        <v>132</v>
      </c>
      <c r="B4" s="62">
        <v>353</v>
      </c>
      <c r="C4" s="63">
        <v>154</v>
      </c>
      <c r="D4" s="63">
        <v>2</v>
      </c>
      <c r="E4" s="63">
        <v>8</v>
      </c>
      <c r="F4" s="63">
        <v>25</v>
      </c>
      <c r="G4" s="63">
        <v>7</v>
      </c>
      <c r="H4" s="63" t="s">
        <v>133</v>
      </c>
      <c r="I4" s="63">
        <v>12</v>
      </c>
      <c r="J4" s="63">
        <v>1</v>
      </c>
      <c r="K4" s="63">
        <v>1</v>
      </c>
      <c r="L4" s="63" t="s">
        <v>133</v>
      </c>
      <c r="M4" s="63">
        <v>6</v>
      </c>
      <c r="N4" s="63">
        <v>2</v>
      </c>
      <c r="O4" s="63">
        <v>4</v>
      </c>
      <c r="P4" s="63">
        <v>6</v>
      </c>
      <c r="Q4" s="63">
        <v>4</v>
      </c>
      <c r="R4" s="63">
        <v>12</v>
      </c>
      <c r="S4" s="63" t="s">
        <v>133</v>
      </c>
      <c r="T4" s="64">
        <v>109</v>
      </c>
      <c r="U4" s="11" t="s">
        <v>132</v>
      </c>
      <c r="V4" s="13"/>
    </row>
    <row r="5" spans="1:22" s="14" customFormat="1" ht="30" customHeight="1">
      <c r="A5" s="106" t="s">
        <v>826</v>
      </c>
      <c r="B5" s="62">
        <v>367</v>
      </c>
      <c r="C5" s="63">
        <v>155</v>
      </c>
      <c r="D5" s="63">
        <v>2</v>
      </c>
      <c r="E5" s="63">
        <v>7</v>
      </c>
      <c r="F5" s="63">
        <v>19</v>
      </c>
      <c r="G5" s="63">
        <v>10</v>
      </c>
      <c r="H5" s="63">
        <v>0</v>
      </c>
      <c r="I5" s="63">
        <v>6</v>
      </c>
      <c r="J5" s="63">
        <v>0</v>
      </c>
      <c r="K5" s="63">
        <v>0</v>
      </c>
      <c r="L5" s="63">
        <v>0</v>
      </c>
      <c r="M5" s="63">
        <v>3</v>
      </c>
      <c r="N5" s="63">
        <v>3</v>
      </c>
      <c r="O5" s="63">
        <v>6</v>
      </c>
      <c r="P5" s="63">
        <v>7</v>
      </c>
      <c r="Q5" s="63">
        <v>2</v>
      </c>
      <c r="R5" s="63">
        <v>2</v>
      </c>
      <c r="S5" s="63">
        <v>1</v>
      </c>
      <c r="T5" s="64">
        <v>144</v>
      </c>
      <c r="U5" s="11" t="s">
        <v>826</v>
      </c>
      <c r="V5" s="13"/>
    </row>
    <row r="6" spans="1:22" s="14" customFormat="1" ht="30" customHeight="1">
      <c r="A6" s="106" t="s">
        <v>520</v>
      </c>
      <c r="B6" s="62">
        <v>417</v>
      </c>
      <c r="C6" s="63">
        <v>154</v>
      </c>
      <c r="D6" s="63">
        <v>3</v>
      </c>
      <c r="E6" s="63">
        <v>3</v>
      </c>
      <c r="F6" s="63">
        <v>32</v>
      </c>
      <c r="G6" s="63">
        <v>12</v>
      </c>
      <c r="H6" s="63">
        <v>0</v>
      </c>
      <c r="I6" s="63">
        <v>6</v>
      </c>
      <c r="J6" s="63">
        <v>2</v>
      </c>
      <c r="K6" s="63">
        <v>0</v>
      </c>
      <c r="L6" s="63">
        <v>0</v>
      </c>
      <c r="M6" s="63">
        <v>7</v>
      </c>
      <c r="N6" s="63">
        <v>4</v>
      </c>
      <c r="O6" s="63">
        <v>6</v>
      </c>
      <c r="P6" s="63">
        <v>8</v>
      </c>
      <c r="Q6" s="63">
        <v>0</v>
      </c>
      <c r="R6" s="63">
        <v>19</v>
      </c>
      <c r="S6" s="63">
        <v>0</v>
      </c>
      <c r="T6" s="64">
        <v>161</v>
      </c>
      <c r="U6" s="11" t="s">
        <v>520</v>
      </c>
      <c r="V6" s="13"/>
    </row>
    <row r="7" spans="1:22" s="14" customFormat="1" ht="30" customHeight="1">
      <c r="A7" s="106" t="s">
        <v>832</v>
      </c>
      <c r="B7" s="62">
        <v>344</v>
      </c>
      <c r="C7" s="63">
        <v>134</v>
      </c>
      <c r="D7" s="63">
        <v>2</v>
      </c>
      <c r="E7" s="63">
        <v>6</v>
      </c>
      <c r="F7" s="63">
        <v>20</v>
      </c>
      <c r="G7" s="63">
        <v>12</v>
      </c>
      <c r="H7" s="63">
        <v>0</v>
      </c>
      <c r="I7" s="63">
        <v>9</v>
      </c>
      <c r="J7" s="63">
        <v>1</v>
      </c>
      <c r="K7" s="63">
        <v>0</v>
      </c>
      <c r="L7" s="63">
        <v>0</v>
      </c>
      <c r="M7" s="63">
        <v>8</v>
      </c>
      <c r="N7" s="63">
        <v>3</v>
      </c>
      <c r="O7" s="63">
        <v>2</v>
      </c>
      <c r="P7" s="63">
        <v>5</v>
      </c>
      <c r="Q7" s="63">
        <v>2</v>
      </c>
      <c r="R7" s="63">
        <v>20</v>
      </c>
      <c r="S7" s="63">
        <v>0</v>
      </c>
      <c r="T7" s="64">
        <v>120</v>
      </c>
      <c r="U7" s="11" t="s">
        <v>832</v>
      </c>
      <c r="V7" s="13"/>
    </row>
    <row r="8" spans="1:22" s="75" customFormat="1" ht="30" customHeight="1">
      <c r="A8" s="112" t="s">
        <v>510</v>
      </c>
      <c r="B8" s="94">
        <v>485</v>
      </c>
      <c r="C8" s="95">
        <v>155</v>
      </c>
      <c r="D8" s="77">
        <v>4</v>
      </c>
      <c r="E8" s="77">
        <v>8</v>
      </c>
      <c r="F8" s="77">
        <v>40</v>
      </c>
      <c r="G8" s="77">
        <v>15</v>
      </c>
      <c r="H8" s="77">
        <v>0</v>
      </c>
      <c r="I8" s="77">
        <v>11</v>
      </c>
      <c r="J8" s="77">
        <v>5</v>
      </c>
      <c r="K8" s="77">
        <v>1</v>
      </c>
      <c r="L8" s="77">
        <v>0</v>
      </c>
      <c r="M8" s="77">
        <v>10</v>
      </c>
      <c r="N8" s="77">
        <v>4</v>
      </c>
      <c r="O8" s="77">
        <v>9</v>
      </c>
      <c r="P8" s="95">
        <v>7</v>
      </c>
      <c r="Q8" s="77">
        <v>5</v>
      </c>
      <c r="R8" s="77">
        <v>23</v>
      </c>
      <c r="S8" s="77">
        <v>0</v>
      </c>
      <c r="T8" s="85">
        <v>188</v>
      </c>
      <c r="U8" s="73" t="s">
        <v>510</v>
      </c>
      <c r="V8" s="86"/>
    </row>
    <row r="9" spans="1:21" s="35" customFormat="1" ht="30" customHeight="1">
      <c r="A9" s="113" t="s">
        <v>511</v>
      </c>
      <c r="B9" s="98">
        <f aca="true" t="shared" si="0" ref="B9:G9">SUM(B10:B207)</f>
        <v>914</v>
      </c>
      <c r="C9" s="99">
        <f t="shared" si="0"/>
        <v>336</v>
      </c>
      <c r="D9" s="99">
        <f t="shared" si="0"/>
        <v>9</v>
      </c>
      <c r="E9" s="99">
        <f t="shared" si="0"/>
        <v>28</v>
      </c>
      <c r="F9" s="99">
        <f t="shared" si="0"/>
        <v>74</v>
      </c>
      <c r="G9" s="99">
        <f t="shared" si="0"/>
        <v>13</v>
      </c>
      <c r="H9" s="93">
        <v>0</v>
      </c>
      <c r="I9" s="99">
        <f>SUM(I10:I207)</f>
        <v>6</v>
      </c>
      <c r="J9" s="99">
        <f>SUM(J10:J207)</f>
        <v>13</v>
      </c>
      <c r="K9" s="93">
        <v>0</v>
      </c>
      <c r="L9" s="99">
        <v>1</v>
      </c>
      <c r="M9" s="99">
        <f aca="true" t="shared" si="1" ref="M9:R9">SUM(M10:M207)</f>
        <v>22</v>
      </c>
      <c r="N9" s="99">
        <f t="shared" si="1"/>
        <v>14</v>
      </c>
      <c r="O9" s="99">
        <f t="shared" si="1"/>
        <v>27</v>
      </c>
      <c r="P9" s="99">
        <f t="shared" si="1"/>
        <v>11</v>
      </c>
      <c r="Q9" s="99">
        <f t="shared" si="1"/>
        <v>9</v>
      </c>
      <c r="R9" s="99">
        <f t="shared" si="1"/>
        <v>39</v>
      </c>
      <c r="S9" s="93">
        <v>0</v>
      </c>
      <c r="T9" s="97">
        <v>211</v>
      </c>
      <c r="U9" s="32" t="s">
        <v>511</v>
      </c>
    </row>
    <row r="10" spans="1:43" s="2" customFormat="1" ht="25.5" customHeight="1">
      <c r="A10" s="96" t="s">
        <v>312</v>
      </c>
      <c r="B10" s="100">
        <f aca="true" t="shared" si="2" ref="B10:B57">SUM(C10:T10)</f>
        <v>23</v>
      </c>
      <c r="C10" s="101">
        <v>14</v>
      </c>
      <c r="D10" s="77">
        <v>0</v>
      </c>
      <c r="E10" s="77">
        <v>0</v>
      </c>
      <c r="F10" s="101">
        <v>5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101">
        <v>1</v>
      </c>
      <c r="R10" s="101">
        <v>1</v>
      </c>
      <c r="S10" s="77">
        <v>0</v>
      </c>
      <c r="T10" s="102">
        <v>2</v>
      </c>
      <c r="U10" s="153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</row>
    <row r="11" spans="1:43" s="2" customFormat="1" ht="25.5" customHeight="1">
      <c r="A11" s="96" t="s">
        <v>313</v>
      </c>
      <c r="B11" s="100">
        <f t="shared" si="2"/>
        <v>3</v>
      </c>
      <c r="C11" s="101">
        <v>3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110">
        <v>0</v>
      </c>
      <c r="U11" s="153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</row>
    <row r="12" spans="1:43" s="2" customFormat="1" ht="25.5" customHeight="1">
      <c r="A12" s="96" t="s">
        <v>314</v>
      </c>
      <c r="B12" s="100">
        <f t="shared" si="2"/>
        <v>1</v>
      </c>
      <c r="C12" s="101">
        <v>1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110">
        <v>0</v>
      </c>
      <c r="U12" s="153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</row>
    <row r="13" spans="1:43" s="2" customFormat="1" ht="25.5" customHeight="1">
      <c r="A13" s="96" t="s">
        <v>315</v>
      </c>
      <c r="B13" s="100">
        <f t="shared" si="2"/>
        <v>1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101">
        <v>1</v>
      </c>
      <c r="Q13" s="77">
        <v>0</v>
      </c>
      <c r="R13" s="77">
        <v>0</v>
      </c>
      <c r="S13" s="77">
        <v>0</v>
      </c>
      <c r="T13" s="110">
        <v>0</v>
      </c>
      <c r="U13" s="153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</row>
    <row r="14" spans="1:43" s="2" customFormat="1" ht="25.5" customHeight="1">
      <c r="A14" s="96" t="s">
        <v>316</v>
      </c>
      <c r="B14" s="100">
        <f t="shared" si="2"/>
        <v>5</v>
      </c>
      <c r="C14" s="77">
        <v>0</v>
      </c>
      <c r="D14" s="77">
        <v>0</v>
      </c>
      <c r="E14" s="101">
        <v>1</v>
      </c>
      <c r="F14" s="101">
        <v>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101">
        <v>1</v>
      </c>
      <c r="P14" s="77">
        <v>0</v>
      </c>
      <c r="Q14" s="77">
        <v>0</v>
      </c>
      <c r="R14" s="77">
        <v>0</v>
      </c>
      <c r="S14" s="77">
        <v>0</v>
      </c>
      <c r="T14" s="110">
        <v>0</v>
      </c>
      <c r="U14" s="153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</row>
    <row r="15" spans="1:43" s="2" customFormat="1" ht="25.5" customHeight="1">
      <c r="A15" s="96" t="s">
        <v>317</v>
      </c>
      <c r="B15" s="100">
        <f t="shared" si="2"/>
        <v>1</v>
      </c>
      <c r="C15" s="77">
        <v>0</v>
      </c>
      <c r="D15" s="77">
        <v>0</v>
      </c>
      <c r="E15" s="101">
        <v>1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110">
        <v>0</v>
      </c>
      <c r="U15" s="153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</row>
    <row r="16" spans="1:43" s="2" customFormat="1" ht="25.5" customHeight="1">
      <c r="A16" s="96" t="s">
        <v>318</v>
      </c>
      <c r="B16" s="100">
        <f t="shared" si="2"/>
        <v>2</v>
      </c>
      <c r="C16" s="77">
        <v>0</v>
      </c>
      <c r="D16" s="77">
        <v>0</v>
      </c>
      <c r="E16" s="101">
        <v>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110">
        <v>0</v>
      </c>
      <c r="U16" s="153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</row>
    <row r="17" spans="1:43" s="2" customFormat="1" ht="25.5" customHeight="1">
      <c r="A17" s="96" t="s">
        <v>319</v>
      </c>
      <c r="B17" s="100">
        <f t="shared" si="2"/>
        <v>1</v>
      </c>
      <c r="C17" s="101">
        <v>1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110">
        <v>0</v>
      </c>
      <c r="U17" s="153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</row>
    <row r="18" spans="1:43" s="2" customFormat="1" ht="25.5" customHeight="1">
      <c r="A18" s="96" t="s">
        <v>320</v>
      </c>
      <c r="B18" s="100">
        <f t="shared" si="2"/>
        <v>1</v>
      </c>
      <c r="C18" s="101">
        <v>1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110">
        <v>0</v>
      </c>
      <c r="U18" s="153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</row>
    <row r="19" spans="1:43" s="2" customFormat="1" ht="25.5" customHeight="1">
      <c r="A19" s="96" t="s">
        <v>321</v>
      </c>
      <c r="B19" s="100">
        <f t="shared" si="2"/>
        <v>1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101">
        <v>1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110">
        <v>0</v>
      </c>
      <c r="U19" s="153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</row>
    <row r="20" spans="1:43" s="2" customFormat="1" ht="25.5" customHeight="1">
      <c r="A20" s="96" t="s">
        <v>322</v>
      </c>
      <c r="B20" s="100">
        <f t="shared" si="2"/>
        <v>1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102">
        <v>1</v>
      </c>
      <c r="U20" s="153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</row>
    <row r="21" spans="1:43" s="2" customFormat="1" ht="25.5" customHeight="1">
      <c r="A21" s="96" t="s">
        <v>323</v>
      </c>
      <c r="B21" s="100">
        <f t="shared" si="2"/>
        <v>3</v>
      </c>
      <c r="C21" s="101">
        <v>1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101">
        <v>1</v>
      </c>
      <c r="O21" s="77">
        <v>0</v>
      </c>
      <c r="P21" s="77">
        <v>0</v>
      </c>
      <c r="Q21" s="101">
        <v>1</v>
      </c>
      <c r="R21" s="77">
        <v>0</v>
      </c>
      <c r="S21" s="77">
        <v>0</v>
      </c>
      <c r="T21" s="110">
        <v>0</v>
      </c>
      <c r="U21" s="153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</row>
    <row r="22" spans="1:43" s="2" customFormat="1" ht="25.5" customHeight="1">
      <c r="A22" s="96" t="s">
        <v>324</v>
      </c>
      <c r="B22" s="100">
        <f t="shared" si="2"/>
        <v>1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102">
        <v>1</v>
      </c>
      <c r="U22" s="153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</row>
    <row r="23" spans="1:43" s="2" customFormat="1" ht="25.5" customHeight="1">
      <c r="A23" s="96" t="s">
        <v>325</v>
      </c>
      <c r="B23" s="100">
        <f t="shared" si="2"/>
        <v>21</v>
      </c>
      <c r="C23" s="101">
        <v>6</v>
      </c>
      <c r="D23" s="77">
        <v>0</v>
      </c>
      <c r="E23" s="77">
        <v>0</v>
      </c>
      <c r="F23" s="101">
        <v>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101">
        <v>1</v>
      </c>
      <c r="P23" s="77">
        <v>0</v>
      </c>
      <c r="Q23" s="77">
        <v>0</v>
      </c>
      <c r="R23" s="77">
        <v>0</v>
      </c>
      <c r="S23" s="77">
        <v>0</v>
      </c>
      <c r="T23" s="102">
        <v>12</v>
      </c>
      <c r="U23" s="153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</row>
    <row r="24" spans="1:43" s="2" customFormat="1" ht="25.5" customHeight="1">
      <c r="A24" s="96" t="s">
        <v>326</v>
      </c>
      <c r="B24" s="100">
        <f t="shared" si="2"/>
        <v>1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102">
        <v>1</v>
      </c>
      <c r="U24" s="153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</row>
    <row r="25" spans="1:43" s="2" customFormat="1" ht="25.5" customHeight="1">
      <c r="A25" s="96" t="s">
        <v>327</v>
      </c>
      <c r="B25" s="100">
        <f t="shared" si="2"/>
        <v>1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101">
        <v>1</v>
      </c>
      <c r="S25" s="77">
        <v>0</v>
      </c>
      <c r="T25" s="110">
        <v>0</v>
      </c>
      <c r="U25" s="153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</row>
    <row r="26" spans="1:43" s="2" customFormat="1" ht="25.5" customHeight="1">
      <c r="A26" s="96" t="s">
        <v>134</v>
      </c>
      <c r="B26" s="100">
        <f t="shared" si="2"/>
        <v>4</v>
      </c>
      <c r="C26" s="101">
        <v>2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101">
        <v>1</v>
      </c>
      <c r="P26" s="77">
        <v>0</v>
      </c>
      <c r="Q26" s="77">
        <v>0</v>
      </c>
      <c r="R26" s="77">
        <v>0</v>
      </c>
      <c r="S26" s="77">
        <v>0</v>
      </c>
      <c r="T26" s="102">
        <v>1</v>
      </c>
      <c r="U26" s="153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</row>
    <row r="27" spans="1:43" s="2" customFormat="1" ht="25.5" customHeight="1">
      <c r="A27" s="116" t="s">
        <v>135</v>
      </c>
      <c r="B27" s="117">
        <f t="shared" si="2"/>
        <v>2</v>
      </c>
      <c r="C27" s="118">
        <v>2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20">
        <v>0</v>
      </c>
      <c r="U27" s="148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</row>
    <row r="28" spans="1:43" s="2" customFormat="1" ht="25.5" customHeight="1">
      <c r="A28" s="114"/>
      <c r="B28" s="114"/>
      <c r="C28" s="101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15"/>
      <c r="U28" s="153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</row>
    <row r="29" spans="1:43" s="2" customFormat="1" ht="7.5" customHeight="1" thickBot="1">
      <c r="A29" s="179"/>
      <c r="B29" s="179"/>
      <c r="C29" s="187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536"/>
      <c r="U29" s="180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</row>
    <row r="30" spans="1:43" s="2" customFormat="1" ht="25.5" customHeight="1">
      <c r="A30" s="537" t="s">
        <v>136</v>
      </c>
      <c r="B30" s="538">
        <f t="shared" si="2"/>
        <v>1</v>
      </c>
      <c r="C30" s="539">
        <v>1</v>
      </c>
      <c r="D30" s="540">
        <v>0</v>
      </c>
      <c r="E30" s="540">
        <v>0</v>
      </c>
      <c r="F30" s="540">
        <v>0</v>
      </c>
      <c r="G30" s="540">
        <v>0</v>
      </c>
      <c r="H30" s="540">
        <v>0</v>
      </c>
      <c r="I30" s="540">
        <v>0</v>
      </c>
      <c r="J30" s="540">
        <v>0</v>
      </c>
      <c r="K30" s="540">
        <v>0</v>
      </c>
      <c r="L30" s="540">
        <v>0</v>
      </c>
      <c r="M30" s="540">
        <v>0</v>
      </c>
      <c r="N30" s="540">
        <v>0</v>
      </c>
      <c r="O30" s="540">
        <v>0</v>
      </c>
      <c r="P30" s="540">
        <v>0</v>
      </c>
      <c r="Q30" s="540">
        <v>0</v>
      </c>
      <c r="R30" s="540">
        <v>0</v>
      </c>
      <c r="S30" s="540">
        <v>0</v>
      </c>
      <c r="T30" s="541">
        <v>0</v>
      </c>
      <c r="U30" s="542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</row>
    <row r="31" spans="1:43" s="2" customFormat="1" ht="25.5" customHeight="1">
      <c r="A31" s="96" t="s">
        <v>328</v>
      </c>
      <c r="B31" s="100">
        <f t="shared" si="2"/>
        <v>2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101">
        <v>1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102">
        <v>1</v>
      </c>
      <c r="U31" s="153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</row>
    <row r="32" spans="1:43" s="2" customFormat="1" ht="25.5" customHeight="1">
      <c r="A32" s="96" t="s">
        <v>329</v>
      </c>
      <c r="B32" s="100">
        <f t="shared" si="2"/>
        <v>6</v>
      </c>
      <c r="C32" s="101">
        <v>6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110">
        <v>0</v>
      </c>
      <c r="U32" s="153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</row>
    <row r="33" spans="1:43" s="2" customFormat="1" ht="29.25" customHeight="1">
      <c r="A33" s="175" t="s">
        <v>209</v>
      </c>
      <c r="B33" s="100">
        <f t="shared" si="2"/>
        <v>3</v>
      </c>
      <c r="C33" s="101">
        <v>1</v>
      </c>
      <c r="D33" s="77">
        <v>0</v>
      </c>
      <c r="E33" s="77">
        <v>0</v>
      </c>
      <c r="F33" s="101">
        <v>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102">
        <v>1</v>
      </c>
      <c r="U33" s="153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</row>
    <row r="34" spans="1:43" s="2" customFormat="1" ht="25.5" customHeight="1">
      <c r="A34" s="96" t="s">
        <v>330</v>
      </c>
      <c r="B34" s="100">
        <f t="shared" si="2"/>
        <v>7</v>
      </c>
      <c r="C34" s="101">
        <v>3</v>
      </c>
      <c r="D34" s="77">
        <v>0</v>
      </c>
      <c r="E34" s="101">
        <v>1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1">
        <v>1</v>
      </c>
      <c r="N34" s="77">
        <v>0</v>
      </c>
      <c r="O34" s="77">
        <v>0</v>
      </c>
      <c r="P34" s="77">
        <v>0</v>
      </c>
      <c r="Q34" s="77">
        <v>0</v>
      </c>
      <c r="R34" s="101">
        <v>2</v>
      </c>
      <c r="S34" s="77">
        <v>0</v>
      </c>
      <c r="T34" s="110">
        <v>0</v>
      </c>
      <c r="U34" s="153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</row>
    <row r="35" spans="1:43" s="2" customFormat="1" ht="25.5" customHeight="1">
      <c r="A35" s="96" t="s">
        <v>137</v>
      </c>
      <c r="B35" s="100">
        <f t="shared" si="2"/>
        <v>1</v>
      </c>
      <c r="C35" s="77">
        <v>0</v>
      </c>
      <c r="D35" s="77">
        <v>0</v>
      </c>
      <c r="E35" s="77">
        <v>0</v>
      </c>
      <c r="F35" s="101">
        <v>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110">
        <v>0</v>
      </c>
      <c r="U35" s="153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</row>
    <row r="36" spans="1:43" s="2" customFormat="1" ht="25.5" customHeight="1">
      <c r="A36" s="96" t="s">
        <v>138</v>
      </c>
      <c r="B36" s="100">
        <f t="shared" si="2"/>
        <v>1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102">
        <v>1</v>
      </c>
      <c r="U36" s="153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</row>
    <row r="37" spans="1:43" s="2" customFormat="1" ht="25.5" customHeight="1">
      <c r="A37" s="96" t="s">
        <v>139</v>
      </c>
      <c r="B37" s="100">
        <f t="shared" si="2"/>
        <v>10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102">
        <v>10</v>
      </c>
      <c r="U37" s="153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</row>
    <row r="38" spans="1:43" s="2" customFormat="1" ht="27" customHeight="1">
      <c r="A38" s="175" t="s">
        <v>205</v>
      </c>
      <c r="B38" s="100">
        <f t="shared" si="2"/>
        <v>2</v>
      </c>
      <c r="C38" s="77">
        <v>0</v>
      </c>
      <c r="D38" s="77">
        <v>0</v>
      </c>
      <c r="E38" s="101">
        <v>1</v>
      </c>
      <c r="F38" s="101">
        <v>1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110">
        <v>0</v>
      </c>
      <c r="U38" s="153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</row>
    <row r="39" spans="1:43" s="2" customFormat="1" ht="25.5" customHeight="1">
      <c r="A39" s="96" t="s">
        <v>140</v>
      </c>
      <c r="B39" s="100">
        <f t="shared" si="2"/>
        <v>1</v>
      </c>
      <c r="C39" s="77">
        <v>0</v>
      </c>
      <c r="D39" s="101">
        <v>1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110">
        <v>0</v>
      </c>
      <c r="U39" s="153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</row>
    <row r="40" spans="1:43" s="2" customFormat="1" ht="29.25" customHeight="1">
      <c r="A40" s="175" t="s">
        <v>210</v>
      </c>
      <c r="B40" s="100">
        <f t="shared" si="2"/>
        <v>2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101">
        <v>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110">
        <v>0</v>
      </c>
      <c r="U40" s="153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</row>
    <row r="41" spans="1:43" s="2" customFormat="1" ht="25.5" customHeight="1">
      <c r="A41" s="96" t="s">
        <v>331</v>
      </c>
      <c r="B41" s="100">
        <f t="shared" si="2"/>
        <v>1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101">
        <v>1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110">
        <v>0</v>
      </c>
      <c r="U41" s="153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</row>
    <row r="42" spans="1:43" s="2" customFormat="1" ht="25.5" customHeight="1">
      <c r="A42" s="96" t="s">
        <v>141</v>
      </c>
      <c r="B42" s="100">
        <f t="shared" si="2"/>
        <v>3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101">
        <v>3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110">
        <v>0</v>
      </c>
      <c r="U42" s="153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</row>
    <row r="43" spans="1:43" s="2" customFormat="1" ht="25.5" customHeight="1">
      <c r="A43" s="96" t="s">
        <v>142</v>
      </c>
      <c r="B43" s="100">
        <f t="shared" si="2"/>
        <v>1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110">
        <v>1</v>
      </c>
      <c r="U43" s="153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</row>
    <row r="44" spans="1:43" s="2" customFormat="1" ht="25.5" customHeight="1">
      <c r="A44" s="96" t="s">
        <v>143</v>
      </c>
      <c r="B44" s="100">
        <f t="shared" si="2"/>
        <v>1</v>
      </c>
      <c r="C44" s="77">
        <v>0</v>
      </c>
      <c r="D44" s="77">
        <v>0</v>
      </c>
      <c r="E44" s="77">
        <v>0</v>
      </c>
      <c r="F44" s="101">
        <v>1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110">
        <v>0</v>
      </c>
      <c r="U44" s="153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</row>
    <row r="45" spans="1:43" s="2" customFormat="1" ht="25.5" customHeight="1">
      <c r="A45" s="96" t="s">
        <v>332</v>
      </c>
      <c r="B45" s="100">
        <f t="shared" si="2"/>
        <v>1</v>
      </c>
      <c r="C45" s="77">
        <v>0</v>
      </c>
      <c r="D45" s="77">
        <v>0</v>
      </c>
      <c r="E45" s="77">
        <v>0</v>
      </c>
      <c r="F45" s="101">
        <v>1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110">
        <v>0</v>
      </c>
      <c r="U45" s="153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</row>
    <row r="46" spans="1:43" s="2" customFormat="1" ht="25.5" customHeight="1">
      <c r="A46" s="96" t="s">
        <v>333</v>
      </c>
      <c r="B46" s="100">
        <f t="shared" si="2"/>
        <v>1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102">
        <v>1</v>
      </c>
      <c r="U46" s="153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</row>
    <row r="47" spans="1:43" s="2" customFormat="1" ht="25.5" customHeight="1">
      <c r="A47" s="96" t="s">
        <v>334</v>
      </c>
      <c r="B47" s="100">
        <f t="shared" si="2"/>
        <v>8</v>
      </c>
      <c r="C47" s="77">
        <v>0</v>
      </c>
      <c r="D47" s="77">
        <v>0</v>
      </c>
      <c r="E47" s="101">
        <v>2</v>
      </c>
      <c r="F47" s="101">
        <v>5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102">
        <v>1</v>
      </c>
      <c r="U47" s="153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</row>
    <row r="48" spans="1:43" s="2" customFormat="1" ht="25.5" customHeight="1">
      <c r="A48" s="96" t="s">
        <v>335</v>
      </c>
      <c r="B48" s="100">
        <f t="shared" si="2"/>
        <v>4</v>
      </c>
      <c r="C48" s="77">
        <v>0</v>
      </c>
      <c r="D48" s="77">
        <v>0</v>
      </c>
      <c r="E48" s="101">
        <v>1</v>
      </c>
      <c r="F48" s="101">
        <v>2</v>
      </c>
      <c r="G48" s="77">
        <v>0</v>
      </c>
      <c r="H48" s="77">
        <v>0</v>
      </c>
      <c r="I48" s="101">
        <v>1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110">
        <v>0</v>
      </c>
      <c r="U48" s="153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</row>
    <row r="49" spans="1:43" s="2" customFormat="1" ht="25.5" customHeight="1">
      <c r="A49" s="96" t="s">
        <v>336</v>
      </c>
      <c r="B49" s="100">
        <f t="shared" si="2"/>
        <v>1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102">
        <v>1</v>
      </c>
      <c r="U49" s="153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</row>
    <row r="50" spans="1:43" s="2" customFormat="1" ht="25.5" customHeight="1">
      <c r="A50" s="96" t="s">
        <v>337</v>
      </c>
      <c r="B50" s="100">
        <f t="shared" si="2"/>
        <v>2</v>
      </c>
      <c r="C50" s="101">
        <v>1</v>
      </c>
      <c r="D50" s="77">
        <v>0</v>
      </c>
      <c r="E50" s="77">
        <v>0</v>
      </c>
      <c r="F50" s="101">
        <v>1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110">
        <v>0</v>
      </c>
      <c r="U50" s="153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</row>
    <row r="51" spans="1:43" s="2" customFormat="1" ht="25.5" customHeight="1">
      <c r="A51" s="96" t="s">
        <v>338</v>
      </c>
      <c r="B51" s="100">
        <f t="shared" si="2"/>
        <v>13</v>
      </c>
      <c r="C51" s="101">
        <v>2</v>
      </c>
      <c r="D51" s="77">
        <v>0</v>
      </c>
      <c r="E51" s="77">
        <v>0</v>
      </c>
      <c r="F51" s="101">
        <v>1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101">
        <v>1</v>
      </c>
      <c r="N51" s="77">
        <v>0</v>
      </c>
      <c r="O51" s="77">
        <v>0</v>
      </c>
      <c r="P51" s="77">
        <v>0</v>
      </c>
      <c r="Q51" s="77">
        <v>0</v>
      </c>
      <c r="R51" s="101">
        <v>3</v>
      </c>
      <c r="S51" s="77">
        <v>0</v>
      </c>
      <c r="T51" s="102">
        <v>6</v>
      </c>
      <c r="U51" s="153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</row>
    <row r="52" spans="1:43" s="2" customFormat="1" ht="25.5" customHeight="1">
      <c r="A52" s="96" t="s">
        <v>339</v>
      </c>
      <c r="B52" s="100">
        <f t="shared" si="2"/>
        <v>1</v>
      </c>
      <c r="C52" s="77">
        <v>0</v>
      </c>
      <c r="D52" s="77">
        <v>0</v>
      </c>
      <c r="E52" s="77">
        <v>0</v>
      </c>
      <c r="F52" s="101">
        <v>1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110">
        <v>0</v>
      </c>
      <c r="U52" s="153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</row>
    <row r="53" spans="1:43" s="2" customFormat="1" ht="25.5" customHeight="1">
      <c r="A53" s="96" t="s">
        <v>340</v>
      </c>
      <c r="B53" s="100">
        <f t="shared" si="2"/>
        <v>1</v>
      </c>
      <c r="C53" s="77">
        <v>0</v>
      </c>
      <c r="D53" s="77">
        <v>0</v>
      </c>
      <c r="E53" s="77">
        <v>0</v>
      </c>
      <c r="F53" s="77">
        <v>0</v>
      </c>
      <c r="G53" s="101">
        <v>1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110">
        <v>0</v>
      </c>
      <c r="U53" s="153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</row>
    <row r="54" spans="1:43" s="2" customFormat="1" ht="25.5" customHeight="1">
      <c r="A54" s="96" t="s">
        <v>144</v>
      </c>
      <c r="B54" s="100">
        <f t="shared" si="2"/>
        <v>2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101">
        <v>1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102">
        <v>1</v>
      </c>
      <c r="U54" s="153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</row>
    <row r="55" spans="1:43" s="2" customFormat="1" ht="25.5" customHeight="1">
      <c r="A55" s="96" t="s">
        <v>341</v>
      </c>
      <c r="B55" s="100">
        <f t="shared" si="2"/>
        <v>3</v>
      </c>
      <c r="C55" s="77">
        <v>0</v>
      </c>
      <c r="D55" s="77">
        <v>0</v>
      </c>
      <c r="E55" s="77">
        <v>0</v>
      </c>
      <c r="F55" s="101">
        <v>3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110">
        <v>0</v>
      </c>
      <c r="U55" s="153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</row>
    <row r="56" spans="1:43" s="2" customFormat="1" ht="25.5" customHeight="1">
      <c r="A56" s="96" t="s">
        <v>342</v>
      </c>
      <c r="B56" s="100">
        <f t="shared" si="2"/>
        <v>1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102">
        <v>1</v>
      </c>
      <c r="U56" s="153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</row>
    <row r="57" spans="1:43" s="2" customFormat="1" ht="29.25" customHeight="1">
      <c r="A57" s="175" t="s">
        <v>211</v>
      </c>
      <c r="B57" s="100">
        <f t="shared" si="2"/>
        <v>2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101">
        <v>1</v>
      </c>
      <c r="S57" s="77">
        <v>0</v>
      </c>
      <c r="T57" s="102">
        <v>1</v>
      </c>
      <c r="U57" s="153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</row>
    <row r="58" spans="1:43" s="2" customFormat="1" ht="25.5" customHeight="1">
      <c r="A58" s="116" t="s">
        <v>343</v>
      </c>
      <c r="B58" s="117">
        <f aca="true" t="shared" si="3" ref="B58:B124">SUM(C58:T58)</f>
        <v>3</v>
      </c>
      <c r="C58" s="118">
        <v>1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8">
        <v>2</v>
      </c>
      <c r="S58" s="119">
        <v>0</v>
      </c>
      <c r="T58" s="120">
        <v>0</v>
      </c>
      <c r="U58" s="148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</row>
    <row r="59" spans="1:43" s="2" customFormat="1" ht="25.5" customHeight="1">
      <c r="A59" s="179"/>
      <c r="B59" s="114"/>
      <c r="C59" s="101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101"/>
      <c r="S59" s="77"/>
      <c r="T59" s="115"/>
      <c r="U59" s="180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</row>
    <row r="60" spans="1:43" s="2" customFormat="1" ht="25.5" customHeight="1">
      <c r="A60" s="185" t="s">
        <v>344</v>
      </c>
      <c r="B60" s="186">
        <f t="shared" si="3"/>
        <v>19</v>
      </c>
      <c r="C60" s="187">
        <v>8</v>
      </c>
      <c r="D60" s="188">
        <v>0</v>
      </c>
      <c r="E60" s="187">
        <v>1</v>
      </c>
      <c r="F60" s="188">
        <v>0</v>
      </c>
      <c r="G60" s="188">
        <v>0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88">
        <v>0</v>
      </c>
      <c r="N60" s="188">
        <v>0</v>
      </c>
      <c r="O60" s="188">
        <v>0</v>
      </c>
      <c r="P60" s="188">
        <v>0</v>
      </c>
      <c r="Q60" s="188">
        <v>0</v>
      </c>
      <c r="R60" s="187">
        <v>5</v>
      </c>
      <c r="S60" s="188">
        <v>0</v>
      </c>
      <c r="T60" s="189">
        <v>5</v>
      </c>
      <c r="U60" s="180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</row>
    <row r="61" spans="1:43" s="2" customFormat="1" ht="30" customHeight="1">
      <c r="A61" s="175" t="s">
        <v>212</v>
      </c>
      <c r="B61" s="100">
        <f t="shared" si="3"/>
        <v>2</v>
      </c>
      <c r="C61" s="101">
        <v>2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110">
        <v>0</v>
      </c>
      <c r="U61" s="153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</row>
    <row r="62" spans="1:43" s="2" customFormat="1" ht="30" customHeight="1">
      <c r="A62" s="175" t="s">
        <v>206</v>
      </c>
      <c r="B62" s="100">
        <f t="shared" si="3"/>
        <v>2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102">
        <v>2</v>
      </c>
      <c r="U62" s="153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</row>
    <row r="63" spans="1:43" s="2" customFormat="1" ht="25.5" customHeight="1">
      <c r="A63" s="96" t="s">
        <v>345</v>
      </c>
      <c r="B63" s="100">
        <f t="shared" si="3"/>
        <v>1</v>
      </c>
      <c r="C63" s="101">
        <v>1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110">
        <v>0</v>
      </c>
      <c r="U63" s="153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</row>
    <row r="64" spans="1:43" s="2" customFormat="1" ht="25.5" customHeight="1">
      <c r="A64" s="96" t="s">
        <v>346</v>
      </c>
      <c r="B64" s="100">
        <f t="shared" si="3"/>
        <v>1</v>
      </c>
      <c r="C64" s="101">
        <v>1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110">
        <v>0</v>
      </c>
      <c r="U64" s="153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</row>
    <row r="65" spans="1:43" s="2" customFormat="1" ht="25.5" customHeight="1">
      <c r="A65" s="96" t="s">
        <v>347</v>
      </c>
      <c r="B65" s="100">
        <f t="shared" si="3"/>
        <v>1</v>
      </c>
      <c r="C65" s="101">
        <v>1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110">
        <v>0</v>
      </c>
      <c r="U65" s="153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</row>
    <row r="66" spans="1:43" s="2" customFormat="1" ht="25.5" customHeight="1">
      <c r="A66" s="96" t="s">
        <v>348</v>
      </c>
      <c r="B66" s="100">
        <f t="shared" si="3"/>
        <v>2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102">
        <v>2</v>
      </c>
      <c r="U66" s="153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</row>
    <row r="67" spans="1:43" s="2" customFormat="1" ht="25.5" customHeight="1">
      <c r="A67" s="96" t="s">
        <v>349</v>
      </c>
      <c r="B67" s="100">
        <f t="shared" si="3"/>
        <v>1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102">
        <v>1</v>
      </c>
      <c r="U67" s="153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</row>
    <row r="68" spans="1:43" s="2" customFormat="1" ht="25.5" customHeight="1">
      <c r="A68" s="96" t="s">
        <v>350</v>
      </c>
      <c r="B68" s="100">
        <f t="shared" si="3"/>
        <v>1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101">
        <v>1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110">
        <v>0</v>
      </c>
      <c r="U68" s="153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</row>
    <row r="69" spans="1:43" s="2" customFormat="1" ht="29.25" customHeight="1">
      <c r="A69" s="175" t="s">
        <v>213</v>
      </c>
      <c r="B69" s="100">
        <f t="shared" si="3"/>
        <v>1</v>
      </c>
      <c r="C69" s="101">
        <v>1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110">
        <v>0</v>
      </c>
      <c r="U69" s="153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</row>
    <row r="70" spans="1:43" s="2" customFormat="1" ht="25.5" customHeight="1">
      <c r="A70" s="96" t="s">
        <v>351</v>
      </c>
      <c r="B70" s="100">
        <f t="shared" si="3"/>
        <v>1</v>
      </c>
      <c r="C70" s="101">
        <v>1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110">
        <v>0</v>
      </c>
      <c r="U70" s="153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</row>
    <row r="71" spans="1:43" s="2" customFormat="1" ht="25.5" customHeight="1">
      <c r="A71" s="96" t="s">
        <v>352</v>
      </c>
      <c r="B71" s="100">
        <f t="shared" si="3"/>
        <v>1</v>
      </c>
      <c r="C71" s="77">
        <v>0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102">
        <v>1</v>
      </c>
      <c r="U71" s="153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</row>
    <row r="72" spans="1:43" s="2" customFormat="1" ht="29.25" customHeight="1">
      <c r="A72" s="175" t="s">
        <v>214</v>
      </c>
      <c r="B72" s="100">
        <f t="shared" si="3"/>
        <v>1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102">
        <v>1</v>
      </c>
      <c r="U72" s="153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</row>
    <row r="73" spans="1:43" s="2" customFormat="1" ht="25.5" customHeight="1">
      <c r="A73" s="96" t="s">
        <v>353</v>
      </c>
      <c r="B73" s="100">
        <f t="shared" si="3"/>
        <v>1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102">
        <v>1</v>
      </c>
      <c r="U73" s="153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</row>
    <row r="74" spans="1:43" s="2" customFormat="1" ht="25.5" customHeight="1">
      <c r="A74" s="96" t="s">
        <v>354</v>
      </c>
      <c r="B74" s="100">
        <f t="shared" si="3"/>
        <v>2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101">
        <v>1</v>
      </c>
      <c r="R74" s="77">
        <v>0</v>
      </c>
      <c r="S74" s="77">
        <v>0</v>
      </c>
      <c r="T74" s="102">
        <v>1</v>
      </c>
      <c r="U74" s="153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</row>
    <row r="75" spans="1:43" s="2" customFormat="1" ht="25.5" customHeight="1">
      <c r="A75" s="96" t="s">
        <v>355</v>
      </c>
      <c r="B75" s="100">
        <f t="shared" si="3"/>
        <v>1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102">
        <v>1</v>
      </c>
      <c r="U75" s="153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</row>
    <row r="76" spans="1:43" s="2" customFormat="1" ht="25.5" customHeight="1">
      <c r="A76" s="96" t="s">
        <v>356</v>
      </c>
      <c r="B76" s="100">
        <f t="shared" si="3"/>
        <v>1</v>
      </c>
      <c r="C76" s="77">
        <v>0</v>
      </c>
      <c r="D76" s="77">
        <v>0</v>
      </c>
      <c r="E76" s="77">
        <v>0</v>
      </c>
      <c r="F76" s="101">
        <v>1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110">
        <v>0</v>
      </c>
      <c r="U76" s="153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</row>
    <row r="77" spans="1:43" s="2" customFormat="1" ht="25.5" customHeight="1">
      <c r="A77" s="96" t="s">
        <v>357</v>
      </c>
      <c r="B77" s="100">
        <f t="shared" si="3"/>
        <v>1</v>
      </c>
      <c r="C77" s="77">
        <v>0</v>
      </c>
      <c r="D77" s="77">
        <v>0</v>
      </c>
      <c r="E77" s="77">
        <v>0</v>
      </c>
      <c r="F77" s="101">
        <v>1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110">
        <v>0</v>
      </c>
      <c r="U77" s="153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</row>
    <row r="78" spans="1:43" s="2" customFormat="1" ht="25.5" customHeight="1">
      <c r="A78" s="96" t="s">
        <v>145</v>
      </c>
      <c r="B78" s="100">
        <f t="shared" si="3"/>
        <v>1</v>
      </c>
      <c r="C78" s="77">
        <v>0</v>
      </c>
      <c r="D78" s="101">
        <v>1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110">
        <v>0</v>
      </c>
      <c r="U78" s="153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</row>
    <row r="79" spans="1:43" s="2" customFormat="1" ht="25.5" customHeight="1">
      <c r="A79" s="96" t="s">
        <v>358</v>
      </c>
      <c r="B79" s="100">
        <f t="shared" si="3"/>
        <v>5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102">
        <v>5</v>
      </c>
      <c r="U79" s="153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</row>
    <row r="80" spans="1:43" s="2" customFormat="1" ht="25.5" customHeight="1">
      <c r="A80" s="96" t="s">
        <v>359</v>
      </c>
      <c r="B80" s="100">
        <f t="shared" si="3"/>
        <v>86</v>
      </c>
      <c r="C80" s="101">
        <v>50</v>
      </c>
      <c r="D80" s="101">
        <v>1</v>
      </c>
      <c r="E80" s="101">
        <v>4</v>
      </c>
      <c r="F80" s="101">
        <v>7</v>
      </c>
      <c r="G80" s="101">
        <v>1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101">
        <v>3</v>
      </c>
      <c r="N80" s="101">
        <v>1</v>
      </c>
      <c r="O80" s="101">
        <v>2</v>
      </c>
      <c r="P80" s="77">
        <v>0</v>
      </c>
      <c r="Q80" s="77">
        <v>0</v>
      </c>
      <c r="R80" s="101">
        <v>2</v>
      </c>
      <c r="S80" s="77">
        <v>0</v>
      </c>
      <c r="T80" s="102">
        <v>15</v>
      </c>
      <c r="U80" s="153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</row>
    <row r="81" spans="1:43" s="2" customFormat="1" ht="25.5" customHeight="1">
      <c r="A81" s="96" t="s">
        <v>360</v>
      </c>
      <c r="B81" s="100">
        <f t="shared" si="3"/>
        <v>1</v>
      </c>
      <c r="C81" s="77">
        <v>0</v>
      </c>
      <c r="D81" s="77">
        <v>0</v>
      </c>
      <c r="E81" s="77">
        <v>0</v>
      </c>
      <c r="F81" s="101">
        <v>1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110">
        <v>0</v>
      </c>
      <c r="U81" s="153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</row>
    <row r="82" spans="1:43" s="2" customFormat="1" ht="25.5" customHeight="1">
      <c r="A82" s="96" t="s">
        <v>146</v>
      </c>
      <c r="B82" s="100">
        <f t="shared" si="3"/>
        <v>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102">
        <v>1</v>
      </c>
      <c r="U82" s="153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</row>
    <row r="83" spans="1:43" s="2" customFormat="1" ht="25.5" customHeight="1">
      <c r="A83" s="96" t="s">
        <v>361</v>
      </c>
      <c r="B83" s="100">
        <f t="shared" si="3"/>
        <v>2</v>
      </c>
      <c r="C83" s="101">
        <v>2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110">
        <v>0</v>
      </c>
      <c r="U83" s="153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</row>
    <row r="84" spans="1:43" s="2" customFormat="1" ht="25.5" customHeight="1">
      <c r="A84" s="96" t="s">
        <v>362</v>
      </c>
      <c r="B84" s="100">
        <f t="shared" si="3"/>
        <v>1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102">
        <v>1</v>
      </c>
      <c r="U84" s="153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</row>
    <row r="85" spans="1:43" s="2" customFormat="1" ht="25.5" customHeight="1">
      <c r="A85" s="96" t="s">
        <v>363</v>
      </c>
      <c r="B85" s="100">
        <f t="shared" si="3"/>
        <v>25</v>
      </c>
      <c r="C85" s="101">
        <v>8</v>
      </c>
      <c r="D85" s="77">
        <v>0</v>
      </c>
      <c r="E85" s="101">
        <v>1</v>
      </c>
      <c r="F85" s="77">
        <v>0</v>
      </c>
      <c r="G85" s="101">
        <v>1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101">
        <v>1</v>
      </c>
      <c r="N85" s="77">
        <v>0</v>
      </c>
      <c r="O85" s="77">
        <v>0</v>
      </c>
      <c r="P85" s="77">
        <v>0</v>
      </c>
      <c r="Q85" s="77">
        <v>0</v>
      </c>
      <c r="R85" s="101">
        <v>1</v>
      </c>
      <c r="S85" s="77">
        <v>0</v>
      </c>
      <c r="T85" s="102">
        <v>13</v>
      </c>
      <c r="U85" s="153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</row>
    <row r="86" spans="1:43" s="2" customFormat="1" ht="25.5" customHeight="1">
      <c r="A86" s="96" t="s">
        <v>147</v>
      </c>
      <c r="B86" s="100">
        <f t="shared" si="3"/>
        <v>1</v>
      </c>
      <c r="C86" s="101">
        <v>1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  <c r="T86" s="110">
        <v>0</v>
      </c>
      <c r="U86" s="153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</row>
    <row r="87" spans="1:43" s="2" customFormat="1" ht="25.5" customHeight="1">
      <c r="A87" s="96" t="s">
        <v>364</v>
      </c>
      <c r="B87" s="100">
        <f t="shared" si="3"/>
        <v>1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  <c r="S87" s="77">
        <v>0</v>
      </c>
      <c r="T87" s="102">
        <v>1</v>
      </c>
      <c r="U87" s="153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</row>
    <row r="88" spans="1:43" s="2" customFormat="1" ht="25.5" customHeight="1">
      <c r="A88" s="116" t="s">
        <v>365</v>
      </c>
      <c r="B88" s="117">
        <f t="shared" si="3"/>
        <v>5</v>
      </c>
      <c r="C88" s="118">
        <v>3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21">
        <v>2</v>
      </c>
      <c r="U88" s="148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</row>
    <row r="89" spans="1:43" s="2" customFormat="1" ht="25.5" customHeight="1">
      <c r="A89" s="179"/>
      <c r="B89" s="114"/>
      <c r="C89" s="101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101"/>
      <c r="U89" s="180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</row>
    <row r="90" spans="1:43" s="2" customFormat="1" ht="25.5" customHeight="1">
      <c r="A90" s="185" t="s">
        <v>366</v>
      </c>
      <c r="B90" s="186">
        <f t="shared" si="3"/>
        <v>1</v>
      </c>
      <c r="C90" s="187">
        <v>1</v>
      </c>
      <c r="D90" s="188">
        <v>0</v>
      </c>
      <c r="E90" s="188">
        <v>0</v>
      </c>
      <c r="F90" s="188">
        <v>0</v>
      </c>
      <c r="G90" s="188">
        <v>0</v>
      </c>
      <c r="H90" s="188">
        <v>0</v>
      </c>
      <c r="I90" s="188">
        <v>0</v>
      </c>
      <c r="J90" s="188">
        <v>0</v>
      </c>
      <c r="K90" s="188">
        <v>0</v>
      </c>
      <c r="L90" s="188">
        <v>0</v>
      </c>
      <c r="M90" s="188">
        <v>0</v>
      </c>
      <c r="N90" s="188">
        <v>0</v>
      </c>
      <c r="O90" s="188">
        <v>0</v>
      </c>
      <c r="P90" s="188">
        <v>0</v>
      </c>
      <c r="Q90" s="188">
        <v>0</v>
      </c>
      <c r="R90" s="188">
        <v>0</v>
      </c>
      <c r="S90" s="188">
        <v>0</v>
      </c>
      <c r="T90" s="190">
        <v>0</v>
      </c>
      <c r="U90" s="180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</row>
    <row r="91" spans="1:43" s="2" customFormat="1" ht="25.5" customHeight="1">
      <c r="A91" s="96" t="s">
        <v>367</v>
      </c>
      <c r="B91" s="100">
        <f t="shared" si="3"/>
        <v>1</v>
      </c>
      <c r="C91" s="101">
        <v>1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110">
        <v>0</v>
      </c>
      <c r="U91" s="153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</row>
    <row r="92" spans="1:43" s="2" customFormat="1" ht="29.25" customHeight="1">
      <c r="A92" s="175" t="s">
        <v>229</v>
      </c>
      <c r="B92" s="100">
        <f t="shared" si="3"/>
        <v>1</v>
      </c>
      <c r="C92" s="101">
        <v>1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110">
        <v>0</v>
      </c>
      <c r="U92" s="153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</row>
    <row r="93" spans="1:43" s="2" customFormat="1" ht="25.5" customHeight="1">
      <c r="A93" s="96" t="s">
        <v>368</v>
      </c>
      <c r="B93" s="100">
        <f t="shared" si="3"/>
        <v>6</v>
      </c>
      <c r="C93" s="101">
        <v>3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101">
        <v>1</v>
      </c>
      <c r="S93" s="77">
        <v>0</v>
      </c>
      <c r="T93" s="102">
        <v>2</v>
      </c>
      <c r="U93" s="153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</row>
    <row r="94" spans="1:43" s="2" customFormat="1" ht="25.5" customHeight="1">
      <c r="A94" s="96" t="s">
        <v>369</v>
      </c>
      <c r="B94" s="100">
        <f t="shared" si="3"/>
        <v>12</v>
      </c>
      <c r="C94" s="101">
        <v>8</v>
      </c>
      <c r="D94" s="77">
        <v>0</v>
      </c>
      <c r="E94" s="77">
        <v>0</v>
      </c>
      <c r="F94" s="77">
        <v>0</v>
      </c>
      <c r="G94" s="101">
        <v>1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101">
        <v>1</v>
      </c>
      <c r="P94" s="77">
        <v>0</v>
      </c>
      <c r="Q94" s="77">
        <v>0</v>
      </c>
      <c r="R94" s="101">
        <v>1</v>
      </c>
      <c r="S94" s="77">
        <v>0</v>
      </c>
      <c r="T94" s="102">
        <v>1</v>
      </c>
      <c r="U94" s="153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</row>
    <row r="95" spans="1:43" s="2" customFormat="1" ht="25.5" customHeight="1">
      <c r="A95" s="96" t="s">
        <v>370</v>
      </c>
      <c r="B95" s="100">
        <f t="shared" si="3"/>
        <v>4</v>
      </c>
      <c r="C95" s="101">
        <v>4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110">
        <v>0</v>
      </c>
      <c r="U95" s="153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</row>
    <row r="96" spans="1:43" s="2" customFormat="1" ht="25.5" customHeight="1">
      <c r="A96" s="96" t="s">
        <v>148</v>
      </c>
      <c r="B96" s="100">
        <f t="shared" si="3"/>
        <v>1</v>
      </c>
      <c r="C96" s="77">
        <v>0</v>
      </c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102">
        <v>1</v>
      </c>
      <c r="U96" s="153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</row>
    <row r="97" spans="1:43" s="2" customFormat="1" ht="29.25" customHeight="1">
      <c r="A97" s="175" t="s">
        <v>228</v>
      </c>
      <c r="B97" s="100">
        <f t="shared" si="3"/>
        <v>1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101">
        <v>1</v>
      </c>
      <c r="Q97" s="77">
        <v>0</v>
      </c>
      <c r="R97" s="77">
        <v>0</v>
      </c>
      <c r="S97" s="77">
        <v>0</v>
      </c>
      <c r="T97" s="110">
        <v>0</v>
      </c>
      <c r="U97" s="153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</row>
    <row r="98" spans="1:43" s="2" customFormat="1" ht="25.5" customHeight="1">
      <c r="A98" s="96" t="s">
        <v>371</v>
      </c>
      <c r="B98" s="100">
        <f t="shared" si="3"/>
        <v>11</v>
      </c>
      <c r="C98" s="101">
        <v>8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0</v>
      </c>
      <c r="M98" s="101">
        <v>1</v>
      </c>
      <c r="N98" s="77">
        <v>0</v>
      </c>
      <c r="O98" s="101">
        <v>1</v>
      </c>
      <c r="P98" s="77">
        <v>0</v>
      </c>
      <c r="Q98" s="77">
        <v>0</v>
      </c>
      <c r="R98" s="77">
        <v>0</v>
      </c>
      <c r="S98" s="77">
        <v>0</v>
      </c>
      <c r="T98" s="102">
        <v>1</v>
      </c>
      <c r="U98" s="153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</row>
    <row r="99" spans="1:43" s="2" customFormat="1" ht="25.5" customHeight="1">
      <c r="A99" s="96" t="s">
        <v>372</v>
      </c>
      <c r="B99" s="100">
        <f t="shared" si="3"/>
        <v>1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101">
        <v>1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  <c r="T99" s="110">
        <v>0</v>
      </c>
      <c r="U99" s="153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</row>
    <row r="100" spans="1:43" s="2" customFormat="1" ht="29.25" customHeight="1">
      <c r="A100" s="175" t="s">
        <v>227</v>
      </c>
      <c r="B100" s="100">
        <f t="shared" si="3"/>
        <v>2</v>
      </c>
      <c r="C100" s="77">
        <v>0</v>
      </c>
      <c r="D100" s="77">
        <v>0</v>
      </c>
      <c r="E100" s="77">
        <v>0</v>
      </c>
      <c r="F100" s="77">
        <v>0</v>
      </c>
      <c r="G100" s="101">
        <v>1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101">
        <v>1</v>
      </c>
      <c r="Q100" s="77">
        <v>0</v>
      </c>
      <c r="R100" s="77">
        <v>0</v>
      </c>
      <c r="S100" s="77">
        <v>0</v>
      </c>
      <c r="T100" s="110">
        <v>0</v>
      </c>
      <c r="U100" s="153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</row>
    <row r="101" spans="1:43" s="2" customFormat="1" ht="25.5" customHeight="1">
      <c r="A101" s="96" t="s">
        <v>373</v>
      </c>
      <c r="B101" s="100">
        <f t="shared" si="3"/>
        <v>2</v>
      </c>
      <c r="C101" s="77">
        <v>0</v>
      </c>
      <c r="D101" s="77">
        <v>0</v>
      </c>
      <c r="E101" s="77">
        <v>0</v>
      </c>
      <c r="F101" s="77">
        <v>0</v>
      </c>
      <c r="G101" s="101">
        <v>1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  <c r="S101" s="77">
        <v>0</v>
      </c>
      <c r="T101" s="102">
        <v>1</v>
      </c>
      <c r="U101" s="153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</row>
    <row r="102" spans="1:43" s="2" customFormat="1" ht="25.5" customHeight="1">
      <c r="A102" s="96" t="s">
        <v>374</v>
      </c>
      <c r="B102" s="100">
        <f t="shared" si="3"/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110">
        <v>0</v>
      </c>
      <c r="U102" s="153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</row>
    <row r="103" spans="1:43" s="2" customFormat="1" ht="25.5" customHeight="1">
      <c r="A103" s="96" t="s">
        <v>375</v>
      </c>
      <c r="B103" s="100">
        <f t="shared" si="3"/>
        <v>2</v>
      </c>
      <c r="C103" s="77">
        <v>0</v>
      </c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  <c r="S103" s="77">
        <v>0</v>
      </c>
      <c r="T103" s="102">
        <v>2</v>
      </c>
      <c r="U103" s="153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</row>
    <row r="104" spans="1:43" s="2" customFormat="1" ht="25.5" customHeight="1">
      <c r="A104" s="96" t="s">
        <v>376</v>
      </c>
      <c r="B104" s="100">
        <f t="shared" si="3"/>
        <v>16</v>
      </c>
      <c r="C104" s="101">
        <v>1</v>
      </c>
      <c r="D104" s="77">
        <v>0</v>
      </c>
      <c r="E104" s="101">
        <v>1</v>
      </c>
      <c r="F104" s="101">
        <v>2</v>
      </c>
      <c r="G104" s="101">
        <v>1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101">
        <v>5</v>
      </c>
      <c r="S104" s="77">
        <v>0</v>
      </c>
      <c r="T104" s="102">
        <v>6</v>
      </c>
      <c r="U104" s="153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</row>
    <row r="105" spans="1:43" s="2" customFormat="1" ht="25.5" customHeight="1">
      <c r="A105" s="96" t="s">
        <v>377</v>
      </c>
      <c r="B105" s="100">
        <f t="shared" si="3"/>
        <v>52</v>
      </c>
      <c r="C105" s="101">
        <v>18</v>
      </c>
      <c r="D105" s="101">
        <v>1</v>
      </c>
      <c r="E105" s="101">
        <v>2</v>
      </c>
      <c r="F105" s="101">
        <v>2</v>
      </c>
      <c r="G105" s="101">
        <v>1</v>
      </c>
      <c r="H105" s="77">
        <v>0</v>
      </c>
      <c r="I105" s="101">
        <v>1</v>
      </c>
      <c r="J105" s="77">
        <v>0</v>
      </c>
      <c r="K105" s="77">
        <v>0</v>
      </c>
      <c r="L105" s="77">
        <v>0</v>
      </c>
      <c r="M105" s="101">
        <v>1</v>
      </c>
      <c r="N105" s="77">
        <v>0</v>
      </c>
      <c r="O105" s="101">
        <v>1</v>
      </c>
      <c r="P105" s="101">
        <v>3</v>
      </c>
      <c r="Q105" s="77">
        <v>0</v>
      </c>
      <c r="R105" s="101">
        <v>2</v>
      </c>
      <c r="S105" s="77">
        <v>0</v>
      </c>
      <c r="T105" s="102">
        <v>20</v>
      </c>
      <c r="U105" s="153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</row>
    <row r="106" spans="1:43" s="2" customFormat="1" ht="25.5" customHeight="1">
      <c r="A106" s="96" t="s">
        <v>378</v>
      </c>
      <c r="B106" s="100">
        <f t="shared" si="3"/>
        <v>1</v>
      </c>
      <c r="C106" s="77">
        <v>0</v>
      </c>
      <c r="D106" s="77">
        <v>0</v>
      </c>
      <c r="E106" s="101">
        <v>1</v>
      </c>
      <c r="F106" s="77">
        <v>0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  <c r="T106" s="110">
        <v>0</v>
      </c>
      <c r="U106" s="153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</row>
    <row r="107" spans="1:43" s="2" customFormat="1" ht="25.5" customHeight="1">
      <c r="A107" s="96" t="s">
        <v>379</v>
      </c>
      <c r="B107" s="100">
        <f t="shared" si="3"/>
        <v>2</v>
      </c>
      <c r="C107" s="101">
        <v>1</v>
      </c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101">
        <v>1</v>
      </c>
      <c r="N107" s="77">
        <v>0</v>
      </c>
      <c r="O107" s="77">
        <v>0</v>
      </c>
      <c r="P107" s="77">
        <v>0</v>
      </c>
      <c r="Q107" s="77">
        <v>0</v>
      </c>
      <c r="R107" s="77">
        <v>0</v>
      </c>
      <c r="S107" s="77">
        <v>0</v>
      </c>
      <c r="T107" s="110">
        <v>0</v>
      </c>
      <c r="U107" s="153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</row>
    <row r="108" spans="1:43" s="2" customFormat="1" ht="25.5" customHeight="1">
      <c r="A108" s="175" t="s">
        <v>380</v>
      </c>
      <c r="B108" s="100">
        <f t="shared" si="3"/>
        <v>1</v>
      </c>
      <c r="C108" s="77">
        <v>0</v>
      </c>
      <c r="D108" s="77">
        <v>0</v>
      </c>
      <c r="E108" s="77"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  <c r="T108" s="102">
        <v>1</v>
      </c>
      <c r="U108" s="153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</row>
    <row r="109" spans="1:43" s="2" customFormat="1" ht="25.5" customHeight="1">
      <c r="A109" s="175" t="s">
        <v>381</v>
      </c>
      <c r="B109" s="100">
        <f t="shared" si="3"/>
        <v>2</v>
      </c>
      <c r="C109" s="101">
        <v>2</v>
      </c>
      <c r="D109" s="77">
        <v>0</v>
      </c>
      <c r="E109" s="77">
        <v>0</v>
      </c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  <c r="S109" s="77">
        <v>0</v>
      </c>
      <c r="T109" s="110">
        <v>0</v>
      </c>
      <c r="U109" s="153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</row>
    <row r="110" spans="1:43" s="2" customFormat="1" ht="25.5" customHeight="1">
      <c r="A110" s="175" t="s">
        <v>382</v>
      </c>
      <c r="B110" s="100">
        <f t="shared" si="3"/>
        <v>1</v>
      </c>
      <c r="C110" s="101">
        <v>1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>
        <v>0</v>
      </c>
      <c r="S110" s="77">
        <v>0</v>
      </c>
      <c r="T110" s="110">
        <v>0</v>
      </c>
      <c r="U110" s="153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</row>
    <row r="111" spans="1:43" s="2" customFormat="1" ht="25.5" customHeight="1">
      <c r="A111" s="175" t="s">
        <v>383</v>
      </c>
      <c r="B111" s="100">
        <f t="shared" si="3"/>
        <v>6</v>
      </c>
      <c r="C111" s="101">
        <v>4</v>
      </c>
      <c r="D111" s="77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0</v>
      </c>
      <c r="S111" s="77">
        <v>0</v>
      </c>
      <c r="T111" s="102">
        <v>2</v>
      </c>
      <c r="U111" s="153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</row>
    <row r="112" spans="1:43" s="2" customFormat="1" ht="25.5" customHeight="1">
      <c r="A112" s="175" t="s">
        <v>384</v>
      </c>
      <c r="B112" s="100">
        <f t="shared" si="3"/>
        <v>1</v>
      </c>
      <c r="C112" s="101">
        <v>1</v>
      </c>
      <c r="D112" s="77">
        <v>0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110">
        <v>0</v>
      </c>
      <c r="U112" s="153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</row>
    <row r="113" spans="1:43" ht="29.25" customHeight="1">
      <c r="A113" s="175" t="s">
        <v>230</v>
      </c>
      <c r="B113" s="100">
        <f t="shared" si="3"/>
        <v>1</v>
      </c>
      <c r="C113" s="77">
        <v>0</v>
      </c>
      <c r="D113" s="77">
        <v>0</v>
      </c>
      <c r="E113" s="77">
        <v>0</v>
      </c>
      <c r="F113" s="77">
        <v>0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101">
        <v>1</v>
      </c>
      <c r="R113" s="77">
        <v>0</v>
      </c>
      <c r="S113" s="77">
        <v>0</v>
      </c>
      <c r="T113" s="110">
        <v>0</v>
      </c>
      <c r="U113" s="181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</row>
    <row r="114" spans="1:43" ht="29.25" customHeight="1">
      <c r="A114" s="175" t="s">
        <v>231</v>
      </c>
      <c r="B114" s="100">
        <f t="shared" si="3"/>
        <v>1</v>
      </c>
      <c r="C114" s="77">
        <v>0</v>
      </c>
      <c r="D114" s="77">
        <v>0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102">
        <v>1</v>
      </c>
      <c r="U114" s="181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</row>
    <row r="115" spans="1:43" ht="30.75" customHeight="1">
      <c r="A115" s="175" t="s">
        <v>232</v>
      </c>
      <c r="B115" s="100">
        <f t="shared" si="3"/>
        <v>1</v>
      </c>
      <c r="C115" s="77">
        <v>0</v>
      </c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102">
        <v>1</v>
      </c>
      <c r="U115" s="181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</row>
    <row r="116" spans="1:43" ht="29.25" customHeight="1">
      <c r="A116" s="175" t="s">
        <v>215</v>
      </c>
      <c r="B116" s="100">
        <f t="shared" si="3"/>
        <v>2</v>
      </c>
      <c r="C116" s="77">
        <v>0</v>
      </c>
      <c r="D116" s="77">
        <v>0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101">
        <v>1</v>
      </c>
      <c r="Q116" s="77">
        <v>0</v>
      </c>
      <c r="R116" s="77">
        <v>0</v>
      </c>
      <c r="S116" s="77">
        <v>0</v>
      </c>
      <c r="T116" s="102">
        <v>1</v>
      </c>
      <c r="U116" s="181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</row>
    <row r="117" spans="1:43" ht="25.5" customHeight="1">
      <c r="A117" s="175" t="s">
        <v>385</v>
      </c>
      <c r="B117" s="100">
        <f t="shared" si="3"/>
        <v>1</v>
      </c>
      <c r="C117" s="77">
        <v>0</v>
      </c>
      <c r="D117" s="77">
        <v>0</v>
      </c>
      <c r="E117" s="77">
        <v>0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101">
        <v>1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110">
        <v>0</v>
      </c>
      <c r="U117" s="181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</row>
    <row r="118" spans="1:43" ht="25.5" customHeight="1">
      <c r="A118" s="176" t="s">
        <v>386</v>
      </c>
      <c r="B118" s="117">
        <f t="shared" si="3"/>
        <v>3</v>
      </c>
      <c r="C118" s="119">
        <v>0</v>
      </c>
      <c r="D118" s="119">
        <v>0</v>
      </c>
      <c r="E118" s="119">
        <v>0</v>
      </c>
      <c r="F118" s="118">
        <v>2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9">
        <v>0</v>
      </c>
      <c r="N118" s="119">
        <v>0</v>
      </c>
      <c r="O118" s="119">
        <v>0</v>
      </c>
      <c r="P118" s="119">
        <v>0</v>
      </c>
      <c r="Q118" s="119">
        <v>0</v>
      </c>
      <c r="R118" s="119">
        <v>0</v>
      </c>
      <c r="S118" s="119">
        <v>0</v>
      </c>
      <c r="T118" s="121">
        <v>1</v>
      </c>
      <c r="U118" s="150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</row>
    <row r="119" spans="1:43" ht="25.5" customHeight="1">
      <c r="A119" s="182"/>
      <c r="B119" s="114"/>
      <c r="C119" s="77"/>
      <c r="D119" s="77"/>
      <c r="E119" s="77"/>
      <c r="F119" s="101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101"/>
      <c r="U119" s="183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</row>
    <row r="120" spans="1:43" ht="25.5" customHeight="1">
      <c r="A120" s="191" t="s">
        <v>387</v>
      </c>
      <c r="B120" s="186">
        <f t="shared" si="3"/>
        <v>4</v>
      </c>
      <c r="C120" s="188">
        <v>0</v>
      </c>
      <c r="D120" s="188">
        <v>0</v>
      </c>
      <c r="E120" s="188">
        <v>0</v>
      </c>
      <c r="F120" s="188">
        <v>0</v>
      </c>
      <c r="G120" s="188">
        <v>0</v>
      </c>
      <c r="H120" s="188">
        <v>0</v>
      </c>
      <c r="I120" s="188">
        <v>0</v>
      </c>
      <c r="J120" s="188">
        <v>0</v>
      </c>
      <c r="K120" s="188">
        <v>0</v>
      </c>
      <c r="L120" s="188">
        <v>0</v>
      </c>
      <c r="M120" s="187">
        <v>1</v>
      </c>
      <c r="N120" s="188">
        <v>0</v>
      </c>
      <c r="O120" s="187">
        <v>1</v>
      </c>
      <c r="P120" s="188">
        <v>0</v>
      </c>
      <c r="Q120" s="188">
        <v>0</v>
      </c>
      <c r="R120" s="188">
        <v>0</v>
      </c>
      <c r="S120" s="188">
        <v>0</v>
      </c>
      <c r="T120" s="189">
        <v>2</v>
      </c>
      <c r="U120" s="183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</row>
    <row r="121" spans="1:43" ht="25.5" customHeight="1">
      <c r="A121" s="175" t="s">
        <v>388</v>
      </c>
      <c r="B121" s="100">
        <f t="shared" si="3"/>
        <v>1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101">
        <v>1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110">
        <v>0</v>
      </c>
      <c r="U121" s="181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</row>
    <row r="122" spans="1:43" ht="25.5" customHeight="1">
      <c r="A122" s="175" t="s">
        <v>389</v>
      </c>
      <c r="B122" s="100">
        <f t="shared" si="3"/>
        <v>1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101">
        <v>1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110">
        <v>0</v>
      </c>
      <c r="U122" s="181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</row>
    <row r="123" spans="1:43" ht="25.5" customHeight="1">
      <c r="A123" s="175" t="s">
        <v>207</v>
      </c>
      <c r="B123" s="100">
        <f t="shared" si="3"/>
        <v>1</v>
      </c>
      <c r="C123" s="101">
        <v>1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0</v>
      </c>
      <c r="T123" s="110">
        <v>0</v>
      </c>
      <c r="U123" s="181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</row>
    <row r="124" spans="1:43" ht="25.5" customHeight="1">
      <c r="A124" s="175" t="s">
        <v>390</v>
      </c>
      <c r="B124" s="100">
        <f t="shared" si="3"/>
        <v>3</v>
      </c>
      <c r="C124" s="101">
        <v>1</v>
      </c>
      <c r="D124" s="101">
        <v>1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101">
        <v>1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77">
        <v>0</v>
      </c>
      <c r="T124" s="110">
        <v>0</v>
      </c>
      <c r="U124" s="181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</row>
    <row r="125" spans="1:43" ht="25.5" customHeight="1">
      <c r="A125" s="175" t="s">
        <v>391</v>
      </c>
      <c r="B125" s="100">
        <f aca="true" t="shared" si="4" ref="B125:B190">SUM(C125:T125)</f>
        <v>10</v>
      </c>
      <c r="C125" s="101">
        <v>3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101">
        <v>1</v>
      </c>
      <c r="N125" s="77">
        <v>0</v>
      </c>
      <c r="O125" s="101">
        <v>1</v>
      </c>
      <c r="P125" s="77">
        <v>0</v>
      </c>
      <c r="Q125" s="77">
        <v>0</v>
      </c>
      <c r="R125" s="101">
        <v>1</v>
      </c>
      <c r="S125" s="77">
        <v>0</v>
      </c>
      <c r="T125" s="102">
        <v>4</v>
      </c>
      <c r="U125" s="181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</row>
    <row r="126" spans="1:43" ht="25.5" customHeight="1">
      <c r="A126" s="175" t="s">
        <v>392</v>
      </c>
      <c r="B126" s="100">
        <f t="shared" si="4"/>
        <v>18</v>
      </c>
      <c r="C126" s="101">
        <v>7</v>
      </c>
      <c r="D126" s="101">
        <v>1</v>
      </c>
      <c r="E126" s="101">
        <v>1</v>
      </c>
      <c r="F126" s="101">
        <v>2</v>
      </c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101">
        <v>1</v>
      </c>
      <c r="P126" s="77">
        <v>0</v>
      </c>
      <c r="Q126" s="77">
        <v>0</v>
      </c>
      <c r="R126" s="101">
        <v>2</v>
      </c>
      <c r="S126" s="77">
        <v>0</v>
      </c>
      <c r="T126" s="102">
        <v>4</v>
      </c>
      <c r="U126" s="181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</row>
    <row r="127" spans="1:43" ht="29.25" customHeight="1">
      <c r="A127" s="175" t="s">
        <v>216</v>
      </c>
      <c r="B127" s="100">
        <f t="shared" si="4"/>
        <v>2</v>
      </c>
      <c r="C127" s="77">
        <v>0</v>
      </c>
      <c r="D127" s="77">
        <v>0</v>
      </c>
      <c r="E127" s="77">
        <v>0</v>
      </c>
      <c r="F127" s="101">
        <v>2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77">
        <v>0</v>
      </c>
      <c r="T127" s="110">
        <v>0</v>
      </c>
      <c r="U127" s="181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</row>
    <row r="128" spans="1:43" ht="25.5" customHeight="1">
      <c r="A128" s="175" t="s">
        <v>393</v>
      </c>
      <c r="B128" s="100">
        <f t="shared" si="4"/>
        <v>1</v>
      </c>
      <c r="C128" s="77">
        <v>0</v>
      </c>
      <c r="D128" s="77">
        <v>0</v>
      </c>
      <c r="E128" s="77">
        <v>0</v>
      </c>
      <c r="F128" s="77">
        <v>0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101">
        <v>1</v>
      </c>
      <c r="O128" s="77">
        <v>0</v>
      </c>
      <c r="P128" s="77">
        <v>0</v>
      </c>
      <c r="Q128" s="77">
        <v>0</v>
      </c>
      <c r="R128" s="77">
        <v>0</v>
      </c>
      <c r="S128" s="77">
        <v>0</v>
      </c>
      <c r="T128" s="110">
        <v>0</v>
      </c>
      <c r="U128" s="181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</row>
    <row r="129" spans="1:43" ht="25.5" customHeight="1">
      <c r="A129" s="175" t="s">
        <v>394</v>
      </c>
      <c r="B129" s="100">
        <f t="shared" si="4"/>
        <v>1</v>
      </c>
      <c r="C129" s="101">
        <v>1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110">
        <v>0</v>
      </c>
      <c r="U129" s="181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</row>
    <row r="130" spans="1:43" ht="25.5" customHeight="1">
      <c r="A130" s="175" t="s">
        <v>395</v>
      </c>
      <c r="B130" s="100">
        <f t="shared" si="4"/>
        <v>1</v>
      </c>
      <c r="C130" s="101">
        <v>1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110">
        <v>0</v>
      </c>
      <c r="U130" s="181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</row>
    <row r="131" spans="1:43" ht="29.25" customHeight="1">
      <c r="A131" s="175" t="s">
        <v>217</v>
      </c>
      <c r="B131" s="100">
        <f t="shared" si="4"/>
        <v>10</v>
      </c>
      <c r="C131" s="101">
        <v>5</v>
      </c>
      <c r="D131" s="77">
        <v>0</v>
      </c>
      <c r="E131" s="77">
        <v>0</v>
      </c>
      <c r="F131" s="101">
        <v>1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101">
        <v>1</v>
      </c>
      <c r="P131" s="77">
        <v>0</v>
      </c>
      <c r="Q131" s="101">
        <v>1</v>
      </c>
      <c r="R131" s="101">
        <v>1</v>
      </c>
      <c r="S131" s="77">
        <v>0</v>
      </c>
      <c r="T131" s="102">
        <v>1</v>
      </c>
      <c r="U131" s="181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</row>
    <row r="132" spans="1:43" ht="29.25" customHeight="1">
      <c r="A132" s="175" t="s">
        <v>218</v>
      </c>
      <c r="B132" s="100">
        <f t="shared" si="4"/>
        <v>6</v>
      </c>
      <c r="C132" s="77">
        <v>0</v>
      </c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101">
        <v>1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77">
        <v>0</v>
      </c>
      <c r="T132" s="102">
        <v>5</v>
      </c>
      <c r="U132" s="181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</row>
    <row r="133" spans="1:43" ht="29.25" customHeight="1">
      <c r="A133" s="175" t="s">
        <v>233</v>
      </c>
      <c r="B133" s="100">
        <f t="shared" si="4"/>
        <v>1</v>
      </c>
      <c r="C133" s="77">
        <v>0</v>
      </c>
      <c r="D133" s="77">
        <v>0</v>
      </c>
      <c r="E133" s="77">
        <v>0</v>
      </c>
      <c r="F133" s="101">
        <v>1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111">
        <v>0</v>
      </c>
      <c r="Q133" s="77">
        <v>0</v>
      </c>
      <c r="R133" s="77">
        <v>0</v>
      </c>
      <c r="S133" s="77">
        <v>0</v>
      </c>
      <c r="T133" s="110">
        <v>0</v>
      </c>
      <c r="U133" s="181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</row>
    <row r="134" spans="1:43" ht="25.5" customHeight="1">
      <c r="A134" s="175" t="s">
        <v>396</v>
      </c>
      <c r="B134" s="100">
        <f t="shared" si="4"/>
        <v>13</v>
      </c>
      <c r="C134" s="101">
        <v>5</v>
      </c>
      <c r="D134" s="77">
        <v>0</v>
      </c>
      <c r="E134" s="77">
        <v>0</v>
      </c>
      <c r="F134" s="101">
        <v>1</v>
      </c>
      <c r="G134" s="101">
        <v>1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101">
        <v>2</v>
      </c>
      <c r="P134" s="77">
        <v>0</v>
      </c>
      <c r="Q134" s="77">
        <v>0</v>
      </c>
      <c r="R134" s="101">
        <v>1</v>
      </c>
      <c r="S134" s="77">
        <v>0</v>
      </c>
      <c r="T134" s="102">
        <v>3</v>
      </c>
      <c r="U134" s="181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</row>
    <row r="135" spans="1:43" ht="25.5" customHeight="1">
      <c r="A135" s="175" t="s">
        <v>397</v>
      </c>
      <c r="B135" s="100">
        <f t="shared" si="4"/>
        <v>1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102">
        <v>1</v>
      </c>
      <c r="U135" s="181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</row>
    <row r="136" spans="1:43" ht="29.25" customHeight="1">
      <c r="A136" s="175" t="s">
        <v>219</v>
      </c>
      <c r="B136" s="100">
        <f t="shared" si="4"/>
        <v>1</v>
      </c>
      <c r="C136" s="101">
        <v>1</v>
      </c>
      <c r="D136" s="77">
        <v>0</v>
      </c>
      <c r="E136" s="77">
        <v>0</v>
      </c>
      <c r="F136" s="77">
        <v>0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  <c r="S136" s="77">
        <v>0</v>
      </c>
      <c r="T136" s="110">
        <v>0</v>
      </c>
      <c r="U136" s="181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</row>
    <row r="137" spans="1:43" ht="25.5" customHeight="1">
      <c r="A137" s="175" t="s">
        <v>398</v>
      </c>
      <c r="B137" s="100">
        <f t="shared" si="4"/>
        <v>8</v>
      </c>
      <c r="C137" s="101">
        <v>6</v>
      </c>
      <c r="D137" s="77">
        <v>0</v>
      </c>
      <c r="E137" s="77">
        <v>0</v>
      </c>
      <c r="F137" s="101">
        <v>1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1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77">
        <v>0</v>
      </c>
      <c r="T137" s="110">
        <v>0</v>
      </c>
      <c r="U137" s="181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</row>
    <row r="138" spans="1:43" ht="25.5" customHeight="1">
      <c r="A138" s="175" t="s">
        <v>399</v>
      </c>
      <c r="B138" s="100">
        <f t="shared" si="4"/>
        <v>24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  <c r="S138" s="77">
        <v>0</v>
      </c>
      <c r="T138" s="102">
        <v>24</v>
      </c>
      <c r="U138" s="181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</row>
    <row r="139" spans="1:43" ht="25.5" customHeight="1">
      <c r="A139" s="175" t="s">
        <v>400</v>
      </c>
      <c r="B139" s="100">
        <f t="shared" si="4"/>
        <v>9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102">
        <v>9</v>
      </c>
      <c r="U139" s="181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</row>
    <row r="140" spans="1:43" ht="25.5" customHeight="1">
      <c r="A140" s="175" t="s">
        <v>401</v>
      </c>
      <c r="B140" s="100">
        <f t="shared" si="4"/>
        <v>4</v>
      </c>
      <c r="C140" s="101">
        <v>2</v>
      </c>
      <c r="D140" s="77">
        <v>0</v>
      </c>
      <c r="E140" s="77">
        <v>0</v>
      </c>
      <c r="F140" s="101">
        <v>1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0</v>
      </c>
      <c r="O140" s="101">
        <v>1</v>
      </c>
      <c r="P140" s="77">
        <v>0</v>
      </c>
      <c r="Q140" s="77">
        <v>0</v>
      </c>
      <c r="R140" s="77">
        <v>0</v>
      </c>
      <c r="S140" s="77">
        <v>0</v>
      </c>
      <c r="T140" s="110">
        <v>0</v>
      </c>
      <c r="U140" s="181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</row>
    <row r="141" spans="1:43" ht="25.5" customHeight="1">
      <c r="A141" s="175" t="s">
        <v>402</v>
      </c>
      <c r="B141" s="100">
        <f t="shared" si="4"/>
        <v>18</v>
      </c>
      <c r="C141" s="101">
        <v>10</v>
      </c>
      <c r="D141" s="77">
        <v>0</v>
      </c>
      <c r="E141" s="101">
        <v>1</v>
      </c>
      <c r="F141" s="77">
        <v>0</v>
      </c>
      <c r="G141" s="101">
        <v>1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101">
        <v>2</v>
      </c>
      <c r="P141" s="77">
        <v>0</v>
      </c>
      <c r="Q141" s="77">
        <v>0</v>
      </c>
      <c r="R141" s="77">
        <v>0</v>
      </c>
      <c r="S141" s="77">
        <v>0</v>
      </c>
      <c r="T141" s="102">
        <v>4</v>
      </c>
      <c r="U141" s="181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</row>
    <row r="142" spans="1:43" ht="25.5" customHeight="1">
      <c r="A142" s="175" t="s">
        <v>403</v>
      </c>
      <c r="B142" s="100">
        <f t="shared" si="4"/>
        <v>1</v>
      </c>
      <c r="C142" s="101">
        <v>1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110">
        <v>0</v>
      </c>
      <c r="U142" s="181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</row>
    <row r="143" spans="1:43" ht="25.5" customHeight="1">
      <c r="A143" s="175" t="s">
        <v>404</v>
      </c>
      <c r="B143" s="100">
        <f t="shared" si="4"/>
        <v>1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0</v>
      </c>
      <c r="T143" s="102">
        <v>1</v>
      </c>
      <c r="U143" s="181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</row>
    <row r="144" spans="1:43" ht="25.5" customHeight="1">
      <c r="A144" s="175" t="s">
        <v>405</v>
      </c>
      <c r="B144" s="100">
        <f t="shared" si="4"/>
        <v>1</v>
      </c>
      <c r="C144" s="101">
        <v>1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77">
        <v>0</v>
      </c>
      <c r="T144" s="110">
        <v>0</v>
      </c>
      <c r="U144" s="181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</row>
    <row r="145" spans="1:43" ht="25.5" customHeight="1">
      <c r="A145" s="175" t="s">
        <v>406</v>
      </c>
      <c r="B145" s="100">
        <f t="shared" si="4"/>
        <v>1</v>
      </c>
      <c r="C145" s="101">
        <v>1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7">
        <v>0</v>
      </c>
      <c r="T145" s="110">
        <v>0</v>
      </c>
      <c r="U145" s="181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</row>
    <row r="146" spans="1:43" ht="25.5" customHeight="1">
      <c r="A146" s="175" t="s">
        <v>407</v>
      </c>
      <c r="B146" s="100">
        <f t="shared" si="4"/>
        <v>2</v>
      </c>
      <c r="C146" s="77">
        <v>0</v>
      </c>
      <c r="D146" s="77">
        <v>0</v>
      </c>
      <c r="E146" s="77">
        <v>0</v>
      </c>
      <c r="F146" s="101">
        <v>2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  <c r="Q146" s="77">
        <v>0</v>
      </c>
      <c r="R146" s="77">
        <v>0</v>
      </c>
      <c r="S146" s="77">
        <v>0</v>
      </c>
      <c r="T146" s="110">
        <v>0</v>
      </c>
      <c r="U146" s="181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</row>
    <row r="147" spans="1:43" ht="25.5" customHeight="1">
      <c r="A147" s="175" t="s">
        <v>408</v>
      </c>
      <c r="B147" s="100">
        <f t="shared" si="4"/>
        <v>1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101">
        <v>1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110">
        <v>0</v>
      </c>
      <c r="U147" s="181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</row>
    <row r="148" spans="1:43" ht="25.5" customHeight="1">
      <c r="A148" s="176" t="s">
        <v>409</v>
      </c>
      <c r="B148" s="117">
        <f t="shared" si="4"/>
        <v>1</v>
      </c>
      <c r="C148" s="119">
        <v>0</v>
      </c>
      <c r="D148" s="119">
        <v>0</v>
      </c>
      <c r="E148" s="119">
        <v>0</v>
      </c>
      <c r="F148" s="119">
        <v>0</v>
      </c>
      <c r="G148" s="119">
        <v>0</v>
      </c>
      <c r="H148" s="119">
        <v>0</v>
      </c>
      <c r="I148" s="119">
        <v>0</v>
      </c>
      <c r="J148" s="119">
        <v>0</v>
      </c>
      <c r="K148" s="119">
        <v>0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19">
        <v>0</v>
      </c>
      <c r="R148" s="119">
        <v>0</v>
      </c>
      <c r="S148" s="119">
        <v>0</v>
      </c>
      <c r="T148" s="121">
        <v>1</v>
      </c>
      <c r="U148" s="150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</row>
    <row r="149" spans="1:43" ht="25.5" customHeight="1">
      <c r="A149" s="182"/>
      <c r="B149" s="114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101"/>
      <c r="U149" s="183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</row>
    <row r="150" spans="1:43" ht="25.5" customHeight="1">
      <c r="A150" s="191" t="s">
        <v>410</v>
      </c>
      <c r="B150" s="186">
        <f t="shared" si="4"/>
        <v>2</v>
      </c>
      <c r="C150" s="188">
        <v>0</v>
      </c>
      <c r="D150" s="188">
        <v>0</v>
      </c>
      <c r="E150" s="188">
        <v>0</v>
      </c>
      <c r="F150" s="188">
        <v>0</v>
      </c>
      <c r="G150" s="188">
        <v>0</v>
      </c>
      <c r="H150" s="188">
        <v>0</v>
      </c>
      <c r="I150" s="188">
        <v>0</v>
      </c>
      <c r="J150" s="188">
        <v>0</v>
      </c>
      <c r="K150" s="188">
        <v>0</v>
      </c>
      <c r="L150" s="188">
        <v>0</v>
      </c>
      <c r="M150" s="188">
        <v>0</v>
      </c>
      <c r="N150" s="187">
        <v>2</v>
      </c>
      <c r="O150" s="188">
        <v>0</v>
      </c>
      <c r="P150" s="188">
        <v>0</v>
      </c>
      <c r="Q150" s="188">
        <v>0</v>
      </c>
      <c r="R150" s="188">
        <v>0</v>
      </c>
      <c r="S150" s="188">
        <v>0</v>
      </c>
      <c r="T150" s="190">
        <v>0</v>
      </c>
      <c r="U150" s="183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</row>
    <row r="151" spans="1:43" ht="25.5" customHeight="1">
      <c r="A151" s="175" t="s">
        <v>411</v>
      </c>
      <c r="B151" s="100">
        <f t="shared" si="4"/>
        <v>1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102">
        <v>1</v>
      </c>
      <c r="U151" s="181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</row>
    <row r="152" spans="1:43" ht="25.5" customHeight="1">
      <c r="A152" s="175" t="s">
        <v>412</v>
      </c>
      <c r="B152" s="100">
        <f t="shared" si="4"/>
        <v>13</v>
      </c>
      <c r="C152" s="101">
        <v>8</v>
      </c>
      <c r="D152" s="77">
        <v>0</v>
      </c>
      <c r="E152" s="101">
        <v>1</v>
      </c>
      <c r="F152" s="101">
        <v>2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0</v>
      </c>
      <c r="Q152" s="101">
        <v>1</v>
      </c>
      <c r="R152" s="77">
        <v>0</v>
      </c>
      <c r="S152" s="77">
        <v>0</v>
      </c>
      <c r="T152" s="102">
        <v>1</v>
      </c>
      <c r="U152" s="181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</row>
    <row r="153" spans="1:43" ht="25.5" customHeight="1">
      <c r="A153" s="175" t="s">
        <v>413</v>
      </c>
      <c r="B153" s="100">
        <f t="shared" si="4"/>
        <v>23</v>
      </c>
      <c r="C153" s="101">
        <v>11</v>
      </c>
      <c r="D153" s="77">
        <v>0</v>
      </c>
      <c r="E153" s="77">
        <v>0</v>
      </c>
      <c r="F153" s="77">
        <v>0</v>
      </c>
      <c r="G153" s="77">
        <v>0</v>
      </c>
      <c r="H153" s="77">
        <v>0</v>
      </c>
      <c r="I153" s="77">
        <v>0</v>
      </c>
      <c r="J153" s="101">
        <v>1</v>
      </c>
      <c r="K153" s="77">
        <v>0</v>
      </c>
      <c r="L153" s="77">
        <v>0</v>
      </c>
      <c r="M153" s="101">
        <v>2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102">
        <v>9</v>
      </c>
      <c r="U153" s="181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</row>
    <row r="154" spans="1:43" ht="25.5" customHeight="1">
      <c r="A154" s="175" t="s">
        <v>414</v>
      </c>
      <c r="B154" s="100">
        <f t="shared" si="4"/>
        <v>2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102">
        <v>2</v>
      </c>
      <c r="U154" s="181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</row>
    <row r="155" spans="1:43" ht="25.5" customHeight="1">
      <c r="A155" s="175" t="s">
        <v>415</v>
      </c>
      <c r="B155" s="100">
        <f t="shared" si="4"/>
        <v>1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102">
        <v>1</v>
      </c>
      <c r="U155" s="151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</row>
    <row r="156" spans="1:43" s="2" customFormat="1" ht="25.5" customHeight="1">
      <c r="A156" s="175" t="s">
        <v>377</v>
      </c>
      <c r="B156" s="100">
        <f t="shared" si="4"/>
        <v>52</v>
      </c>
      <c r="C156" s="101">
        <v>18</v>
      </c>
      <c r="D156" s="101">
        <v>1</v>
      </c>
      <c r="E156" s="101">
        <v>2</v>
      </c>
      <c r="F156" s="101">
        <v>2</v>
      </c>
      <c r="G156" s="101">
        <v>1</v>
      </c>
      <c r="H156" s="77">
        <v>0</v>
      </c>
      <c r="I156" s="101">
        <v>1</v>
      </c>
      <c r="J156" s="77">
        <v>0</v>
      </c>
      <c r="K156" s="77">
        <v>0</v>
      </c>
      <c r="L156" s="77">
        <v>0</v>
      </c>
      <c r="M156" s="101">
        <v>1</v>
      </c>
      <c r="N156" s="77">
        <v>0</v>
      </c>
      <c r="O156" s="101">
        <v>1</v>
      </c>
      <c r="P156" s="101">
        <v>3</v>
      </c>
      <c r="Q156" s="77">
        <v>0</v>
      </c>
      <c r="R156" s="101">
        <v>2</v>
      </c>
      <c r="S156" s="77">
        <v>0</v>
      </c>
      <c r="T156" s="102">
        <v>20</v>
      </c>
      <c r="U156" s="152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</row>
    <row r="157" spans="1:43" s="2" customFormat="1" ht="25.5" customHeight="1">
      <c r="A157" s="175" t="s">
        <v>378</v>
      </c>
      <c r="B157" s="100">
        <f t="shared" si="4"/>
        <v>1</v>
      </c>
      <c r="C157" s="77">
        <v>0</v>
      </c>
      <c r="D157" s="77">
        <v>0</v>
      </c>
      <c r="E157" s="101">
        <v>1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  <c r="S157" s="77">
        <v>0</v>
      </c>
      <c r="T157" s="110">
        <v>0</v>
      </c>
      <c r="U157" s="153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</row>
    <row r="158" spans="1:43" s="2" customFormat="1" ht="25.5" customHeight="1">
      <c r="A158" s="175" t="s">
        <v>379</v>
      </c>
      <c r="B158" s="100">
        <f t="shared" si="4"/>
        <v>2</v>
      </c>
      <c r="C158" s="101">
        <v>1</v>
      </c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7">
        <v>0</v>
      </c>
      <c r="K158" s="77">
        <v>0</v>
      </c>
      <c r="L158" s="77">
        <v>0</v>
      </c>
      <c r="M158" s="101">
        <v>1</v>
      </c>
      <c r="N158" s="77">
        <v>0</v>
      </c>
      <c r="O158" s="77">
        <v>0</v>
      </c>
      <c r="P158" s="77">
        <v>0</v>
      </c>
      <c r="Q158" s="77">
        <v>0</v>
      </c>
      <c r="R158" s="77">
        <v>0</v>
      </c>
      <c r="S158" s="77">
        <v>0</v>
      </c>
      <c r="T158" s="110">
        <v>0</v>
      </c>
      <c r="U158" s="153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</row>
    <row r="159" spans="1:43" s="2" customFormat="1" ht="25.5" customHeight="1">
      <c r="A159" s="175" t="s">
        <v>380</v>
      </c>
      <c r="B159" s="100">
        <f t="shared" si="4"/>
        <v>1</v>
      </c>
      <c r="C159" s="77">
        <v>0</v>
      </c>
      <c r="D159" s="77">
        <v>0</v>
      </c>
      <c r="E159" s="77">
        <v>0</v>
      </c>
      <c r="F159" s="77">
        <v>0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102">
        <v>1</v>
      </c>
      <c r="U159" s="153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</row>
    <row r="160" spans="1:43" s="2" customFormat="1" ht="25.5" customHeight="1">
      <c r="A160" s="175" t="s">
        <v>381</v>
      </c>
      <c r="B160" s="100">
        <f t="shared" si="4"/>
        <v>2</v>
      </c>
      <c r="C160" s="101">
        <v>2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7">
        <v>0</v>
      </c>
      <c r="S160" s="77">
        <v>0</v>
      </c>
      <c r="T160" s="110">
        <v>0</v>
      </c>
      <c r="U160" s="153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</row>
    <row r="161" spans="1:43" s="2" customFormat="1" ht="25.5" customHeight="1">
      <c r="A161" s="175" t="s">
        <v>382</v>
      </c>
      <c r="B161" s="100">
        <f t="shared" si="4"/>
        <v>1</v>
      </c>
      <c r="C161" s="101">
        <v>1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110">
        <v>0</v>
      </c>
      <c r="U161" s="153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</row>
    <row r="162" spans="1:43" s="2" customFormat="1" ht="25.5" customHeight="1">
      <c r="A162" s="175" t="s">
        <v>383</v>
      </c>
      <c r="B162" s="100">
        <f t="shared" si="4"/>
        <v>6</v>
      </c>
      <c r="C162" s="101">
        <v>4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  <c r="S162" s="77">
        <v>0</v>
      </c>
      <c r="T162" s="102">
        <v>2</v>
      </c>
      <c r="U162" s="153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</row>
    <row r="163" spans="1:43" s="2" customFormat="1" ht="25.5" customHeight="1">
      <c r="A163" s="175" t="s">
        <v>384</v>
      </c>
      <c r="B163" s="100">
        <f t="shared" si="4"/>
        <v>1</v>
      </c>
      <c r="C163" s="101">
        <v>1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77">
        <v>0</v>
      </c>
      <c r="T163" s="110">
        <v>0</v>
      </c>
      <c r="U163" s="153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</row>
    <row r="164" spans="1:43" ht="29.25" customHeight="1">
      <c r="A164" s="175" t="s">
        <v>220</v>
      </c>
      <c r="B164" s="100">
        <f t="shared" si="4"/>
        <v>1</v>
      </c>
      <c r="C164" s="77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101">
        <v>1</v>
      </c>
      <c r="R164" s="77">
        <v>0</v>
      </c>
      <c r="S164" s="77">
        <v>0</v>
      </c>
      <c r="T164" s="110">
        <v>0</v>
      </c>
      <c r="U164" s="181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</row>
    <row r="165" spans="1:43" ht="29.25" customHeight="1">
      <c r="A165" s="175" t="s">
        <v>221</v>
      </c>
      <c r="B165" s="100">
        <f t="shared" si="4"/>
        <v>1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102">
        <v>1</v>
      </c>
      <c r="U165" s="181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</row>
    <row r="166" spans="1:43" ht="29.25" customHeight="1">
      <c r="A166" s="175" t="s">
        <v>222</v>
      </c>
      <c r="B166" s="100">
        <f t="shared" si="4"/>
        <v>1</v>
      </c>
      <c r="C166" s="77">
        <v>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7">
        <v>0</v>
      </c>
      <c r="S166" s="77">
        <v>0</v>
      </c>
      <c r="T166" s="102">
        <v>1</v>
      </c>
      <c r="U166" s="181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</row>
    <row r="167" spans="1:43" ht="29.25" customHeight="1">
      <c r="A167" s="175" t="s">
        <v>223</v>
      </c>
      <c r="B167" s="100">
        <f t="shared" si="4"/>
        <v>2</v>
      </c>
      <c r="C167" s="77">
        <v>0</v>
      </c>
      <c r="D167" s="77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101">
        <v>1</v>
      </c>
      <c r="Q167" s="77">
        <v>0</v>
      </c>
      <c r="R167" s="77">
        <v>0</v>
      </c>
      <c r="S167" s="77">
        <v>0</v>
      </c>
      <c r="T167" s="102">
        <v>1</v>
      </c>
      <c r="U167" s="181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</row>
    <row r="168" spans="1:43" ht="25.5" customHeight="1">
      <c r="A168" s="175" t="s">
        <v>385</v>
      </c>
      <c r="B168" s="100">
        <f t="shared" si="4"/>
        <v>1</v>
      </c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77">
        <v>0</v>
      </c>
      <c r="M168" s="77">
        <v>0</v>
      </c>
      <c r="N168" s="101">
        <v>1</v>
      </c>
      <c r="O168" s="77">
        <v>0</v>
      </c>
      <c r="P168" s="77">
        <v>0</v>
      </c>
      <c r="Q168" s="77">
        <v>0</v>
      </c>
      <c r="R168" s="77">
        <v>0</v>
      </c>
      <c r="S168" s="77">
        <v>0</v>
      </c>
      <c r="T168" s="110">
        <v>0</v>
      </c>
      <c r="U168" s="181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</row>
    <row r="169" spans="1:43" ht="25.5" customHeight="1">
      <c r="A169" s="175" t="s">
        <v>386</v>
      </c>
      <c r="B169" s="100">
        <f t="shared" si="4"/>
        <v>3</v>
      </c>
      <c r="C169" s="77">
        <v>0</v>
      </c>
      <c r="D169" s="77">
        <v>0</v>
      </c>
      <c r="E169" s="77">
        <v>0</v>
      </c>
      <c r="F169" s="101">
        <v>2</v>
      </c>
      <c r="G169" s="77">
        <v>0</v>
      </c>
      <c r="H169" s="77">
        <v>0</v>
      </c>
      <c r="I169" s="77">
        <v>0</v>
      </c>
      <c r="J169" s="77">
        <v>0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77">
        <v>0</v>
      </c>
      <c r="T169" s="102">
        <v>1</v>
      </c>
      <c r="U169" s="181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</row>
    <row r="170" spans="1:43" ht="25.5" customHeight="1">
      <c r="A170" s="175" t="s">
        <v>387</v>
      </c>
      <c r="B170" s="100">
        <f t="shared" si="4"/>
        <v>4</v>
      </c>
      <c r="C170" s="77">
        <v>0</v>
      </c>
      <c r="D170" s="77">
        <v>0</v>
      </c>
      <c r="E170" s="77">
        <v>0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77">
        <v>0</v>
      </c>
      <c r="L170" s="77">
        <v>0</v>
      </c>
      <c r="M170" s="101">
        <v>1</v>
      </c>
      <c r="N170" s="77">
        <v>0</v>
      </c>
      <c r="O170" s="101">
        <v>1</v>
      </c>
      <c r="P170" s="77">
        <v>0</v>
      </c>
      <c r="Q170" s="77">
        <v>0</v>
      </c>
      <c r="R170" s="77">
        <v>0</v>
      </c>
      <c r="S170" s="77">
        <v>0</v>
      </c>
      <c r="T170" s="102">
        <v>2</v>
      </c>
      <c r="U170" s="181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</row>
    <row r="171" spans="1:43" ht="25.5" customHeight="1">
      <c r="A171" s="175" t="s">
        <v>388</v>
      </c>
      <c r="B171" s="100">
        <f t="shared" si="4"/>
        <v>1</v>
      </c>
      <c r="C171" s="77">
        <v>0</v>
      </c>
      <c r="D171" s="77">
        <v>0</v>
      </c>
      <c r="E171" s="77">
        <v>0</v>
      </c>
      <c r="F171" s="77">
        <v>0</v>
      </c>
      <c r="G171" s="77">
        <v>0</v>
      </c>
      <c r="H171" s="77">
        <v>0</v>
      </c>
      <c r="I171" s="101">
        <v>1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7">
        <v>0</v>
      </c>
      <c r="S171" s="77">
        <v>0</v>
      </c>
      <c r="T171" s="110">
        <v>0</v>
      </c>
      <c r="U171" s="181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</row>
    <row r="172" spans="1:43" ht="25.5" customHeight="1">
      <c r="A172" s="175" t="s">
        <v>389</v>
      </c>
      <c r="B172" s="100">
        <f t="shared" si="4"/>
        <v>1</v>
      </c>
      <c r="C172" s="77">
        <v>0</v>
      </c>
      <c r="D172" s="77">
        <v>0</v>
      </c>
      <c r="E172" s="77">
        <v>0</v>
      </c>
      <c r="F172" s="77">
        <v>0</v>
      </c>
      <c r="G172" s="77">
        <v>0</v>
      </c>
      <c r="H172" s="77">
        <v>0</v>
      </c>
      <c r="I172" s="77">
        <v>0</v>
      </c>
      <c r="J172" s="101">
        <v>1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0</v>
      </c>
      <c r="S172" s="77">
        <v>0</v>
      </c>
      <c r="T172" s="110">
        <v>0</v>
      </c>
      <c r="U172" s="181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</row>
    <row r="173" spans="1:43" ht="25.5" customHeight="1">
      <c r="A173" s="175" t="s">
        <v>207</v>
      </c>
      <c r="B173" s="100">
        <f t="shared" si="4"/>
        <v>1</v>
      </c>
      <c r="C173" s="101">
        <v>1</v>
      </c>
      <c r="D173" s="77">
        <v>0</v>
      </c>
      <c r="E173" s="77">
        <v>0</v>
      </c>
      <c r="F173" s="77">
        <v>0</v>
      </c>
      <c r="G173" s="77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7">
        <v>0</v>
      </c>
      <c r="S173" s="77">
        <v>0</v>
      </c>
      <c r="T173" s="110">
        <v>0</v>
      </c>
      <c r="U173" s="181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</row>
    <row r="174" spans="1:43" ht="25.5" customHeight="1">
      <c r="A174" s="175" t="s">
        <v>390</v>
      </c>
      <c r="B174" s="100">
        <f t="shared" si="4"/>
        <v>3</v>
      </c>
      <c r="C174" s="101">
        <v>1</v>
      </c>
      <c r="D174" s="101">
        <v>1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101">
        <v>1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77">
        <v>0</v>
      </c>
      <c r="T174" s="110">
        <v>0</v>
      </c>
      <c r="U174" s="181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</row>
    <row r="175" spans="1:43" ht="25.5" customHeight="1">
      <c r="A175" s="175" t="s">
        <v>391</v>
      </c>
      <c r="B175" s="100">
        <f t="shared" si="4"/>
        <v>10</v>
      </c>
      <c r="C175" s="101">
        <v>3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101">
        <v>1</v>
      </c>
      <c r="N175" s="77">
        <v>0</v>
      </c>
      <c r="O175" s="101">
        <v>1</v>
      </c>
      <c r="P175" s="77">
        <v>0</v>
      </c>
      <c r="Q175" s="77">
        <v>0</v>
      </c>
      <c r="R175" s="101">
        <v>1</v>
      </c>
      <c r="S175" s="77">
        <v>0</v>
      </c>
      <c r="T175" s="102">
        <v>4</v>
      </c>
      <c r="U175" s="181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</row>
    <row r="176" spans="1:43" ht="25.5" customHeight="1">
      <c r="A176" s="175" t="s">
        <v>392</v>
      </c>
      <c r="B176" s="100">
        <f t="shared" si="4"/>
        <v>18</v>
      </c>
      <c r="C176" s="101">
        <v>7</v>
      </c>
      <c r="D176" s="101">
        <v>1</v>
      </c>
      <c r="E176" s="101">
        <v>1</v>
      </c>
      <c r="F176" s="101">
        <v>2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101">
        <v>1</v>
      </c>
      <c r="P176" s="77">
        <v>0</v>
      </c>
      <c r="Q176" s="77">
        <v>0</v>
      </c>
      <c r="R176" s="101">
        <v>2</v>
      </c>
      <c r="S176" s="77">
        <v>0</v>
      </c>
      <c r="T176" s="102">
        <v>4</v>
      </c>
      <c r="U176" s="181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</row>
    <row r="177" spans="1:43" ht="29.25" customHeight="1">
      <c r="A177" s="175" t="s">
        <v>216</v>
      </c>
      <c r="B177" s="100">
        <f t="shared" si="4"/>
        <v>2</v>
      </c>
      <c r="C177" s="77">
        <v>0</v>
      </c>
      <c r="D177" s="77">
        <v>0</v>
      </c>
      <c r="E177" s="77">
        <v>0</v>
      </c>
      <c r="F177" s="101">
        <v>2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0</v>
      </c>
      <c r="P177" s="77">
        <v>0</v>
      </c>
      <c r="Q177" s="77">
        <v>0</v>
      </c>
      <c r="R177" s="77">
        <v>0</v>
      </c>
      <c r="S177" s="77">
        <v>0</v>
      </c>
      <c r="T177" s="110">
        <v>0</v>
      </c>
      <c r="U177" s="181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</row>
    <row r="178" spans="1:43" ht="25.5" customHeight="1">
      <c r="A178" s="176" t="s">
        <v>393</v>
      </c>
      <c r="B178" s="117">
        <f t="shared" si="4"/>
        <v>1</v>
      </c>
      <c r="C178" s="119">
        <v>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119">
        <v>0</v>
      </c>
      <c r="J178" s="119">
        <v>0</v>
      </c>
      <c r="K178" s="119">
        <v>0</v>
      </c>
      <c r="L178" s="119">
        <v>0</v>
      </c>
      <c r="M178" s="119">
        <v>0</v>
      </c>
      <c r="N178" s="118">
        <v>1</v>
      </c>
      <c r="O178" s="119">
        <v>0</v>
      </c>
      <c r="P178" s="119">
        <v>0</v>
      </c>
      <c r="Q178" s="119">
        <v>0</v>
      </c>
      <c r="R178" s="119">
        <v>0</v>
      </c>
      <c r="S178" s="119">
        <v>0</v>
      </c>
      <c r="T178" s="120">
        <v>0</v>
      </c>
      <c r="U178" s="150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</row>
    <row r="179" spans="1:43" ht="25.5" customHeight="1">
      <c r="A179" s="182"/>
      <c r="B179" s="114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101"/>
      <c r="O179" s="77"/>
      <c r="P179" s="77"/>
      <c r="Q179" s="77"/>
      <c r="R179" s="77"/>
      <c r="S179" s="77"/>
      <c r="T179" s="115"/>
      <c r="U179" s="183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</row>
    <row r="180" spans="1:43" ht="25.5" customHeight="1">
      <c r="A180" s="191" t="s">
        <v>394</v>
      </c>
      <c r="B180" s="186">
        <f t="shared" si="4"/>
        <v>1</v>
      </c>
      <c r="C180" s="187">
        <v>1</v>
      </c>
      <c r="D180" s="188">
        <v>0</v>
      </c>
      <c r="E180" s="188">
        <v>0</v>
      </c>
      <c r="F180" s="188">
        <v>0</v>
      </c>
      <c r="G180" s="188">
        <v>0</v>
      </c>
      <c r="H180" s="188">
        <v>0</v>
      </c>
      <c r="I180" s="188">
        <v>0</v>
      </c>
      <c r="J180" s="188">
        <v>0</v>
      </c>
      <c r="K180" s="188">
        <v>0</v>
      </c>
      <c r="L180" s="188">
        <v>0</v>
      </c>
      <c r="M180" s="188">
        <v>0</v>
      </c>
      <c r="N180" s="188">
        <v>0</v>
      </c>
      <c r="O180" s="188">
        <v>0</v>
      </c>
      <c r="P180" s="188">
        <v>0</v>
      </c>
      <c r="Q180" s="188">
        <v>0</v>
      </c>
      <c r="R180" s="188">
        <v>0</v>
      </c>
      <c r="S180" s="188">
        <v>0</v>
      </c>
      <c r="T180" s="190">
        <v>0</v>
      </c>
      <c r="U180" s="183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</row>
    <row r="181" spans="1:43" ht="25.5" customHeight="1">
      <c r="A181" s="175" t="s">
        <v>395</v>
      </c>
      <c r="B181" s="100">
        <f t="shared" si="4"/>
        <v>1</v>
      </c>
      <c r="C181" s="101">
        <v>1</v>
      </c>
      <c r="D181" s="77">
        <v>0</v>
      </c>
      <c r="E181" s="77">
        <v>0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  <c r="S181" s="77">
        <v>0</v>
      </c>
      <c r="T181" s="110">
        <v>0</v>
      </c>
      <c r="U181" s="181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</row>
    <row r="182" spans="1:43" ht="25.5" customHeight="1">
      <c r="A182" s="175" t="s">
        <v>224</v>
      </c>
      <c r="B182" s="100">
        <f t="shared" si="4"/>
        <v>10</v>
      </c>
      <c r="C182" s="101">
        <v>5</v>
      </c>
      <c r="D182" s="77">
        <v>0</v>
      </c>
      <c r="E182" s="77">
        <v>0</v>
      </c>
      <c r="F182" s="101">
        <v>1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101">
        <v>1</v>
      </c>
      <c r="P182" s="77">
        <v>0</v>
      </c>
      <c r="Q182" s="101">
        <v>1</v>
      </c>
      <c r="R182" s="101">
        <v>1</v>
      </c>
      <c r="S182" s="77">
        <v>0</v>
      </c>
      <c r="T182" s="102">
        <v>1</v>
      </c>
      <c r="U182" s="181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</row>
    <row r="183" spans="1:43" ht="29.25" customHeight="1">
      <c r="A183" s="175" t="s">
        <v>225</v>
      </c>
      <c r="B183" s="100">
        <f t="shared" si="4"/>
        <v>6</v>
      </c>
      <c r="C183" s="77">
        <v>0</v>
      </c>
      <c r="D183" s="77">
        <v>0</v>
      </c>
      <c r="E183" s="77">
        <v>0</v>
      </c>
      <c r="F183" s="77"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101">
        <v>1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  <c r="T183" s="102">
        <v>5</v>
      </c>
      <c r="U183" s="181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</row>
    <row r="184" spans="1:43" ht="30" customHeight="1">
      <c r="A184" s="175" t="s">
        <v>208</v>
      </c>
      <c r="B184" s="100">
        <f t="shared" si="4"/>
        <v>1</v>
      </c>
      <c r="C184" s="77">
        <v>0</v>
      </c>
      <c r="D184" s="77">
        <v>0</v>
      </c>
      <c r="E184" s="77">
        <v>0</v>
      </c>
      <c r="F184" s="101">
        <v>1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111">
        <v>0</v>
      </c>
      <c r="Q184" s="77">
        <v>0</v>
      </c>
      <c r="R184" s="77">
        <v>0</v>
      </c>
      <c r="S184" s="77">
        <v>0</v>
      </c>
      <c r="T184" s="110">
        <v>0</v>
      </c>
      <c r="U184" s="181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</row>
    <row r="185" spans="1:43" ht="25.5" customHeight="1">
      <c r="A185" s="175" t="s">
        <v>396</v>
      </c>
      <c r="B185" s="100">
        <f t="shared" si="4"/>
        <v>13</v>
      </c>
      <c r="C185" s="101">
        <v>5</v>
      </c>
      <c r="D185" s="77">
        <v>0</v>
      </c>
      <c r="E185" s="77">
        <v>0</v>
      </c>
      <c r="F185" s="101">
        <v>1</v>
      </c>
      <c r="G185" s="101">
        <v>1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101">
        <v>2</v>
      </c>
      <c r="P185" s="77">
        <v>0</v>
      </c>
      <c r="Q185" s="77">
        <v>0</v>
      </c>
      <c r="R185" s="101">
        <v>1</v>
      </c>
      <c r="S185" s="77">
        <v>0</v>
      </c>
      <c r="T185" s="102">
        <v>3</v>
      </c>
      <c r="U185" s="181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</row>
    <row r="186" spans="1:43" ht="25.5" customHeight="1">
      <c r="A186" s="175" t="s">
        <v>397</v>
      </c>
      <c r="B186" s="100">
        <f t="shared" si="4"/>
        <v>1</v>
      </c>
      <c r="C186" s="77">
        <v>0</v>
      </c>
      <c r="D186" s="77">
        <v>0</v>
      </c>
      <c r="E186" s="77">
        <v>0</v>
      </c>
      <c r="F186" s="77">
        <v>0</v>
      </c>
      <c r="G186" s="77">
        <v>0</v>
      </c>
      <c r="H186" s="77">
        <v>0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v>0</v>
      </c>
      <c r="R186" s="77">
        <v>0</v>
      </c>
      <c r="S186" s="77">
        <v>0</v>
      </c>
      <c r="T186" s="102">
        <v>1</v>
      </c>
      <c r="U186" s="181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</row>
    <row r="187" spans="1:43" ht="29.25" customHeight="1">
      <c r="A187" s="175" t="s">
        <v>226</v>
      </c>
      <c r="B187" s="100">
        <f t="shared" si="4"/>
        <v>1</v>
      </c>
      <c r="C187" s="101">
        <v>1</v>
      </c>
      <c r="D187" s="77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0</v>
      </c>
      <c r="J187" s="77">
        <v>0</v>
      </c>
      <c r="K187" s="77">
        <v>0</v>
      </c>
      <c r="L187" s="77">
        <v>0</v>
      </c>
      <c r="M187" s="77">
        <v>0</v>
      </c>
      <c r="N187" s="77">
        <v>0</v>
      </c>
      <c r="O187" s="77">
        <v>0</v>
      </c>
      <c r="P187" s="77">
        <v>0</v>
      </c>
      <c r="Q187" s="77">
        <v>0</v>
      </c>
      <c r="R187" s="77">
        <v>0</v>
      </c>
      <c r="S187" s="77">
        <v>0</v>
      </c>
      <c r="T187" s="110">
        <v>0</v>
      </c>
      <c r="U187" s="181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</row>
    <row r="188" spans="1:43" ht="25.5" customHeight="1">
      <c r="A188" s="175" t="s">
        <v>398</v>
      </c>
      <c r="B188" s="100">
        <f t="shared" si="4"/>
        <v>8</v>
      </c>
      <c r="C188" s="101">
        <v>6</v>
      </c>
      <c r="D188" s="77">
        <v>0</v>
      </c>
      <c r="E188" s="77">
        <v>0</v>
      </c>
      <c r="F188" s="101">
        <v>1</v>
      </c>
      <c r="G188" s="77">
        <v>0</v>
      </c>
      <c r="H188" s="77">
        <v>0</v>
      </c>
      <c r="I188" s="77">
        <v>0</v>
      </c>
      <c r="J188" s="77">
        <v>0</v>
      </c>
      <c r="K188" s="77">
        <v>0</v>
      </c>
      <c r="L188" s="77">
        <v>1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  <c r="R188" s="77">
        <v>0</v>
      </c>
      <c r="S188" s="77">
        <v>0</v>
      </c>
      <c r="T188" s="110">
        <v>0</v>
      </c>
      <c r="U188" s="181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</row>
    <row r="189" spans="1:43" ht="25.5" customHeight="1">
      <c r="A189" s="175" t="s">
        <v>399</v>
      </c>
      <c r="B189" s="100">
        <f t="shared" si="4"/>
        <v>24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77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  <c r="R189" s="77">
        <v>0</v>
      </c>
      <c r="S189" s="77">
        <v>0</v>
      </c>
      <c r="T189" s="102">
        <v>24</v>
      </c>
      <c r="U189" s="181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</row>
    <row r="190" spans="1:43" ht="25.5" customHeight="1">
      <c r="A190" s="175" t="s">
        <v>400</v>
      </c>
      <c r="B190" s="100">
        <f t="shared" si="4"/>
        <v>9</v>
      </c>
      <c r="C190" s="77">
        <v>0</v>
      </c>
      <c r="D190" s="77">
        <v>0</v>
      </c>
      <c r="E190" s="77">
        <v>0</v>
      </c>
      <c r="F190" s="77">
        <v>0</v>
      </c>
      <c r="G190" s="77">
        <v>0</v>
      </c>
      <c r="H190" s="77">
        <v>0</v>
      </c>
      <c r="I190" s="77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  <c r="S190" s="77">
        <v>0</v>
      </c>
      <c r="T190" s="102">
        <v>9</v>
      </c>
      <c r="U190" s="181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</row>
    <row r="191" spans="1:43" ht="25.5" customHeight="1">
      <c r="A191" s="175" t="s">
        <v>401</v>
      </c>
      <c r="B191" s="100">
        <f aca="true" t="shared" si="5" ref="B191:B205">SUM(C191:T191)</f>
        <v>4</v>
      </c>
      <c r="C191" s="101">
        <v>2</v>
      </c>
      <c r="D191" s="77">
        <v>0</v>
      </c>
      <c r="E191" s="77">
        <v>0</v>
      </c>
      <c r="F191" s="101">
        <v>1</v>
      </c>
      <c r="G191" s="77">
        <v>0</v>
      </c>
      <c r="H191" s="77">
        <v>0</v>
      </c>
      <c r="I191" s="77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101">
        <v>1</v>
      </c>
      <c r="P191" s="77">
        <v>0</v>
      </c>
      <c r="Q191" s="77">
        <v>0</v>
      </c>
      <c r="R191" s="77">
        <v>0</v>
      </c>
      <c r="S191" s="77">
        <v>0</v>
      </c>
      <c r="T191" s="110">
        <v>0</v>
      </c>
      <c r="U191" s="181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</row>
    <row r="192" spans="1:43" ht="25.5" customHeight="1">
      <c r="A192" s="175" t="s">
        <v>402</v>
      </c>
      <c r="B192" s="100">
        <f t="shared" si="5"/>
        <v>18</v>
      </c>
      <c r="C192" s="101">
        <v>10</v>
      </c>
      <c r="D192" s="77">
        <v>0</v>
      </c>
      <c r="E192" s="101">
        <v>1</v>
      </c>
      <c r="F192" s="77">
        <v>0</v>
      </c>
      <c r="G192" s="101">
        <v>1</v>
      </c>
      <c r="H192" s="77">
        <v>0</v>
      </c>
      <c r="I192" s="77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0</v>
      </c>
      <c r="O192" s="101">
        <v>2</v>
      </c>
      <c r="P192" s="77">
        <v>0</v>
      </c>
      <c r="Q192" s="77">
        <v>0</v>
      </c>
      <c r="R192" s="77">
        <v>0</v>
      </c>
      <c r="S192" s="77">
        <v>0</v>
      </c>
      <c r="T192" s="102">
        <v>4</v>
      </c>
      <c r="U192" s="181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</row>
    <row r="193" spans="1:43" ht="25.5" customHeight="1">
      <c r="A193" s="175" t="s">
        <v>403</v>
      </c>
      <c r="B193" s="100">
        <f t="shared" si="5"/>
        <v>1</v>
      </c>
      <c r="C193" s="101">
        <v>1</v>
      </c>
      <c r="D193" s="77">
        <v>0</v>
      </c>
      <c r="E193" s="77">
        <v>0</v>
      </c>
      <c r="F193" s="77">
        <v>0</v>
      </c>
      <c r="G193" s="77">
        <v>0</v>
      </c>
      <c r="H193" s="77">
        <v>0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77">
        <v>0</v>
      </c>
      <c r="T193" s="110">
        <v>0</v>
      </c>
      <c r="U193" s="181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</row>
    <row r="194" spans="1:43" ht="25.5" customHeight="1">
      <c r="A194" s="175" t="s">
        <v>404</v>
      </c>
      <c r="B194" s="100">
        <f t="shared" si="5"/>
        <v>1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  <c r="S194" s="77">
        <v>0</v>
      </c>
      <c r="T194" s="102">
        <v>1</v>
      </c>
      <c r="U194" s="181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</row>
    <row r="195" spans="1:43" ht="25.5" customHeight="1">
      <c r="A195" s="175" t="s">
        <v>405</v>
      </c>
      <c r="B195" s="100">
        <f t="shared" si="5"/>
        <v>1</v>
      </c>
      <c r="C195" s="101">
        <v>1</v>
      </c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7">
        <v>0</v>
      </c>
      <c r="S195" s="77">
        <v>0</v>
      </c>
      <c r="T195" s="110">
        <v>0</v>
      </c>
      <c r="U195" s="181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</row>
    <row r="196" spans="1:43" ht="25.5" customHeight="1">
      <c r="A196" s="175" t="s">
        <v>406</v>
      </c>
      <c r="B196" s="100">
        <f t="shared" si="5"/>
        <v>1</v>
      </c>
      <c r="C196" s="101">
        <v>1</v>
      </c>
      <c r="D196" s="77">
        <v>0</v>
      </c>
      <c r="E196" s="77">
        <v>0</v>
      </c>
      <c r="F196" s="77">
        <v>0</v>
      </c>
      <c r="G196" s="77">
        <v>0</v>
      </c>
      <c r="H196" s="77">
        <v>0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  <c r="R196" s="77">
        <v>0</v>
      </c>
      <c r="S196" s="77">
        <v>0</v>
      </c>
      <c r="T196" s="110">
        <v>0</v>
      </c>
      <c r="U196" s="181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</row>
    <row r="197" spans="1:43" ht="25.5" customHeight="1">
      <c r="A197" s="175" t="s">
        <v>407</v>
      </c>
      <c r="B197" s="100">
        <f t="shared" si="5"/>
        <v>2</v>
      </c>
      <c r="C197" s="77">
        <v>0</v>
      </c>
      <c r="D197" s="77">
        <v>0</v>
      </c>
      <c r="E197" s="77">
        <v>0</v>
      </c>
      <c r="F197" s="101">
        <v>2</v>
      </c>
      <c r="G197" s="77">
        <v>0</v>
      </c>
      <c r="H197" s="77">
        <v>0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v>0</v>
      </c>
      <c r="O197" s="77">
        <v>0</v>
      </c>
      <c r="P197" s="77">
        <v>0</v>
      </c>
      <c r="Q197" s="77">
        <v>0</v>
      </c>
      <c r="R197" s="77">
        <v>0</v>
      </c>
      <c r="S197" s="77">
        <v>0</v>
      </c>
      <c r="T197" s="110">
        <v>0</v>
      </c>
      <c r="U197" s="181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/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</row>
    <row r="198" spans="1:43" ht="25.5" customHeight="1">
      <c r="A198" s="175" t="s">
        <v>408</v>
      </c>
      <c r="B198" s="100">
        <f t="shared" si="5"/>
        <v>1</v>
      </c>
      <c r="C198" s="77">
        <v>0</v>
      </c>
      <c r="D198" s="77">
        <v>0</v>
      </c>
      <c r="E198" s="77">
        <v>0</v>
      </c>
      <c r="F198" s="77">
        <v>0</v>
      </c>
      <c r="G198" s="77">
        <v>0</v>
      </c>
      <c r="H198" s="77">
        <v>0</v>
      </c>
      <c r="I198" s="77">
        <v>0</v>
      </c>
      <c r="J198" s="77">
        <v>0</v>
      </c>
      <c r="K198" s="77">
        <v>0</v>
      </c>
      <c r="L198" s="77">
        <v>0</v>
      </c>
      <c r="M198" s="77">
        <v>0</v>
      </c>
      <c r="N198" s="101">
        <v>1</v>
      </c>
      <c r="O198" s="77">
        <v>0</v>
      </c>
      <c r="P198" s="77">
        <v>0</v>
      </c>
      <c r="Q198" s="77">
        <v>0</v>
      </c>
      <c r="R198" s="77">
        <v>0</v>
      </c>
      <c r="S198" s="77">
        <v>0</v>
      </c>
      <c r="T198" s="110">
        <v>0</v>
      </c>
      <c r="U198" s="181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/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</row>
    <row r="199" spans="1:43" ht="25.5" customHeight="1">
      <c r="A199" s="175" t="s">
        <v>409</v>
      </c>
      <c r="B199" s="100">
        <f t="shared" si="5"/>
        <v>1</v>
      </c>
      <c r="C199" s="77">
        <v>0</v>
      </c>
      <c r="D199" s="77">
        <v>0</v>
      </c>
      <c r="E199" s="77">
        <v>0</v>
      </c>
      <c r="F199" s="77">
        <v>0</v>
      </c>
      <c r="G199" s="77">
        <v>0</v>
      </c>
      <c r="H199" s="77">
        <v>0</v>
      </c>
      <c r="I199" s="77">
        <v>0</v>
      </c>
      <c r="J199" s="77">
        <v>0</v>
      </c>
      <c r="K199" s="77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  <c r="R199" s="77">
        <v>0</v>
      </c>
      <c r="S199" s="77">
        <v>0</v>
      </c>
      <c r="T199" s="102">
        <v>1</v>
      </c>
      <c r="U199" s="181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</row>
    <row r="200" spans="1:43" ht="25.5" customHeight="1">
      <c r="A200" s="175" t="s">
        <v>410</v>
      </c>
      <c r="B200" s="100">
        <f t="shared" si="5"/>
        <v>2</v>
      </c>
      <c r="C200" s="77">
        <v>0</v>
      </c>
      <c r="D200" s="77">
        <v>0</v>
      </c>
      <c r="E200" s="77">
        <v>0</v>
      </c>
      <c r="F200" s="77">
        <v>0</v>
      </c>
      <c r="G200" s="77">
        <v>0</v>
      </c>
      <c r="H200" s="77">
        <v>0</v>
      </c>
      <c r="I200" s="77">
        <v>0</v>
      </c>
      <c r="J200" s="77">
        <v>0</v>
      </c>
      <c r="K200" s="77">
        <v>0</v>
      </c>
      <c r="L200" s="77">
        <v>0</v>
      </c>
      <c r="M200" s="77">
        <v>0</v>
      </c>
      <c r="N200" s="101">
        <v>2</v>
      </c>
      <c r="O200" s="77">
        <v>0</v>
      </c>
      <c r="P200" s="77">
        <v>0</v>
      </c>
      <c r="Q200" s="77">
        <v>0</v>
      </c>
      <c r="R200" s="77">
        <v>0</v>
      </c>
      <c r="S200" s="77">
        <v>0</v>
      </c>
      <c r="T200" s="110">
        <v>0</v>
      </c>
      <c r="U200" s="181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</row>
    <row r="201" spans="1:43" ht="24" customHeight="1">
      <c r="A201" s="175" t="s">
        <v>411</v>
      </c>
      <c r="B201" s="100">
        <f t="shared" si="5"/>
        <v>1</v>
      </c>
      <c r="C201" s="77">
        <v>0</v>
      </c>
      <c r="D201" s="77">
        <v>0</v>
      </c>
      <c r="E201" s="77">
        <v>0</v>
      </c>
      <c r="F201" s="77">
        <v>0</v>
      </c>
      <c r="G201" s="77">
        <v>0</v>
      </c>
      <c r="H201" s="77">
        <v>0</v>
      </c>
      <c r="I201" s="77">
        <v>0</v>
      </c>
      <c r="J201" s="77">
        <v>0</v>
      </c>
      <c r="K201" s="77">
        <v>0</v>
      </c>
      <c r="L201" s="77">
        <v>0</v>
      </c>
      <c r="M201" s="77">
        <v>0</v>
      </c>
      <c r="N201" s="77">
        <v>0</v>
      </c>
      <c r="O201" s="77">
        <v>0</v>
      </c>
      <c r="P201" s="77">
        <v>0</v>
      </c>
      <c r="Q201" s="77">
        <v>0</v>
      </c>
      <c r="R201" s="77">
        <v>0</v>
      </c>
      <c r="S201" s="77">
        <v>0</v>
      </c>
      <c r="T201" s="102">
        <v>1</v>
      </c>
      <c r="U201" s="181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</row>
    <row r="202" spans="1:43" ht="24" customHeight="1">
      <c r="A202" s="175" t="s">
        <v>412</v>
      </c>
      <c r="B202" s="100">
        <f t="shared" si="5"/>
        <v>13</v>
      </c>
      <c r="C202" s="101">
        <v>8</v>
      </c>
      <c r="D202" s="77">
        <v>0</v>
      </c>
      <c r="E202" s="101">
        <v>1</v>
      </c>
      <c r="F202" s="101">
        <v>2</v>
      </c>
      <c r="G202" s="77">
        <v>0</v>
      </c>
      <c r="H202" s="77">
        <v>0</v>
      </c>
      <c r="I202" s="77">
        <v>0</v>
      </c>
      <c r="J202" s="77">
        <v>0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0</v>
      </c>
      <c r="Q202" s="101">
        <v>1</v>
      </c>
      <c r="R202" s="77">
        <v>0</v>
      </c>
      <c r="S202" s="77">
        <v>0</v>
      </c>
      <c r="T202" s="102">
        <v>1</v>
      </c>
      <c r="U202" s="181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</row>
    <row r="203" spans="1:43" ht="24" customHeight="1">
      <c r="A203" s="175" t="s">
        <v>413</v>
      </c>
      <c r="B203" s="100">
        <f t="shared" si="5"/>
        <v>23</v>
      </c>
      <c r="C203" s="101">
        <v>11</v>
      </c>
      <c r="D203" s="77">
        <v>0</v>
      </c>
      <c r="E203" s="77">
        <v>0</v>
      </c>
      <c r="F203" s="77">
        <v>0</v>
      </c>
      <c r="G203" s="77">
        <v>0</v>
      </c>
      <c r="H203" s="77">
        <v>0</v>
      </c>
      <c r="I203" s="77">
        <v>0</v>
      </c>
      <c r="J203" s="101">
        <v>1</v>
      </c>
      <c r="K203" s="77">
        <v>0</v>
      </c>
      <c r="L203" s="77">
        <v>0</v>
      </c>
      <c r="M203" s="101">
        <v>2</v>
      </c>
      <c r="N203" s="77">
        <v>0</v>
      </c>
      <c r="O203" s="77">
        <v>0</v>
      </c>
      <c r="P203" s="77">
        <v>0</v>
      </c>
      <c r="Q203" s="77">
        <v>0</v>
      </c>
      <c r="R203" s="77">
        <v>0</v>
      </c>
      <c r="S203" s="77">
        <v>0</v>
      </c>
      <c r="T203" s="102">
        <v>9</v>
      </c>
      <c r="U203" s="181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</row>
    <row r="204" spans="1:43" ht="24" customHeight="1">
      <c r="A204" s="175" t="s">
        <v>414</v>
      </c>
      <c r="B204" s="100">
        <f t="shared" si="5"/>
        <v>2</v>
      </c>
      <c r="C204" s="77">
        <v>0</v>
      </c>
      <c r="D204" s="77">
        <v>0</v>
      </c>
      <c r="E204" s="77">
        <v>0</v>
      </c>
      <c r="F204" s="77">
        <v>0</v>
      </c>
      <c r="G204" s="77">
        <v>0</v>
      </c>
      <c r="H204" s="77">
        <v>0</v>
      </c>
      <c r="I204" s="77">
        <v>0</v>
      </c>
      <c r="J204" s="77">
        <v>0</v>
      </c>
      <c r="K204" s="77">
        <v>0</v>
      </c>
      <c r="L204" s="77">
        <v>0</v>
      </c>
      <c r="M204" s="77">
        <v>0</v>
      </c>
      <c r="N204" s="77">
        <v>0</v>
      </c>
      <c r="O204" s="77">
        <v>0</v>
      </c>
      <c r="P204" s="77">
        <v>0</v>
      </c>
      <c r="Q204" s="77">
        <v>0</v>
      </c>
      <c r="R204" s="77">
        <v>0</v>
      </c>
      <c r="S204" s="77">
        <v>0</v>
      </c>
      <c r="T204" s="102">
        <v>2</v>
      </c>
      <c r="U204" s="181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</row>
    <row r="205" spans="1:43" ht="24" customHeight="1" thickBot="1">
      <c r="A205" s="543" t="s">
        <v>415</v>
      </c>
      <c r="B205" s="544">
        <f t="shared" si="5"/>
        <v>1</v>
      </c>
      <c r="C205" s="103">
        <v>0</v>
      </c>
      <c r="D205" s="103">
        <v>0</v>
      </c>
      <c r="E205" s="103">
        <v>0</v>
      </c>
      <c r="F205" s="103">
        <v>0</v>
      </c>
      <c r="G205" s="103">
        <v>0</v>
      </c>
      <c r="H205" s="103">
        <v>0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  <c r="N205" s="103">
        <v>0</v>
      </c>
      <c r="O205" s="103">
        <v>0</v>
      </c>
      <c r="P205" s="103">
        <v>0</v>
      </c>
      <c r="Q205" s="103">
        <v>0</v>
      </c>
      <c r="R205" s="103">
        <v>0</v>
      </c>
      <c r="S205" s="103">
        <v>0</v>
      </c>
      <c r="T205" s="545">
        <v>1</v>
      </c>
      <c r="U205" s="546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</row>
    <row r="206" spans="1:21" s="14" customFormat="1" ht="16.5" customHeight="1">
      <c r="A206" s="13" t="s">
        <v>539</v>
      </c>
      <c r="B206" s="13"/>
      <c r="C206" s="13"/>
      <c r="D206" s="13"/>
      <c r="E206" s="13"/>
      <c r="F206" s="13"/>
      <c r="G206" s="13"/>
      <c r="H206" s="13"/>
      <c r="I206" s="13"/>
      <c r="J206" s="788" t="s">
        <v>1005</v>
      </c>
      <c r="K206" s="788"/>
      <c r="L206" s="788"/>
      <c r="M206" s="788"/>
      <c r="N206" s="788"/>
      <c r="O206" s="788"/>
      <c r="P206" s="788"/>
      <c r="Q206" s="788"/>
      <c r="R206" s="788"/>
      <c r="S206" s="788"/>
      <c r="T206" s="788"/>
      <c r="U206" s="788"/>
    </row>
    <row r="207" spans="1:21" s="14" customFormat="1" ht="16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788"/>
      <c r="K207" s="788"/>
      <c r="L207" s="788"/>
      <c r="M207" s="788"/>
      <c r="N207" s="788"/>
      <c r="O207" s="788"/>
      <c r="P207" s="788"/>
      <c r="Q207" s="788"/>
      <c r="R207" s="788"/>
      <c r="S207" s="788"/>
      <c r="T207" s="788"/>
      <c r="U207" s="788"/>
    </row>
    <row r="208" spans="1:21" s="14" customFormat="1" ht="16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</row>
    <row r="209" ht="24.75" customHeight="1">
      <c r="A209" s="178"/>
    </row>
    <row r="210" ht="24.75" customHeight="1">
      <c r="A210" s="178"/>
    </row>
    <row r="211" ht="24.75" customHeight="1">
      <c r="A211" s="178"/>
    </row>
    <row r="212" ht="24.75" customHeight="1">
      <c r="A212" s="178"/>
    </row>
    <row r="213" ht="24.75" customHeight="1">
      <c r="A213" s="178"/>
    </row>
    <row r="214" ht="24.75" customHeight="1">
      <c r="A214" s="178"/>
    </row>
    <row r="215" ht="24.75" customHeight="1">
      <c r="A215" s="178"/>
    </row>
    <row r="216" ht="24.75" customHeight="1">
      <c r="A216" s="178"/>
    </row>
    <row r="217" ht="24.75" customHeight="1">
      <c r="A217" s="178"/>
    </row>
    <row r="218" ht="24.75" customHeight="1">
      <c r="A218" s="178"/>
    </row>
    <row r="219" ht="24.75" customHeight="1">
      <c r="A219" s="178"/>
    </row>
    <row r="220" ht="24.75" customHeight="1">
      <c r="A220" s="178"/>
    </row>
    <row r="221" ht="24.75" customHeight="1">
      <c r="A221" s="178"/>
    </row>
    <row r="222" ht="24.75" customHeight="1">
      <c r="A222" s="178"/>
    </row>
    <row r="223" ht="24.75" customHeight="1">
      <c r="A223" s="178"/>
    </row>
    <row r="224" ht="24.75" customHeight="1">
      <c r="A224" s="178"/>
    </row>
    <row r="225" ht="24.75" customHeight="1">
      <c r="A225" s="178"/>
    </row>
    <row r="226" ht="24.75" customHeight="1">
      <c r="A226" s="178"/>
    </row>
    <row r="227" ht="24.75" customHeight="1">
      <c r="A227" s="178"/>
    </row>
    <row r="228" ht="24.75" customHeight="1">
      <c r="A228" s="178"/>
    </row>
    <row r="229" ht="24.75" customHeight="1">
      <c r="A229" s="178"/>
    </row>
    <row r="230" ht="24.75" customHeight="1">
      <c r="A230" s="178"/>
    </row>
    <row r="231" ht="24.75" customHeight="1">
      <c r="A231" s="178"/>
    </row>
    <row r="232" ht="24.75" customHeight="1">
      <c r="A232" s="178"/>
    </row>
    <row r="233" ht="24.75" customHeight="1">
      <c r="A233" s="178"/>
    </row>
    <row r="234" ht="24.75" customHeight="1">
      <c r="A234" s="178"/>
    </row>
    <row r="235" ht="24.75" customHeight="1">
      <c r="A235" s="178"/>
    </row>
    <row r="236" ht="24.75" customHeight="1">
      <c r="A236" s="178"/>
    </row>
    <row r="237" ht="24.75" customHeight="1">
      <c r="A237" s="178"/>
    </row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</sheetData>
  <mergeCells count="4">
    <mergeCell ref="A1:K1"/>
    <mergeCell ref="L1:U1"/>
    <mergeCell ref="J207:U207"/>
    <mergeCell ref="J206:U206"/>
  </mergeCells>
  <printOptions/>
  <pageMargins left="0.07874015748031496" right="0.15748031496062992" top="0.11811023622047245" bottom="0.1968503937007874" header="0.31496062992125984" footer="0.2362204724409449"/>
  <pageSetup horizontalDpi="600" verticalDpi="600" orientation="landscape" paperSize="9" scale="70" r:id="rId1"/>
  <rowBreaks count="1" manualBreakCount="1">
    <brk id="29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26"/>
  <sheetViews>
    <sheetView workbookViewId="0" topLeftCell="H1">
      <selection activeCell="U9" sqref="U9"/>
    </sheetView>
  </sheetViews>
  <sheetFormatPr defaultColWidth="8.88671875" defaultRowHeight="13.5"/>
  <cols>
    <col min="1" max="1" width="18.10546875" style="199" customWidth="1"/>
    <col min="2" max="2" width="5.5546875" style="0" customWidth="1"/>
    <col min="3" max="3" width="7.5546875" style="0" customWidth="1"/>
    <col min="4" max="4" width="8.77734375" style="0" customWidth="1"/>
    <col min="5" max="5" width="9.99609375" style="0" customWidth="1"/>
    <col min="6" max="6" width="9.6640625" style="0" customWidth="1"/>
    <col min="7" max="7" width="5.77734375" style="0" customWidth="1"/>
    <col min="8" max="8" width="8.4453125" style="0" customWidth="1"/>
    <col min="9" max="9" width="7.5546875" style="0" customWidth="1"/>
    <col min="10" max="10" width="9.21484375" style="0" customWidth="1"/>
    <col min="11" max="11" width="8.21484375" style="0" customWidth="1"/>
    <col min="12" max="12" width="7.77734375" style="0" customWidth="1"/>
    <col min="13" max="13" width="7.6640625" style="0" customWidth="1"/>
    <col min="14" max="14" width="5.77734375" style="0" customWidth="1"/>
    <col min="15" max="15" width="7.77734375" style="0" customWidth="1"/>
    <col min="16" max="16" width="5.3359375" style="0" customWidth="1"/>
    <col min="17" max="17" width="8.99609375" style="0" customWidth="1"/>
    <col min="18" max="18" width="5.77734375" style="0" customWidth="1"/>
    <col min="19" max="19" width="8.10546875" style="0" customWidth="1"/>
    <col min="20" max="20" width="5.88671875" style="0" customWidth="1"/>
  </cols>
  <sheetData>
    <row r="1" spans="1:5" s="92" customFormat="1" ht="26.25" customHeight="1">
      <c r="A1" s="690" t="s">
        <v>263</v>
      </c>
      <c r="B1" s="690"/>
      <c r="C1" s="690"/>
      <c r="D1" s="690"/>
      <c r="E1" s="690"/>
    </row>
    <row r="2" spans="1:21" s="2" customFormat="1" ht="15.75" customHeight="1">
      <c r="A2" s="202" t="s">
        <v>529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42" s="157" customFormat="1" ht="51">
      <c r="A3" s="203" t="s">
        <v>235</v>
      </c>
      <c r="B3" s="204" t="s">
        <v>119</v>
      </c>
      <c r="C3" s="205" t="s">
        <v>617</v>
      </c>
      <c r="D3" s="205" t="s">
        <v>615</v>
      </c>
      <c r="E3" s="205" t="s">
        <v>616</v>
      </c>
      <c r="F3" s="205" t="s">
        <v>618</v>
      </c>
      <c r="G3" s="205" t="s">
        <v>612</v>
      </c>
      <c r="H3" s="205" t="s">
        <v>609</v>
      </c>
      <c r="I3" s="205" t="s">
        <v>125</v>
      </c>
      <c r="J3" s="205" t="s">
        <v>619</v>
      </c>
      <c r="K3" s="205" t="s">
        <v>610</v>
      </c>
      <c r="L3" s="205" t="s">
        <v>611</v>
      </c>
      <c r="M3" s="205" t="s">
        <v>620</v>
      </c>
      <c r="N3" s="205" t="s">
        <v>621</v>
      </c>
      <c r="O3" s="205" t="s">
        <v>622</v>
      </c>
      <c r="P3" s="205" t="s">
        <v>623</v>
      </c>
      <c r="Q3" s="205" t="s">
        <v>614</v>
      </c>
      <c r="R3" s="205" t="s">
        <v>128</v>
      </c>
      <c r="S3" s="205" t="s">
        <v>613</v>
      </c>
      <c r="T3" s="697" t="s">
        <v>130</v>
      </c>
      <c r="U3" s="155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</row>
    <row r="4" spans="1:21" s="14" customFormat="1" ht="19.5" customHeight="1">
      <c r="A4" s="193" t="s">
        <v>825</v>
      </c>
      <c r="B4" s="62">
        <v>221</v>
      </c>
      <c r="C4" s="63">
        <v>64</v>
      </c>
      <c r="D4" s="63">
        <v>7</v>
      </c>
      <c r="E4" s="63" t="s">
        <v>149</v>
      </c>
      <c r="F4" s="63">
        <v>20</v>
      </c>
      <c r="G4" s="63">
        <v>20</v>
      </c>
      <c r="H4" s="63" t="s">
        <v>133</v>
      </c>
      <c r="I4" s="63">
        <v>10</v>
      </c>
      <c r="J4" s="63" t="s">
        <v>133</v>
      </c>
      <c r="K4" s="63" t="s">
        <v>133</v>
      </c>
      <c r="L4" s="63">
        <v>8</v>
      </c>
      <c r="M4" s="63">
        <v>2</v>
      </c>
      <c r="N4" s="63">
        <v>7</v>
      </c>
      <c r="O4" s="63">
        <v>2</v>
      </c>
      <c r="P4" s="63">
        <v>4</v>
      </c>
      <c r="Q4" s="63" t="s">
        <v>133</v>
      </c>
      <c r="R4" s="63">
        <v>6</v>
      </c>
      <c r="S4" s="63" t="s">
        <v>133</v>
      </c>
      <c r="T4" s="63">
        <v>71</v>
      </c>
      <c r="U4" s="13"/>
    </row>
    <row r="5" spans="1:21" s="14" customFormat="1" ht="19.5" customHeight="1">
      <c r="A5" s="193" t="s">
        <v>826</v>
      </c>
      <c r="B5" s="62">
        <v>233</v>
      </c>
      <c r="C5" s="63">
        <v>96</v>
      </c>
      <c r="D5" s="63">
        <v>8</v>
      </c>
      <c r="E5" s="63">
        <v>6</v>
      </c>
      <c r="F5" s="63">
        <v>18</v>
      </c>
      <c r="G5" s="63">
        <v>23</v>
      </c>
      <c r="H5" s="63">
        <v>0</v>
      </c>
      <c r="I5" s="63">
        <v>10</v>
      </c>
      <c r="J5" s="63">
        <v>0</v>
      </c>
      <c r="K5" s="63">
        <v>1</v>
      </c>
      <c r="L5" s="63">
        <v>2</v>
      </c>
      <c r="M5" s="63">
        <v>3</v>
      </c>
      <c r="N5" s="63">
        <v>5</v>
      </c>
      <c r="O5" s="63">
        <v>2</v>
      </c>
      <c r="P5" s="63">
        <v>2</v>
      </c>
      <c r="Q5" s="63">
        <v>0</v>
      </c>
      <c r="R5" s="63">
        <v>6</v>
      </c>
      <c r="S5" s="63">
        <v>0</v>
      </c>
      <c r="T5" s="63">
        <v>51</v>
      </c>
      <c r="U5" s="13"/>
    </row>
    <row r="6" spans="1:21" s="14" customFormat="1" ht="19.5" customHeight="1">
      <c r="A6" s="193" t="s">
        <v>520</v>
      </c>
      <c r="B6" s="62">
        <v>235</v>
      </c>
      <c r="C6" s="63">
        <v>79</v>
      </c>
      <c r="D6" s="63">
        <v>9</v>
      </c>
      <c r="E6" s="63">
        <v>2</v>
      </c>
      <c r="F6" s="63">
        <v>14</v>
      </c>
      <c r="G6" s="63">
        <v>20</v>
      </c>
      <c r="H6" s="63">
        <v>0</v>
      </c>
      <c r="I6" s="63">
        <v>7</v>
      </c>
      <c r="J6" s="63">
        <v>0</v>
      </c>
      <c r="K6" s="63">
        <v>0</v>
      </c>
      <c r="L6" s="63">
        <v>5</v>
      </c>
      <c r="M6" s="63">
        <v>4</v>
      </c>
      <c r="N6" s="63">
        <v>2</v>
      </c>
      <c r="O6" s="63">
        <v>2</v>
      </c>
      <c r="P6" s="63">
        <v>9</v>
      </c>
      <c r="Q6" s="63">
        <v>1</v>
      </c>
      <c r="R6" s="63">
        <v>8</v>
      </c>
      <c r="S6" s="63">
        <v>0</v>
      </c>
      <c r="T6" s="63">
        <v>73</v>
      </c>
      <c r="U6" s="13"/>
    </row>
    <row r="7" spans="1:21" s="14" customFormat="1" ht="19.5" customHeight="1">
      <c r="A7" s="193" t="s">
        <v>832</v>
      </c>
      <c r="B7" s="62">
        <v>323</v>
      </c>
      <c r="C7" s="63">
        <v>114</v>
      </c>
      <c r="D7" s="63">
        <v>17</v>
      </c>
      <c r="E7" s="63">
        <v>9</v>
      </c>
      <c r="F7" s="63">
        <v>22</v>
      </c>
      <c r="G7" s="63">
        <v>20</v>
      </c>
      <c r="H7" s="63">
        <v>0</v>
      </c>
      <c r="I7" s="63">
        <v>4</v>
      </c>
      <c r="J7" s="63">
        <v>0</v>
      </c>
      <c r="K7" s="63">
        <v>0</v>
      </c>
      <c r="L7" s="63">
        <v>2</v>
      </c>
      <c r="M7" s="63">
        <v>9</v>
      </c>
      <c r="N7" s="63">
        <v>0</v>
      </c>
      <c r="O7" s="63">
        <v>4</v>
      </c>
      <c r="P7" s="63">
        <v>4</v>
      </c>
      <c r="Q7" s="63">
        <v>0</v>
      </c>
      <c r="R7" s="63">
        <v>11</v>
      </c>
      <c r="S7" s="63">
        <v>0</v>
      </c>
      <c r="T7" s="63">
        <v>105</v>
      </c>
      <c r="U7" s="13"/>
    </row>
    <row r="8" spans="1:21" s="75" customFormat="1" ht="19.5" customHeight="1">
      <c r="A8" s="112" t="s">
        <v>833</v>
      </c>
      <c r="B8" s="95">
        <v>252</v>
      </c>
      <c r="C8" s="95">
        <v>101</v>
      </c>
      <c r="D8" s="77">
        <v>9</v>
      </c>
      <c r="E8" s="77">
        <v>12</v>
      </c>
      <c r="F8" s="77">
        <v>21</v>
      </c>
      <c r="G8" s="77">
        <v>19</v>
      </c>
      <c r="H8" s="77">
        <v>0</v>
      </c>
      <c r="I8" s="77">
        <v>3</v>
      </c>
      <c r="J8" s="77">
        <v>0</v>
      </c>
      <c r="K8" s="77">
        <v>0</v>
      </c>
      <c r="L8" s="77">
        <v>6</v>
      </c>
      <c r="M8" s="77">
        <v>2</v>
      </c>
      <c r="N8" s="77">
        <v>3</v>
      </c>
      <c r="O8" s="77">
        <v>3</v>
      </c>
      <c r="P8" s="95">
        <v>3</v>
      </c>
      <c r="Q8" s="77">
        <v>0</v>
      </c>
      <c r="R8" s="77">
        <v>8</v>
      </c>
      <c r="S8" s="77">
        <v>0</v>
      </c>
      <c r="T8" s="77">
        <v>64</v>
      </c>
      <c r="U8" s="86"/>
    </row>
    <row r="9" spans="1:22" s="105" customFormat="1" ht="19.5" customHeight="1">
      <c r="A9" s="154" t="s">
        <v>513</v>
      </c>
      <c r="B9" s="145">
        <f aca="true" t="shared" si="0" ref="B9:G9">SUM(B10:B89)</f>
        <v>261</v>
      </c>
      <c r="C9" s="99">
        <f t="shared" si="0"/>
        <v>83</v>
      </c>
      <c r="D9" s="99">
        <f t="shared" si="0"/>
        <v>8</v>
      </c>
      <c r="E9" s="99">
        <f t="shared" si="0"/>
        <v>16</v>
      </c>
      <c r="F9" s="99">
        <f t="shared" si="0"/>
        <v>22</v>
      </c>
      <c r="G9" s="99">
        <f t="shared" si="0"/>
        <v>12</v>
      </c>
      <c r="H9" s="93">
        <v>0</v>
      </c>
      <c r="I9" s="99">
        <f>SUM(I10:I89)</f>
        <v>12</v>
      </c>
      <c r="J9" s="93">
        <v>0</v>
      </c>
      <c r="K9" s="93">
        <v>0</v>
      </c>
      <c r="L9" s="99">
        <f>SUM(L10:L89)</f>
        <v>4</v>
      </c>
      <c r="M9" s="99">
        <f>SUM(M10:M89)</f>
        <v>5</v>
      </c>
      <c r="N9" s="99">
        <f>SUM(N10:N89)</f>
        <v>6</v>
      </c>
      <c r="O9" s="99">
        <f>SUM(O10:O89)</f>
        <v>1</v>
      </c>
      <c r="P9" s="99">
        <f>SUM(P10:P89)</f>
        <v>1</v>
      </c>
      <c r="Q9" s="93">
        <v>0</v>
      </c>
      <c r="R9" s="99">
        <f>SUM(R10:R89)</f>
        <v>9</v>
      </c>
      <c r="S9" s="93">
        <v>0</v>
      </c>
      <c r="T9" s="99">
        <v>83</v>
      </c>
      <c r="U9" s="99"/>
      <c r="V9" s="99"/>
    </row>
    <row r="10" spans="1:22" s="92" customFormat="1" ht="18.75" customHeight="1">
      <c r="A10" s="194" t="s">
        <v>150</v>
      </c>
      <c r="B10" s="101">
        <f aca="true" t="shared" si="1" ref="B10:B73">SUM(C10:T10)</f>
        <v>2</v>
      </c>
      <c r="C10" s="101">
        <v>1</v>
      </c>
      <c r="D10" s="101" t="s">
        <v>149</v>
      </c>
      <c r="E10" s="101" t="s">
        <v>149</v>
      </c>
      <c r="F10" s="101">
        <v>1</v>
      </c>
      <c r="G10" s="101" t="s">
        <v>582</v>
      </c>
      <c r="H10" s="101" t="s">
        <v>582</v>
      </c>
      <c r="I10" s="101" t="s">
        <v>582</v>
      </c>
      <c r="J10" s="101" t="s">
        <v>582</v>
      </c>
      <c r="K10" s="101" t="s">
        <v>582</v>
      </c>
      <c r="L10" s="101" t="s">
        <v>582</v>
      </c>
      <c r="M10" s="101" t="s">
        <v>582</v>
      </c>
      <c r="N10" s="101" t="s">
        <v>582</v>
      </c>
      <c r="O10" s="101" t="s">
        <v>582</v>
      </c>
      <c r="P10" s="101" t="s">
        <v>582</v>
      </c>
      <c r="Q10" s="101" t="s">
        <v>582</v>
      </c>
      <c r="R10" s="101" t="s">
        <v>582</v>
      </c>
      <c r="S10" s="101" t="s">
        <v>582</v>
      </c>
      <c r="T10" s="101" t="s">
        <v>582</v>
      </c>
      <c r="U10" s="101"/>
      <c r="V10" s="101"/>
    </row>
    <row r="11" spans="1:22" s="92" customFormat="1" ht="18.75" customHeight="1">
      <c r="A11" s="194" t="s">
        <v>151</v>
      </c>
      <c r="B11" s="101">
        <f t="shared" si="1"/>
        <v>1</v>
      </c>
      <c r="C11" s="101">
        <v>1</v>
      </c>
      <c r="D11" s="101" t="s">
        <v>149</v>
      </c>
      <c r="E11" s="101" t="s">
        <v>149</v>
      </c>
      <c r="F11" s="101" t="s">
        <v>149</v>
      </c>
      <c r="G11" s="101" t="s">
        <v>582</v>
      </c>
      <c r="H11" s="101" t="s">
        <v>582</v>
      </c>
      <c r="I11" s="101" t="s">
        <v>582</v>
      </c>
      <c r="J11" s="101" t="s">
        <v>582</v>
      </c>
      <c r="K11" s="101" t="s">
        <v>582</v>
      </c>
      <c r="L11" s="101" t="s">
        <v>582</v>
      </c>
      <c r="M11" s="101" t="s">
        <v>582</v>
      </c>
      <c r="N11" s="101" t="s">
        <v>582</v>
      </c>
      <c r="O11" s="101" t="s">
        <v>582</v>
      </c>
      <c r="P11" s="101" t="s">
        <v>582</v>
      </c>
      <c r="Q11" s="101" t="s">
        <v>582</v>
      </c>
      <c r="R11" s="101" t="s">
        <v>582</v>
      </c>
      <c r="S11" s="101" t="s">
        <v>582</v>
      </c>
      <c r="T11" s="101" t="s">
        <v>582</v>
      </c>
      <c r="U11" s="101"/>
      <c r="V11" s="101"/>
    </row>
    <row r="12" spans="1:22" s="92" customFormat="1" ht="18.75" customHeight="1">
      <c r="A12" s="194" t="s">
        <v>152</v>
      </c>
      <c r="B12" s="101">
        <f t="shared" si="1"/>
        <v>2</v>
      </c>
      <c r="C12" s="101">
        <v>2</v>
      </c>
      <c r="D12" s="101" t="s">
        <v>149</v>
      </c>
      <c r="E12" s="101" t="s">
        <v>149</v>
      </c>
      <c r="F12" s="101" t="s">
        <v>149</v>
      </c>
      <c r="G12" s="101" t="s">
        <v>582</v>
      </c>
      <c r="H12" s="101" t="s">
        <v>582</v>
      </c>
      <c r="I12" s="101" t="s">
        <v>582</v>
      </c>
      <c r="J12" s="101" t="s">
        <v>582</v>
      </c>
      <c r="K12" s="101" t="s">
        <v>582</v>
      </c>
      <c r="L12" s="101" t="s">
        <v>582</v>
      </c>
      <c r="M12" s="101" t="s">
        <v>582</v>
      </c>
      <c r="N12" s="101" t="s">
        <v>582</v>
      </c>
      <c r="O12" s="101" t="s">
        <v>582</v>
      </c>
      <c r="P12" s="101" t="s">
        <v>582</v>
      </c>
      <c r="Q12" s="101" t="s">
        <v>582</v>
      </c>
      <c r="R12" s="101" t="s">
        <v>582</v>
      </c>
      <c r="S12" s="101" t="s">
        <v>582</v>
      </c>
      <c r="T12" s="101" t="s">
        <v>582</v>
      </c>
      <c r="U12" s="101"/>
      <c r="V12" s="101"/>
    </row>
    <row r="13" spans="1:22" s="92" customFormat="1" ht="18.75" customHeight="1">
      <c r="A13" s="194" t="s">
        <v>153</v>
      </c>
      <c r="B13" s="101">
        <f t="shared" si="1"/>
        <v>1</v>
      </c>
      <c r="C13" s="101">
        <v>1</v>
      </c>
      <c r="D13" s="101" t="s">
        <v>149</v>
      </c>
      <c r="E13" s="101" t="s">
        <v>149</v>
      </c>
      <c r="F13" s="101" t="s">
        <v>149</v>
      </c>
      <c r="G13" s="101" t="s">
        <v>582</v>
      </c>
      <c r="H13" s="101" t="s">
        <v>582</v>
      </c>
      <c r="I13" s="101" t="s">
        <v>582</v>
      </c>
      <c r="J13" s="101" t="s">
        <v>582</v>
      </c>
      <c r="K13" s="101" t="s">
        <v>582</v>
      </c>
      <c r="L13" s="101" t="s">
        <v>582</v>
      </c>
      <c r="M13" s="101" t="s">
        <v>582</v>
      </c>
      <c r="N13" s="101" t="s">
        <v>582</v>
      </c>
      <c r="O13" s="101" t="s">
        <v>582</v>
      </c>
      <c r="P13" s="101" t="s">
        <v>582</v>
      </c>
      <c r="Q13" s="101" t="s">
        <v>582</v>
      </c>
      <c r="R13" s="101" t="s">
        <v>582</v>
      </c>
      <c r="S13" s="101" t="s">
        <v>582</v>
      </c>
      <c r="T13" s="101" t="s">
        <v>582</v>
      </c>
      <c r="U13" s="101"/>
      <c r="V13" s="101"/>
    </row>
    <row r="14" spans="1:22" s="92" customFormat="1" ht="18.75" customHeight="1">
      <c r="A14" s="194" t="s">
        <v>316</v>
      </c>
      <c r="B14" s="101">
        <f t="shared" si="1"/>
        <v>5</v>
      </c>
      <c r="C14" s="146" t="s">
        <v>149</v>
      </c>
      <c r="D14" s="101" t="s">
        <v>149</v>
      </c>
      <c r="E14" s="101">
        <v>1</v>
      </c>
      <c r="F14" s="101">
        <v>3</v>
      </c>
      <c r="G14" s="101" t="s">
        <v>582</v>
      </c>
      <c r="H14" s="101" t="s">
        <v>582</v>
      </c>
      <c r="I14" s="101" t="s">
        <v>582</v>
      </c>
      <c r="J14" s="101" t="s">
        <v>582</v>
      </c>
      <c r="K14" s="101" t="s">
        <v>582</v>
      </c>
      <c r="L14" s="101" t="s">
        <v>582</v>
      </c>
      <c r="M14" s="101" t="s">
        <v>582</v>
      </c>
      <c r="N14" s="101">
        <v>1</v>
      </c>
      <c r="O14" s="101" t="s">
        <v>582</v>
      </c>
      <c r="P14" s="101" t="s">
        <v>582</v>
      </c>
      <c r="Q14" s="101" t="s">
        <v>582</v>
      </c>
      <c r="R14" s="101" t="s">
        <v>582</v>
      </c>
      <c r="S14" s="101" t="s">
        <v>582</v>
      </c>
      <c r="T14" s="101" t="s">
        <v>582</v>
      </c>
      <c r="U14" s="101"/>
      <c r="V14" s="101"/>
    </row>
    <row r="15" spans="1:22" s="92" customFormat="1" ht="18.75" customHeight="1">
      <c r="A15" s="194" t="s">
        <v>154</v>
      </c>
      <c r="B15" s="101">
        <f t="shared" si="1"/>
        <v>1</v>
      </c>
      <c r="C15" s="101" t="s">
        <v>149</v>
      </c>
      <c r="D15" s="101" t="s">
        <v>149</v>
      </c>
      <c r="E15" s="101">
        <v>1</v>
      </c>
      <c r="F15" s="101" t="s">
        <v>149</v>
      </c>
      <c r="G15" s="101" t="s">
        <v>582</v>
      </c>
      <c r="H15" s="101" t="s">
        <v>582</v>
      </c>
      <c r="I15" s="101" t="s">
        <v>582</v>
      </c>
      <c r="J15" s="101" t="s">
        <v>582</v>
      </c>
      <c r="K15" s="101" t="s">
        <v>582</v>
      </c>
      <c r="L15" s="101" t="s">
        <v>582</v>
      </c>
      <c r="M15" s="101" t="s">
        <v>582</v>
      </c>
      <c r="N15" s="101" t="s">
        <v>582</v>
      </c>
      <c r="O15" s="101" t="s">
        <v>582</v>
      </c>
      <c r="P15" s="101" t="s">
        <v>582</v>
      </c>
      <c r="Q15" s="101" t="s">
        <v>582</v>
      </c>
      <c r="R15" s="101" t="s">
        <v>582</v>
      </c>
      <c r="S15" s="101" t="s">
        <v>582</v>
      </c>
      <c r="T15" s="101" t="s">
        <v>582</v>
      </c>
      <c r="U15" s="101"/>
      <c r="V15" s="101"/>
    </row>
    <row r="16" spans="1:22" s="92" customFormat="1" ht="25.5" customHeight="1">
      <c r="A16" s="195" t="s">
        <v>241</v>
      </c>
      <c r="B16" s="101">
        <f t="shared" si="1"/>
        <v>1</v>
      </c>
      <c r="C16" s="101" t="s">
        <v>149</v>
      </c>
      <c r="D16" s="101" t="s">
        <v>149</v>
      </c>
      <c r="E16" s="101">
        <v>1</v>
      </c>
      <c r="F16" s="101" t="s">
        <v>149</v>
      </c>
      <c r="G16" s="101" t="s">
        <v>582</v>
      </c>
      <c r="H16" s="101" t="s">
        <v>582</v>
      </c>
      <c r="I16" s="101" t="s">
        <v>582</v>
      </c>
      <c r="J16" s="101" t="s">
        <v>582</v>
      </c>
      <c r="K16" s="101" t="s">
        <v>582</v>
      </c>
      <c r="L16" s="101" t="s">
        <v>582</v>
      </c>
      <c r="M16" s="101" t="s">
        <v>582</v>
      </c>
      <c r="N16" s="101" t="s">
        <v>582</v>
      </c>
      <c r="O16" s="101" t="s">
        <v>582</v>
      </c>
      <c r="P16" s="101" t="s">
        <v>582</v>
      </c>
      <c r="Q16" s="101" t="s">
        <v>582</v>
      </c>
      <c r="R16" s="101" t="s">
        <v>582</v>
      </c>
      <c r="S16" s="101" t="s">
        <v>582</v>
      </c>
      <c r="T16" s="101" t="s">
        <v>582</v>
      </c>
      <c r="U16" s="101"/>
      <c r="V16" s="101"/>
    </row>
    <row r="17" spans="1:22" s="92" customFormat="1" ht="19.5" customHeight="1">
      <c r="A17" s="194" t="s">
        <v>155</v>
      </c>
      <c r="B17" s="101">
        <f t="shared" si="1"/>
        <v>1</v>
      </c>
      <c r="C17" s="101" t="s">
        <v>149</v>
      </c>
      <c r="D17" s="101" t="s">
        <v>149</v>
      </c>
      <c r="E17" s="101">
        <v>1</v>
      </c>
      <c r="F17" s="101" t="s">
        <v>149</v>
      </c>
      <c r="G17" s="101" t="s">
        <v>582</v>
      </c>
      <c r="H17" s="101" t="s">
        <v>582</v>
      </c>
      <c r="I17" s="101" t="s">
        <v>582</v>
      </c>
      <c r="J17" s="101" t="s">
        <v>582</v>
      </c>
      <c r="K17" s="101" t="s">
        <v>582</v>
      </c>
      <c r="L17" s="101" t="s">
        <v>582</v>
      </c>
      <c r="M17" s="101" t="s">
        <v>582</v>
      </c>
      <c r="N17" s="101" t="s">
        <v>582</v>
      </c>
      <c r="O17" s="101" t="s">
        <v>582</v>
      </c>
      <c r="P17" s="101" t="s">
        <v>582</v>
      </c>
      <c r="Q17" s="101" t="s">
        <v>582</v>
      </c>
      <c r="R17" s="101" t="s">
        <v>582</v>
      </c>
      <c r="S17" s="101" t="s">
        <v>582</v>
      </c>
      <c r="T17" s="101" t="s">
        <v>582</v>
      </c>
      <c r="U17" s="101"/>
      <c r="V17" s="101"/>
    </row>
    <row r="18" spans="1:22" s="92" customFormat="1" ht="19.5" customHeight="1">
      <c r="A18" s="194" t="s">
        <v>324</v>
      </c>
      <c r="B18" s="101">
        <f t="shared" si="1"/>
        <v>1</v>
      </c>
      <c r="C18" s="101" t="s">
        <v>149</v>
      </c>
      <c r="D18" s="101" t="s">
        <v>149</v>
      </c>
      <c r="E18" s="101" t="s">
        <v>149</v>
      </c>
      <c r="F18" s="101" t="s">
        <v>149</v>
      </c>
      <c r="G18" s="101" t="s">
        <v>582</v>
      </c>
      <c r="H18" s="101" t="s">
        <v>582</v>
      </c>
      <c r="I18" s="101" t="s">
        <v>582</v>
      </c>
      <c r="J18" s="101" t="s">
        <v>582</v>
      </c>
      <c r="K18" s="101" t="s">
        <v>582</v>
      </c>
      <c r="L18" s="101" t="s">
        <v>582</v>
      </c>
      <c r="M18" s="101" t="s">
        <v>582</v>
      </c>
      <c r="N18" s="101" t="s">
        <v>582</v>
      </c>
      <c r="O18" s="101" t="s">
        <v>582</v>
      </c>
      <c r="P18" s="101" t="s">
        <v>582</v>
      </c>
      <c r="Q18" s="101" t="s">
        <v>582</v>
      </c>
      <c r="R18" s="101" t="s">
        <v>582</v>
      </c>
      <c r="S18" s="101" t="s">
        <v>582</v>
      </c>
      <c r="T18" s="101">
        <v>1</v>
      </c>
      <c r="U18" s="101"/>
      <c r="V18" s="101"/>
    </row>
    <row r="19" spans="1:22" s="92" customFormat="1" ht="19.5" customHeight="1">
      <c r="A19" s="194" t="s">
        <v>325</v>
      </c>
      <c r="B19" s="101">
        <f t="shared" si="1"/>
        <v>5</v>
      </c>
      <c r="C19" s="101">
        <v>3</v>
      </c>
      <c r="D19" s="101">
        <v>1</v>
      </c>
      <c r="E19" s="101" t="s">
        <v>149</v>
      </c>
      <c r="F19" s="101" t="s">
        <v>149</v>
      </c>
      <c r="G19" s="101" t="s">
        <v>582</v>
      </c>
      <c r="H19" s="101" t="s">
        <v>582</v>
      </c>
      <c r="I19" s="101">
        <v>1</v>
      </c>
      <c r="J19" s="101" t="s">
        <v>582</v>
      </c>
      <c r="K19" s="101" t="s">
        <v>582</v>
      </c>
      <c r="L19" s="101" t="s">
        <v>582</v>
      </c>
      <c r="M19" s="101" t="s">
        <v>582</v>
      </c>
      <c r="N19" s="101" t="s">
        <v>582</v>
      </c>
      <c r="O19" s="101" t="s">
        <v>582</v>
      </c>
      <c r="P19" s="101" t="s">
        <v>582</v>
      </c>
      <c r="Q19" s="101" t="s">
        <v>582</v>
      </c>
      <c r="R19" s="101" t="s">
        <v>582</v>
      </c>
      <c r="S19" s="101" t="s">
        <v>582</v>
      </c>
      <c r="T19" s="101" t="s">
        <v>582</v>
      </c>
      <c r="U19" s="101"/>
      <c r="V19" s="101"/>
    </row>
    <row r="20" spans="1:22" s="92" customFormat="1" ht="19.5" customHeight="1">
      <c r="A20" s="194" t="s">
        <v>156</v>
      </c>
      <c r="B20" s="101">
        <f t="shared" si="1"/>
        <v>1</v>
      </c>
      <c r="C20" s="101">
        <v>1</v>
      </c>
      <c r="D20" s="101" t="s">
        <v>149</v>
      </c>
      <c r="E20" s="101" t="s">
        <v>149</v>
      </c>
      <c r="F20" s="101" t="s">
        <v>149</v>
      </c>
      <c r="G20" s="101" t="s">
        <v>582</v>
      </c>
      <c r="H20" s="101" t="s">
        <v>582</v>
      </c>
      <c r="I20" s="101" t="s">
        <v>582</v>
      </c>
      <c r="J20" s="101" t="s">
        <v>582</v>
      </c>
      <c r="K20" s="101" t="s">
        <v>582</v>
      </c>
      <c r="L20" s="101" t="s">
        <v>582</v>
      </c>
      <c r="M20" s="101" t="s">
        <v>582</v>
      </c>
      <c r="N20" s="101" t="s">
        <v>582</v>
      </c>
      <c r="O20" s="101" t="s">
        <v>582</v>
      </c>
      <c r="P20" s="101" t="s">
        <v>582</v>
      </c>
      <c r="Q20" s="101" t="s">
        <v>582</v>
      </c>
      <c r="R20" s="101" t="s">
        <v>582</v>
      </c>
      <c r="S20" s="101" t="s">
        <v>582</v>
      </c>
      <c r="T20" s="101" t="s">
        <v>582</v>
      </c>
      <c r="U20" s="101"/>
      <c r="V20" s="101"/>
    </row>
    <row r="21" spans="1:22" s="92" customFormat="1" ht="19.5" customHeight="1">
      <c r="A21" s="194" t="s">
        <v>157</v>
      </c>
      <c r="B21" s="101">
        <f t="shared" si="1"/>
        <v>1</v>
      </c>
      <c r="C21" s="101">
        <v>1</v>
      </c>
      <c r="D21" s="101" t="s">
        <v>149</v>
      </c>
      <c r="E21" s="101" t="s">
        <v>149</v>
      </c>
      <c r="F21" s="101" t="s">
        <v>149</v>
      </c>
      <c r="G21" s="101" t="s">
        <v>582</v>
      </c>
      <c r="H21" s="101" t="s">
        <v>582</v>
      </c>
      <c r="I21" s="101" t="s">
        <v>582</v>
      </c>
      <c r="J21" s="101" t="s">
        <v>582</v>
      </c>
      <c r="K21" s="101" t="s">
        <v>582</v>
      </c>
      <c r="L21" s="101" t="s">
        <v>582</v>
      </c>
      <c r="M21" s="101" t="s">
        <v>582</v>
      </c>
      <c r="N21" s="101" t="s">
        <v>582</v>
      </c>
      <c r="O21" s="101" t="s">
        <v>582</v>
      </c>
      <c r="P21" s="101" t="s">
        <v>582</v>
      </c>
      <c r="Q21" s="101" t="s">
        <v>582</v>
      </c>
      <c r="R21" s="101" t="s">
        <v>582</v>
      </c>
      <c r="S21" s="101" t="s">
        <v>582</v>
      </c>
      <c r="T21" s="101" t="s">
        <v>582</v>
      </c>
      <c r="U21" s="101"/>
      <c r="V21" s="101"/>
    </row>
    <row r="22" spans="1:22" s="92" customFormat="1" ht="19.5" customHeight="1">
      <c r="A22" s="194" t="s">
        <v>158</v>
      </c>
      <c r="B22" s="101">
        <f t="shared" si="1"/>
        <v>1</v>
      </c>
      <c r="C22" s="101">
        <v>1</v>
      </c>
      <c r="D22" s="101" t="s">
        <v>149</v>
      </c>
      <c r="E22" s="101" t="s">
        <v>149</v>
      </c>
      <c r="F22" s="101" t="s">
        <v>149</v>
      </c>
      <c r="G22" s="101" t="s">
        <v>582</v>
      </c>
      <c r="H22" s="101" t="s">
        <v>582</v>
      </c>
      <c r="I22" s="101" t="s">
        <v>582</v>
      </c>
      <c r="J22" s="101" t="s">
        <v>582</v>
      </c>
      <c r="K22" s="101" t="s">
        <v>582</v>
      </c>
      <c r="L22" s="101" t="s">
        <v>582</v>
      </c>
      <c r="M22" s="101" t="s">
        <v>582</v>
      </c>
      <c r="N22" s="101" t="s">
        <v>582</v>
      </c>
      <c r="O22" s="101" t="s">
        <v>582</v>
      </c>
      <c r="P22" s="101" t="s">
        <v>582</v>
      </c>
      <c r="Q22" s="101" t="s">
        <v>582</v>
      </c>
      <c r="R22" s="101" t="s">
        <v>582</v>
      </c>
      <c r="S22" s="101" t="s">
        <v>582</v>
      </c>
      <c r="T22" s="101" t="s">
        <v>582</v>
      </c>
      <c r="U22" s="101"/>
      <c r="V22" s="101"/>
    </row>
    <row r="23" spans="1:22" s="92" customFormat="1" ht="19.5" customHeight="1">
      <c r="A23" s="194" t="s">
        <v>159</v>
      </c>
      <c r="B23" s="101">
        <f t="shared" si="1"/>
        <v>1</v>
      </c>
      <c r="C23" s="101" t="s">
        <v>149</v>
      </c>
      <c r="D23" s="101" t="s">
        <v>149</v>
      </c>
      <c r="E23" s="101" t="s">
        <v>149</v>
      </c>
      <c r="F23" s="101" t="s">
        <v>149</v>
      </c>
      <c r="G23" s="101" t="s">
        <v>582</v>
      </c>
      <c r="H23" s="101" t="s">
        <v>582</v>
      </c>
      <c r="I23" s="101" t="s">
        <v>582</v>
      </c>
      <c r="J23" s="101" t="s">
        <v>582</v>
      </c>
      <c r="K23" s="101" t="s">
        <v>582</v>
      </c>
      <c r="L23" s="101" t="s">
        <v>582</v>
      </c>
      <c r="M23" s="101" t="s">
        <v>582</v>
      </c>
      <c r="N23" s="101" t="s">
        <v>582</v>
      </c>
      <c r="O23" s="101" t="s">
        <v>582</v>
      </c>
      <c r="P23" s="101" t="s">
        <v>582</v>
      </c>
      <c r="Q23" s="101" t="s">
        <v>582</v>
      </c>
      <c r="R23" s="101" t="s">
        <v>582</v>
      </c>
      <c r="S23" s="101" t="s">
        <v>582</v>
      </c>
      <c r="T23" s="101">
        <v>1</v>
      </c>
      <c r="U23" s="101"/>
      <c r="V23" s="101"/>
    </row>
    <row r="24" spans="1:22" s="92" customFormat="1" ht="19.5" customHeight="1">
      <c r="A24" s="195" t="s">
        <v>160</v>
      </c>
      <c r="B24" s="101">
        <f t="shared" si="1"/>
        <v>1</v>
      </c>
      <c r="C24" s="101" t="s">
        <v>149</v>
      </c>
      <c r="D24" s="101" t="s">
        <v>149</v>
      </c>
      <c r="E24" s="101" t="s">
        <v>149</v>
      </c>
      <c r="F24" s="101" t="s">
        <v>149</v>
      </c>
      <c r="G24" s="101" t="s">
        <v>582</v>
      </c>
      <c r="H24" s="101" t="s">
        <v>582</v>
      </c>
      <c r="I24" s="101" t="s">
        <v>582</v>
      </c>
      <c r="J24" s="101" t="s">
        <v>582</v>
      </c>
      <c r="K24" s="101" t="s">
        <v>582</v>
      </c>
      <c r="L24" s="101" t="s">
        <v>582</v>
      </c>
      <c r="M24" s="101" t="s">
        <v>582</v>
      </c>
      <c r="N24" s="101" t="s">
        <v>582</v>
      </c>
      <c r="O24" s="101">
        <v>1</v>
      </c>
      <c r="P24" s="101" t="s">
        <v>582</v>
      </c>
      <c r="Q24" s="101" t="s">
        <v>582</v>
      </c>
      <c r="R24" s="101" t="s">
        <v>582</v>
      </c>
      <c r="S24" s="101" t="s">
        <v>582</v>
      </c>
      <c r="T24" s="101" t="s">
        <v>582</v>
      </c>
      <c r="U24" s="101"/>
      <c r="V24" s="101"/>
    </row>
    <row r="25" spans="1:22" s="92" customFormat="1" ht="19.5" customHeight="1">
      <c r="A25" s="195" t="s">
        <v>161</v>
      </c>
      <c r="B25" s="101">
        <f t="shared" si="1"/>
        <v>1</v>
      </c>
      <c r="C25" s="101" t="s">
        <v>149</v>
      </c>
      <c r="D25" s="101" t="s">
        <v>149</v>
      </c>
      <c r="E25" s="101" t="s">
        <v>149</v>
      </c>
      <c r="F25" s="101" t="s">
        <v>149</v>
      </c>
      <c r="G25" s="101" t="s">
        <v>582</v>
      </c>
      <c r="H25" s="101" t="s">
        <v>582</v>
      </c>
      <c r="I25" s="101" t="s">
        <v>582</v>
      </c>
      <c r="J25" s="101" t="s">
        <v>582</v>
      </c>
      <c r="K25" s="101" t="s">
        <v>582</v>
      </c>
      <c r="L25" s="101" t="s">
        <v>582</v>
      </c>
      <c r="M25" s="101" t="s">
        <v>582</v>
      </c>
      <c r="N25" s="101" t="s">
        <v>582</v>
      </c>
      <c r="O25" s="101" t="s">
        <v>582</v>
      </c>
      <c r="P25" s="101" t="s">
        <v>582</v>
      </c>
      <c r="Q25" s="101" t="s">
        <v>582</v>
      </c>
      <c r="R25" s="101" t="s">
        <v>582</v>
      </c>
      <c r="S25" s="101" t="s">
        <v>582</v>
      </c>
      <c r="T25" s="101">
        <v>1</v>
      </c>
      <c r="U25" s="101"/>
      <c r="V25" s="101"/>
    </row>
    <row r="26" spans="1:22" s="92" customFormat="1" ht="26.25" customHeight="1">
      <c r="A26" s="195" t="s">
        <v>240</v>
      </c>
      <c r="B26" s="101">
        <f t="shared" si="1"/>
        <v>1</v>
      </c>
      <c r="C26" s="101" t="s">
        <v>149</v>
      </c>
      <c r="D26" s="101" t="s">
        <v>149</v>
      </c>
      <c r="E26" s="101" t="s">
        <v>149</v>
      </c>
      <c r="F26" s="101" t="s">
        <v>149</v>
      </c>
      <c r="G26" s="101" t="s">
        <v>582</v>
      </c>
      <c r="H26" s="101" t="s">
        <v>582</v>
      </c>
      <c r="I26" s="101" t="s">
        <v>582</v>
      </c>
      <c r="J26" s="101" t="s">
        <v>582</v>
      </c>
      <c r="K26" s="101" t="s">
        <v>582</v>
      </c>
      <c r="L26" s="101" t="s">
        <v>582</v>
      </c>
      <c r="M26" s="101" t="s">
        <v>582</v>
      </c>
      <c r="N26" s="101" t="s">
        <v>582</v>
      </c>
      <c r="O26" s="101" t="s">
        <v>582</v>
      </c>
      <c r="P26" s="101" t="s">
        <v>582</v>
      </c>
      <c r="Q26" s="101" t="s">
        <v>582</v>
      </c>
      <c r="R26" s="101" t="s">
        <v>582</v>
      </c>
      <c r="S26" s="101" t="s">
        <v>582</v>
      </c>
      <c r="T26" s="101">
        <v>1</v>
      </c>
      <c r="U26" s="101"/>
      <c r="V26" s="101"/>
    </row>
    <row r="27" spans="1:22" s="92" customFormat="1" ht="19.5" customHeight="1">
      <c r="A27" s="195" t="s">
        <v>236</v>
      </c>
      <c r="B27" s="101">
        <f t="shared" si="1"/>
        <v>1</v>
      </c>
      <c r="C27" s="101" t="s">
        <v>149</v>
      </c>
      <c r="D27" s="101" t="s">
        <v>149</v>
      </c>
      <c r="E27" s="101" t="s">
        <v>149</v>
      </c>
      <c r="F27" s="101">
        <v>1</v>
      </c>
      <c r="G27" s="101" t="s">
        <v>582</v>
      </c>
      <c r="H27" s="101" t="s">
        <v>582</v>
      </c>
      <c r="I27" s="101" t="s">
        <v>582</v>
      </c>
      <c r="J27" s="101" t="s">
        <v>582</v>
      </c>
      <c r="K27" s="101" t="s">
        <v>582</v>
      </c>
      <c r="L27" s="101" t="s">
        <v>582</v>
      </c>
      <c r="M27" s="101" t="s">
        <v>582</v>
      </c>
      <c r="N27" s="101" t="s">
        <v>582</v>
      </c>
      <c r="O27" s="101" t="s">
        <v>582</v>
      </c>
      <c r="P27" s="101" t="s">
        <v>582</v>
      </c>
      <c r="Q27" s="101" t="s">
        <v>582</v>
      </c>
      <c r="R27" s="101" t="s">
        <v>582</v>
      </c>
      <c r="S27" s="101" t="s">
        <v>582</v>
      </c>
      <c r="T27" s="101" t="s">
        <v>582</v>
      </c>
      <c r="U27" s="101"/>
      <c r="V27" s="101"/>
    </row>
    <row r="28" spans="1:22" s="92" customFormat="1" ht="19.5" customHeight="1">
      <c r="A28" s="195" t="s">
        <v>244</v>
      </c>
      <c r="B28" s="101">
        <f t="shared" si="1"/>
        <v>1</v>
      </c>
      <c r="C28" s="101" t="s">
        <v>149</v>
      </c>
      <c r="D28" s="101" t="s">
        <v>149</v>
      </c>
      <c r="E28" s="101" t="s">
        <v>149</v>
      </c>
      <c r="F28" s="101" t="s">
        <v>149</v>
      </c>
      <c r="G28" s="101" t="s">
        <v>149</v>
      </c>
      <c r="H28" s="101" t="s">
        <v>149</v>
      </c>
      <c r="I28" s="101" t="s">
        <v>149</v>
      </c>
      <c r="J28" s="101" t="s">
        <v>149</v>
      </c>
      <c r="K28" s="101" t="s">
        <v>149</v>
      </c>
      <c r="L28" s="101" t="s">
        <v>149</v>
      </c>
      <c r="M28" s="101" t="s">
        <v>149</v>
      </c>
      <c r="N28" s="101" t="s">
        <v>149</v>
      </c>
      <c r="O28" s="101" t="s">
        <v>149</v>
      </c>
      <c r="P28" s="101" t="s">
        <v>149</v>
      </c>
      <c r="Q28" s="101" t="s">
        <v>149</v>
      </c>
      <c r="R28" s="101" t="s">
        <v>149</v>
      </c>
      <c r="S28" s="101" t="s">
        <v>149</v>
      </c>
      <c r="T28" s="101">
        <v>1</v>
      </c>
      <c r="U28" s="101"/>
      <c r="V28" s="101"/>
    </row>
    <row r="29" spans="1:22" s="92" customFormat="1" ht="19.5" customHeight="1">
      <c r="A29" s="195" t="s">
        <v>162</v>
      </c>
      <c r="B29" s="101">
        <f t="shared" si="1"/>
        <v>1</v>
      </c>
      <c r="C29" s="101" t="s">
        <v>149</v>
      </c>
      <c r="D29" s="101" t="s">
        <v>149</v>
      </c>
      <c r="E29" s="101" t="s">
        <v>149</v>
      </c>
      <c r="F29" s="101" t="s">
        <v>149</v>
      </c>
      <c r="G29" s="101" t="s">
        <v>149</v>
      </c>
      <c r="H29" s="101" t="s">
        <v>149</v>
      </c>
      <c r="I29" s="101" t="s">
        <v>149</v>
      </c>
      <c r="J29" s="101" t="s">
        <v>149</v>
      </c>
      <c r="K29" s="101" t="s">
        <v>149</v>
      </c>
      <c r="L29" s="101" t="s">
        <v>149</v>
      </c>
      <c r="M29" s="101" t="s">
        <v>149</v>
      </c>
      <c r="N29" s="101" t="s">
        <v>149</v>
      </c>
      <c r="O29" s="101" t="s">
        <v>149</v>
      </c>
      <c r="P29" s="101" t="s">
        <v>149</v>
      </c>
      <c r="Q29" s="101" t="s">
        <v>149</v>
      </c>
      <c r="R29" s="101" t="s">
        <v>149</v>
      </c>
      <c r="S29" s="101" t="s">
        <v>149</v>
      </c>
      <c r="T29" s="101">
        <v>1</v>
      </c>
      <c r="U29" s="101"/>
      <c r="V29" s="101"/>
    </row>
    <row r="30" spans="1:22" s="92" customFormat="1" ht="19.5" customHeight="1">
      <c r="A30" s="195" t="s">
        <v>237</v>
      </c>
      <c r="B30" s="101">
        <f t="shared" si="1"/>
        <v>5</v>
      </c>
      <c r="C30" s="101" t="s">
        <v>149</v>
      </c>
      <c r="D30" s="101" t="s">
        <v>149</v>
      </c>
      <c r="E30" s="101">
        <v>5</v>
      </c>
      <c r="F30" s="101" t="s">
        <v>149</v>
      </c>
      <c r="G30" s="101" t="s">
        <v>582</v>
      </c>
      <c r="H30" s="101" t="s">
        <v>582</v>
      </c>
      <c r="I30" s="101" t="s">
        <v>582</v>
      </c>
      <c r="J30" s="101" t="s">
        <v>582</v>
      </c>
      <c r="K30" s="101" t="s">
        <v>582</v>
      </c>
      <c r="L30" s="101" t="s">
        <v>582</v>
      </c>
      <c r="M30" s="101" t="s">
        <v>582</v>
      </c>
      <c r="N30" s="101" t="s">
        <v>582</v>
      </c>
      <c r="O30" s="101" t="s">
        <v>582</v>
      </c>
      <c r="P30" s="101" t="s">
        <v>582</v>
      </c>
      <c r="Q30" s="101" t="s">
        <v>582</v>
      </c>
      <c r="R30" s="101" t="s">
        <v>149</v>
      </c>
      <c r="S30" s="101" t="s">
        <v>149</v>
      </c>
      <c r="T30" s="101" t="s">
        <v>149</v>
      </c>
      <c r="U30" s="101"/>
      <c r="V30" s="101"/>
    </row>
    <row r="31" spans="1:22" s="92" customFormat="1" ht="19.5" customHeight="1">
      <c r="A31" s="195" t="s">
        <v>335</v>
      </c>
      <c r="B31" s="101">
        <f t="shared" si="1"/>
        <v>2</v>
      </c>
      <c r="C31" s="101" t="s">
        <v>149</v>
      </c>
      <c r="D31" s="101" t="s">
        <v>149</v>
      </c>
      <c r="E31" s="101">
        <v>2</v>
      </c>
      <c r="F31" s="101" t="s">
        <v>149</v>
      </c>
      <c r="G31" s="101" t="s">
        <v>582</v>
      </c>
      <c r="H31" s="101" t="s">
        <v>582</v>
      </c>
      <c r="I31" s="101" t="s">
        <v>582</v>
      </c>
      <c r="J31" s="101" t="s">
        <v>582</v>
      </c>
      <c r="K31" s="101" t="s">
        <v>582</v>
      </c>
      <c r="L31" s="101" t="s">
        <v>582</v>
      </c>
      <c r="M31" s="101" t="s">
        <v>582</v>
      </c>
      <c r="N31" s="101" t="s">
        <v>582</v>
      </c>
      <c r="O31" s="101" t="s">
        <v>582</v>
      </c>
      <c r="P31" s="101" t="s">
        <v>582</v>
      </c>
      <c r="Q31" s="101" t="s">
        <v>582</v>
      </c>
      <c r="R31" s="101" t="s">
        <v>149</v>
      </c>
      <c r="S31" s="101" t="s">
        <v>149</v>
      </c>
      <c r="T31" s="101" t="s">
        <v>149</v>
      </c>
      <c r="U31" s="101"/>
      <c r="V31" s="101"/>
    </row>
    <row r="32" spans="1:22" s="92" customFormat="1" ht="19.5" customHeight="1">
      <c r="A32" s="195" t="s">
        <v>338</v>
      </c>
      <c r="B32" s="101">
        <f t="shared" si="1"/>
        <v>6</v>
      </c>
      <c r="C32" s="101">
        <v>1</v>
      </c>
      <c r="D32" s="101">
        <v>1</v>
      </c>
      <c r="E32" s="101">
        <v>1</v>
      </c>
      <c r="F32" s="101" t="s">
        <v>149</v>
      </c>
      <c r="G32" s="101" t="s">
        <v>582</v>
      </c>
      <c r="H32" s="101" t="s">
        <v>582</v>
      </c>
      <c r="I32" s="101">
        <v>1</v>
      </c>
      <c r="J32" s="101" t="s">
        <v>582</v>
      </c>
      <c r="K32" s="101" t="s">
        <v>582</v>
      </c>
      <c r="L32" s="101">
        <v>1</v>
      </c>
      <c r="M32" s="101" t="s">
        <v>582</v>
      </c>
      <c r="N32" s="101" t="s">
        <v>582</v>
      </c>
      <c r="O32" s="101" t="s">
        <v>582</v>
      </c>
      <c r="P32" s="101" t="s">
        <v>582</v>
      </c>
      <c r="Q32" s="101" t="s">
        <v>582</v>
      </c>
      <c r="R32" s="101" t="s">
        <v>149</v>
      </c>
      <c r="S32" s="101" t="s">
        <v>149</v>
      </c>
      <c r="T32" s="101">
        <v>1</v>
      </c>
      <c r="U32" s="101"/>
      <c r="V32" s="101"/>
    </row>
    <row r="33" spans="1:22" s="92" customFormat="1" ht="19.5" customHeight="1">
      <c r="A33" s="195" t="s">
        <v>163</v>
      </c>
      <c r="B33" s="101">
        <f t="shared" si="1"/>
        <v>1</v>
      </c>
      <c r="C33" s="101" t="s">
        <v>149</v>
      </c>
      <c r="D33" s="101" t="s">
        <v>149</v>
      </c>
      <c r="E33" s="101" t="s">
        <v>149</v>
      </c>
      <c r="F33" s="101" t="s">
        <v>149</v>
      </c>
      <c r="G33" s="101" t="s">
        <v>149</v>
      </c>
      <c r="H33" s="101" t="s">
        <v>149</v>
      </c>
      <c r="I33" s="101" t="s">
        <v>149</v>
      </c>
      <c r="J33" s="101" t="s">
        <v>582</v>
      </c>
      <c r="K33" s="101" t="s">
        <v>582</v>
      </c>
      <c r="L33" s="101" t="s">
        <v>149</v>
      </c>
      <c r="M33" s="101" t="s">
        <v>582</v>
      </c>
      <c r="N33" s="101" t="s">
        <v>149</v>
      </c>
      <c r="O33" s="101" t="s">
        <v>149</v>
      </c>
      <c r="P33" s="101" t="s">
        <v>149</v>
      </c>
      <c r="Q33" s="101" t="s">
        <v>149</v>
      </c>
      <c r="R33" s="101" t="s">
        <v>149</v>
      </c>
      <c r="S33" s="101" t="s">
        <v>149</v>
      </c>
      <c r="T33" s="101">
        <v>1</v>
      </c>
      <c r="U33" s="101"/>
      <c r="V33" s="101"/>
    </row>
    <row r="34" spans="1:22" s="92" customFormat="1" ht="19.5" customHeight="1">
      <c r="A34" s="195" t="s">
        <v>164</v>
      </c>
      <c r="B34" s="101">
        <f t="shared" si="1"/>
        <v>13</v>
      </c>
      <c r="C34" s="101">
        <v>3</v>
      </c>
      <c r="D34" s="101">
        <v>1</v>
      </c>
      <c r="E34" s="101" t="s">
        <v>149</v>
      </c>
      <c r="F34" s="101">
        <v>1</v>
      </c>
      <c r="G34" s="101">
        <v>2</v>
      </c>
      <c r="H34" s="101" t="s">
        <v>582</v>
      </c>
      <c r="I34" s="101">
        <v>3</v>
      </c>
      <c r="J34" s="101" t="s">
        <v>582</v>
      </c>
      <c r="K34" s="101" t="s">
        <v>582</v>
      </c>
      <c r="L34" s="101" t="s">
        <v>582</v>
      </c>
      <c r="M34" s="101" t="s">
        <v>582</v>
      </c>
      <c r="N34" s="101" t="s">
        <v>582</v>
      </c>
      <c r="O34" s="101" t="s">
        <v>582</v>
      </c>
      <c r="P34" s="101" t="s">
        <v>582</v>
      </c>
      <c r="Q34" s="101" t="s">
        <v>582</v>
      </c>
      <c r="R34" s="101">
        <v>1</v>
      </c>
      <c r="S34" s="101" t="s">
        <v>149</v>
      </c>
      <c r="T34" s="101">
        <v>2</v>
      </c>
      <c r="U34" s="101"/>
      <c r="V34" s="101"/>
    </row>
    <row r="35" spans="1:22" s="92" customFormat="1" ht="19.5" customHeight="1">
      <c r="A35" s="195" t="s">
        <v>165</v>
      </c>
      <c r="B35" s="101">
        <f t="shared" si="1"/>
        <v>1</v>
      </c>
      <c r="C35" s="101">
        <v>1</v>
      </c>
      <c r="D35" s="101" t="s">
        <v>582</v>
      </c>
      <c r="E35" s="101" t="s">
        <v>149</v>
      </c>
      <c r="F35" s="101" t="s">
        <v>149</v>
      </c>
      <c r="G35" s="101" t="s">
        <v>582</v>
      </c>
      <c r="H35" s="101" t="s">
        <v>582</v>
      </c>
      <c r="I35" s="101" t="s">
        <v>582</v>
      </c>
      <c r="J35" s="101" t="s">
        <v>582</v>
      </c>
      <c r="K35" s="101" t="s">
        <v>582</v>
      </c>
      <c r="L35" s="101" t="s">
        <v>582</v>
      </c>
      <c r="M35" s="101" t="s">
        <v>582</v>
      </c>
      <c r="N35" s="101" t="s">
        <v>582</v>
      </c>
      <c r="O35" s="101" t="s">
        <v>582</v>
      </c>
      <c r="P35" s="101" t="s">
        <v>582</v>
      </c>
      <c r="Q35" s="101" t="s">
        <v>582</v>
      </c>
      <c r="R35" s="101" t="s">
        <v>582</v>
      </c>
      <c r="S35" s="101" t="s">
        <v>149</v>
      </c>
      <c r="T35" s="101" t="s">
        <v>149</v>
      </c>
      <c r="U35" s="101"/>
      <c r="V35" s="101"/>
    </row>
    <row r="36" spans="1:22" s="92" customFormat="1" ht="19.5" customHeight="1">
      <c r="A36" s="195" t="s">
        <v>344</v>
      </c>
      <c r="B36" s="101">
        <f t="shared" si="1"/>
        <v>4</v>
      </c>
      <c r="C36" s="101">
        <v>1</v>
      </c>
      <c r="D36" s="101" t="s">
        <v>582</v>
      </c>
      <c r="E36" s="101" t="s">
        <v>149</v>
      </c>
      <c r="F36" s="101" t="s">
        <v>149</v>
      </c>
      <c r="G36" s="101" t="s">
        <v>582</v>
      </c>
      <c r="H36" s="101" t="s">
        <v>582</v>
      </c>
      <c r="I36" s="101" t="s">
        <v>582</v>
      </c>
      <c r="J36" s="101" t="s">
        <v>582</v>
      </c>
      <c r="K36" s="101" t="s">
        <v>582</v>
      </c>
      <c r="L36" s="101" t="s">
        <v>582</v>
      </c>
      <c r="M36" s="101" t="s">
        <v>582</v>
      </c>
      <c r="N36" s="101" t="s">
        <v>582</v>
      </c>
      <c r="O36" s="101" t="s">
        <v>582</v>
      </c>
      <c r="P36" s="101" t="s">
        <v>582</v>
      </c>
      <c r="Q36" s="101" t="s">
        <v>582</v>
      </c>
      <c r="R36" s="101">
        <v>2</v>
      </c>
      <c r="S36" s="101" t="s">
        <v>149</v>
      </c>
      <c r="T36" s="101">
        <v>1</v>
      </c>
      <c r="U36" s="101"/>
      <c r="V36" s="101"/>
    </row>
    <row r="37" spans="1:22" s="92" customFormat="1" ht="19.5" customHeight="1">
      <c r="A37" s="195" t="s">
        <v>234</v>
      </c>
      <c r="B37" s="101">
        <f t="shared" si="1"/>
        <v>1</v>
      </c>
      <c r="C37" s="101">
        <v>1</v>
      </c>
      <c r="D37" s="101" t="s">
        <v>582</v>
      </c>
      <c r="E37" s="101" t="s">
        <v>149</v>
      </c>
      <c r="F37" s="101" t="s">
        <v>149</v>
      </c>
      <c r="G37" s="101" t="s">
        <v>582</v>
      </c>
      <c r="H37" s="101" t="s">
        <v>582</v>
      </c>
      <c r="I37" s="101" t="s">
        <v>582</v>
      </c>
      <c r="J37" s="101" t="s">
        <v>582</v>
      </c>
      <c r="K37" s="101" t="s">
        <v>582</v>
      </c>
      <c r="L37" s="101" t="s">
        <v>582</v>
      </c>
      <c r="M37" s="101" t="s">
        <v>582</v>
      </c>
      <c r="N37" s="101" t="s">
        <v>582</v>
      </c>
      <c r="O37" s="101" t="s">
        <v>582</v>
      </c>
      <c r="P37" s="101" t="s">
        <v>582</v>
      </c>
      <c r="Q37" s="101" t="s">
        <v>582</v>
      </c>
      <c r="R37" s="101" t="s">
        <v>582</v>
      </c>
      <c r="S37" s="101" t="s">
        <v>149</v>
      </c>
      <c r="T37" s="101" t="s">
        <v>149</v>
      </c>
      <c r="U37" s="101"/>
      <c r="V37" s="101"/>
    </row>
    <row r="38" spans="1:22" s="92" customFormat="1" ht="19.5" customHeight="1">
      <c r="A38" s="195" t="s">
        <v>238</v>
      </c>
      <c r="B38" s="101">
        <f t="shared" si="1"/>
        <v>1</v>
      </c>
      <c r="C38" s="101" t="s">
        <v>149</v>
      </c>
      <c r="D38" s="101" t="s">
        <v>582</v>
      </c>
      <c r="E38" s="101" t="s">
        <v>149</v>
      </c>
      <c r="F38" s="101" t="s">
        <v>149</v>
      </c>
      <c r="G38" s="101" t="s">
        <v>582</v>
      </c>
      <c r="H38" s="101" t="s">
        <v>582</v>
      </c>
      <c r="I38" s="101" t="s">
        <v>582</v>
      </c>
      <c r="J38" s="101" t="s">
        <v>582</v>
      </c>
      <c r="K38" s="101" t="s">
        <v>582</v>
      </c>
      <c r="L38" s="101" t="s">
        <v>582</v>
      </c>
      <c r="M38" s="101" t="s">
        <v>582</v>
      </c>
      <c r="N38" s="101" t="s">
        <v>582</v>
      </c>
      <c r="O38" s="101" t="s">
        <v>582</v>
      </c>
      <c r="P38" s="101" t="s">
        <v>582</v>
      </c>
      <c r="Q38" s="101" t="s">
        <v>582</v>
      </c>
      <c r="R38" s="101" t="s">
        <v>582</v>
      </c>
      <c r="S38" s="101" t="s">
        <v>149</v>
      </c>
      <c r="T38" s="101">
        <v>1</v>
      </c>
      <c r="U38" s="101"/>
      <c r="V38" s="101"/>
    </row>
    <row r="39" spans="1:22" s="92" customFormat="1" ht="19.5" customHeight="1">
      <c r="A39" s="195" t="s">
        <v>166</v>
      </c>
      <c r="B39" s="101">
        <f t="shared" si="1"/>
        <v>1</v>
      </c>
      <c r="C39" s="101" t="s">
        <v>149</v>
      </c>
      <c r="D39" s="101" t="s">
        <v>582</v>
      </c>
      <c r="E39" s="101" t="s">
        <v>149</v>
      </c>
      <c r="F39" s="101" t="s">
        <v>149</v>
      </c>
      <c r="G39" s="101" t="s">
        <v>582</v>
      </c>
      <c r="H39" s="101" t="s">
        <v>582</v>
      </c>
      <c r="I39" s="101" t="s">
        <v>582</v>
      </c>
      <c r="J39" s="101" t="s">
        <v>582</v>
      </c>
      <c r="K39" s="101" t="s">
        <v>582</v>
      </c>
      <c r="L39" s="101" t="s">
        <v>582</v>
      </c>
      <c r="M39" s="101" t="s">
        <v>582</v>
      </c>
      <c r="N39" s="101" t="s">
        <v>582</v>
      </c>
      <c r="O39" s="101" t="s">
        <v>582</v>
      </c>
      <c r="P39" s="101" t="s">
        <v>582</v>
      </c>
      <c r="Q39" s="101" t="s">
        <v>582</v>
      </c>
      <c r="R39" s="101" t="s">
        <v>582</v>
      </c>
      <c r="S39" s="101" t="s">
        <v>149</v>
      </c>
      <c r="T39" s="101">
        <v>1</v>
      </c>
      <c r="U39" s="101"/>
      <c r="V39" s="101"/>
    </row>
    <row r="40" spans="1:22" s="92" customFormat="1" ht="19.5" customHeight="1">
      <c r="A40" s="196" t="s">
        <v>239</v>
      </c>
      <c r="B40" s="101">
        <f t="shared" si="1"/>
        <v>1</v>
      </c>
      <c r="C40" s="101" t="s">
        <v>149</v>
      </c>
      <c r="D40" s="101" t="s">
        <v>582</v>
      </c>
      <c r="E40" s="101" t="s">
        <v>149</v>
      </c>
      <c r="F40" s="101" t="s">
        <v>149</v>
      </c>
      <c r="G40" s="101" t="s">
        <v>582</v>
      </c>
      <c r="H40" s="101" t="s">
        <v>582</v>
      </c>
      <c r="I40" s="101" t="s">
        <v>582</v>
      </c>
      <c r="J40" s="101" t="s">
        <v>582</v>
      </c>
      <c r="K40" s="101" t="s">
        <v>582</v>
      </c>
      <c r="L40" s="101" t="s">
        <v>582</v>
      </c>
      <c r="M40" s="101" t="s">
        <v>582</v>
      </c>
      <c r="N40" s="101" t="s">
        <v>582</v>
      </c>
      <c r="O40" s="101" t="s">
        <v>582</v>
      </c>
      <c r="P40" s="101" t="s">
        <v>582</v>
      </c>
      <c r="Q40" s="101" t="s">
        <v>582</v>
      </c>
      <c r="R40" s="101" t="s">
        <v>582</v>
      </c>
      <c r="S40" s="101" t="s">
        <v>149</v>
      </c>
      <c r="T40" s="101">
        <v>1</v>
      </c>
      <c r="U40" s="101"/>
      <c r="V40" s="101"/>
    </row>
    <row r="41" spans="1:22" s="92" customFormat="1" ht="19.5" customHeight="1">
      <c r="A41" s="195" t="s">
        <v>167</v>
      </c>
      <c r="B41" s="101">
        <f t="shared" si="1"/>
        <v>1</v>
      </c>
      <c r="C41" s="101" t="s">
        <v>149</v>
      </c>
      <c r="D41" s="101" t="s">
        <v>582</v>
      </c>
      <c r="E41" s="101" t="s">
        <v>149</v>
      </c>
      <c r="F41" s="101" t="s">
        <v>149</v>
      </c>
      <c r="G41" s="101" t="s">
        <v>582</v>
      </c>
      <c r="H41" s="101" t="s">
        <v>582</v>
      </c>
      <c r="I41" s="101">
        <v>1</v>
      </c>
      <c r="J41" s="101" t="s">
        <v>582</v>
      </c>
      <c r="K41" s="101" t="s">
        <v>582</v>
      </c>
      <c r="L41" s="101" t="s">
        <v>582</v>
      </c>
      <c r="M41" s="101" t="s">
        <v>582</v>
      </c>
      <c r="N41" s="101" t="s">
        <v>582</v>
      </c>
      <c r="O41" s="101" t="s">
        <v>582</v>
      </c>
      <c r="P41" s="101" t="s">
        <v>582</v>
      </c>
      <c r="Q41" s="101" t="s">
        <v>582</v>
      </c>
      <c r="R41" s="101" t="s">
        <v>582</v>
      </c>
      <c r="S41" s="101" t="s">
        <v>149</v>
      </c>
      <c r="T41" s="101" t="s">
        <v>149</v>
      </c>
      <c r="U41" s="101"/>
      <c r="V41" s="101"/>
    </row>
    <row r="42" spans="1:22" s="92" customFormat="1" ht="19.5" customHeight="1">
      <c r="A42" s="195" t="s">
        <v>168</v>
      </c>
      <c r="B42" s="101">
        <f t="shared" si="1"/>
        <v>1</v>
      </c>
      <c r="C42" s="101" t="s">
        <v>149</v>
      </c>
      <c r="D42" s="101" t="s">
        <v>582</v>
      </c>
      <c r="E42" s="101" t="s">
        <v>149</v>
      </c>
      <c r="F42" s="101" t="s">
        <v>149</v>
      </c>
      <c r="G42" s="101" t="s">
        <v>582</v>
      </c>
      <c r="H42" s="101" t="s">
        <v>582</v>
      </c>
      <c r="I42" s="101" t="s">
        <v>582</v>
      </c>
      <c r="J42" s="101" t="s">
        <v>582</v>
      </c>
      <c r="K42" s="101" t="s">
        <v>582</v>
      </c>
      <c r="L42" s="101" t="s">
        <v>582</v>
      </c>
      <c r="M42" s="101" t="s">
        <v>582</v>
      </c>
      <c r="N42" s="101" t="s">
        <v>582</v>
      </c>
      <c r="O42" s="101" t="s">
        <v>582</v>
      </c>
      <c r="P42" s="101" t="s">
        <v>582</v>
      </c>
      <c r="Q42" s="101" t="s">
        <v>582</v>
      </c>
      <c r="R42" s="101" t="s">
        <v>582</v>
      </c>
      <c r="S42" s="101" t="s">
        <v>582</v>
      </c>
      <c r="T42" s="101">
        <v>1</v>
      </c>
      <c r="U42" s="101"/>
      <c r="V42" s="101"/>
    </row>
    <row r="43" spans="1:22" s="92" customFormat="1" ht="19.5" customHeight="1">
      <c r="A43" s="200" t="s">
        <v>169</v>
      </c>
      <c r="B43" s="101">
        <f t="shared" si="1"/>
        <v>1</v>
      </c>
      <c r="C43" s="101" t="s">
        <v>149</v>
      </c>
      <c r="D43" s="101" t="s">
        <v>582</v>
      </c>
      <c r="E43" s="101" t="s">
        <v>149</v>
      </c>
      <c r="F43" s="101" t="s">
        <v>149</v>
      </c>
      <c r="G43" s="101" t="s">
        <v>582</v>
      </c>
      <c r="H43" s="101" t="s">
        <v>582</v>
      </c>
      <c r="I43" s="101">
        <v>1</v>
      </c>
      <c r="J43" s="101" t="s">
        <v>582</v>
      </c>
      <c r="K43" s="101" t="s">
        <v>582</v>
      </c>
      <c r="L43" s="101" t="s">
        <v>582</v>
      </c>
      <c r="M43" s="101" t="s">
        <v>582</v>
      </c>
      <c r="N43" s="101" t="s">
        <v>582</v>
      </c>
      <c r="O43" s="101" t="s">
        <v>582</v>
      </c>
      <c r="P43" s="101" t="s">
        <v>582</v>
      </c>
      <c r="Q43" s="101" t="s">
        <v>582</v>
      </c>
      <c r="R43" s="101" t="s">
        <v>582</v>
      </c>
      <c r="S43" s="101" t="s">
        <v>149</v>
      </c>
      <c r="T43" s="101" t="s">
        <v>149</v>
      </c>
      <c r="U43" s="101"/>
      <c r="V43" s="101"/>
    </row>
    <row r="44" spans="1:22" s="92" customFormat="1" ht="19.5" customHeight="1">
      <c r="A44" s="195" t="s">
        <v>170</v>
      </c>
      <c r="B44" s="101">
        <f t="shared" si="1"/>
        <v>1</v>
      </c>
      <c r="C44" s="101" t="s">
        <v>149</v>
      </c>
      <c r="D44" s="101" t="s">
        <v>582</v>
      </c>
      <c r="E44" s="101" t="s">
        <v>149</v>
      </c>
      <c r="F44" s="101" t="s">
        <v>149</v>
      </c>
      <c r="G44" s="101" t="s">
        <v>582</v>
      </c>
      <c r="H44" s="101" t="s">
        <v>582</v>
      </c>
      <c r="I44" s="101" t="s">
        <v>582</v>
      </c>
      <c r="J44" s="101" t="s">
        <v>582</v>
      </c>
      <c r="K44" s="101" t="s">
        <v>582</v>
      </c>
      <c r="L44" s="101" t="s">
        <v>582</v>
      </c>
      <c r="M44" s="101">
        <v>1</v>
      </c>
      <c r="N44" s="101" t="s">
        <v>582</v>
      </c>
      <c r="O44" s="101" t="s">
        <v>582</v>
      </c>
      <c r="P44" s="101" t="s">
        <v>582</v>
      </c>
      <c r="Q44" s="101" t="s">
        <v>582</v>
      </c>
      <c r="R44" s="101" t="s">
        <v>582</v>
      </c>
      <c r="S44" s="101" t="s">
        <v>149</v>
      </c>
      <c r="T44" s="101" t="s">
        <v>149</v>
      </c>
      <c r="U44" s="101"/>
      <c r="V44" s="101"/>
    </row>
    <row r="45" spans="1:22" s="92" customFormat="1" ht="19.5" customHeight="1">
      <c r="A45" s="195" t="s">
        <v>171</v>
      </c>
      <c r="B45" s="101">
        <f t="shared" si="1"/>
        <v>1</v>
      </c>
      <c r="C45" s="101" t="s">
        <v>149</v>
      </c>
      <c r="D45" s="101" t="s">
        <v>582</v>
      </c>
      <c r="E45" s="101" t="s">
        <v>149</v>
      </c>
      <c r="F45" s="101" t="s">
        <v>149</v>
      </c>
      <c r="G45" s="101" t="s">
        <v>582</v>
      </c>
      <c r="H45" s="101" t="s">
        <v>582</v>
      </c>
      <c r="I45" s="101" t="s">
        <v>582</v>
      </c>
      <c r="J45" s="101" t="s">
        <v>582</v>
      </c>
      <c r="K45" s="101" t="s">
        <v>582</v>
      </c>
      <c r="L45" s="101" t="s">
        <v>582</v>
      </c>
      <c r="M45" s="101" t="s">
        <v>582</v>
      </c>
      <c r="N45" s="101" t="s">
        <v>582</v>
      </c>
      <c r="O45" s="101" t="s">
        <v>582</v>
      </c>
      <c r="P45" s="101" t="s">
        <v>582</v>
      </c>
      <c r="Q45" s="101" t="s">
        <v>582</v>
      </c>
      <c r="R45" s="101" t="s">
        <v>582</v>
      </c>
      <c r="S45" s="101" t="s">
        <v>149</v>
      </c>
      <c r="T45" s="101">
        <v>1</v>
      </c>
      <c r="U45" s="101"/>
      <c r="V45" s="101"/>
    </row>
    <row r="46" spans="1:22" s="92" customFormat="1" ht="19.5" customHeight="1">
      <c r="A46" s="195" t="s">
        <v>358</v>
      </c>
      <c r="B46" s="101">
        <f t="shared" si="1"/>
        <v>1</v>
      </c>
      <c r="C46" s="101" t="s">
        <v>149</v>
      </c>
      <c r="D46" s="101" t="s">
        <v>582</v>
      </c>
      <c r="E46" s="101" t="s">
        <v>149</v>
      </c>
      <c r="F46" s="101" t="s">
        <v>149</v>
      </c>
      <c r="G46" s="101" t="s">
        <v>582</v>
      </c>
      <c r="H46" s="101" t="s">
        <v>582</v>
      </c>
      <c r="I46" s="101" t="s">
        <v>582</v>
      </c>
      <c r="J46" s="101" t="s">
        <v>582</v>
      </c>
      <c r="K46" s="101" t="s">
        <v>582</v>
      </c>
      <c r="L46" s="101" t="s">
        <v>582</v>
      </c>
      <c r="M46" s="101" t="s">
        <v>582</v>
      </c>
      <c r="N46" s="101" t="s">
        <v>582</v>
      </c>
      <c r="O46" s="101" t="s">
        <v>582</v>
      </c>
      <c r="P46" s="101" t="s">
        <v>582</v>
      </c>
      <c r="Q46" s="101" t="s">
        <v>582</v>
      </c>
      <c r="R46" s="101" t="s">
        <v>582</v>
      </c>
      <c r="S46" s="101" t="s">
        <v>149</v>
      </c>
      <c r="T46" s="101">
        <v>1</v>
      </c>
      <c r="U46" s="101"/>
      <c r="V46" s="101"/>
    </row>
    <row r="47" spans="1:22" s="92" customFormat="1" ht="19.5" customHeight="1">
      <c r="A47" s="195" t="s">
        <v>172</v>
      </c>
      <c r="B47" s="101">
        <f t="shared" si="1"/>
        <v>9</v>
      </c>
      <c r="C47" s="101" t="s">
        <v>149</v>
      </c>
      <c r="D47" s="101">
        <v>1</v>
      </c>
      <c r="E47" s="101" t="s">
        <v>149</v>
      </c>
      <c r="F47" s="101" t="s">
        <v>608</v>
      </c>
      <c r="G47" s="101" t="s">
        <v>582</v>
      </c>
      <c r="H47" s="101" t="s">
        <v>582</v>
      </c>
      <c r="I47" s="101" t="s">
        <v>582</v>
      </c>
      <c r="J47" s="101" t="s">
        <v>582</v>
      </c>
      <c r="K47" s="101" t="s">
        <v>582</v>
      </c>
      <c r="L47" s="101" t="s">
        <v>582</v>
      </c>
      <c r="M47" s="101" t="s">
        <v>582</v>
      </c>
      <c r="N47" s="101" t="s">
        <v>582</v>
      </c>
      <c r="O47" s="101" t="s">
        <v>582</v>
      </c>
      <c r="P47" s="101" t="s">
        <v>582</v>
      </c>
      <c r="Q47" s="101" t="s">
        <v>582</v>
      </c>
      <c r="R47" s="101" t="s">
        <v>582</v>
      </c>
      <c r="S47" s="101" t="s">
        <v>149</v>
      </c>
      <c r="T47" s="101">
        <v>8</v>
      </c>
      <c r="U47" s="101"/>
      <c r="V47" s="101"/>
    </row>
    <row r="48" spans="1:22" s="92" customFormat="1" ht="19.5" customHeight="1">
      <c r="A48" s="195" t="s">
        <v>359</v>
      </c>
      <c r="B48" s="101">
        <f t="shared" si="1"/>
        <v>40</v>
      </c>
      <c r="C48" s="101">
        <v>20</v>
      </c>
      <c r="D48" s="101">
        <v>4</v>
      </c>
      <c r="E48" s="101">
        <v>1</v>
      </c>
      <c r="F48" s="101">
        <v>3</v>
      </c>
      <c r="G48" s="101" t="s">
        <v>582</v>
      </c>
      <c r="H48" s="101" t="s">
        <v>582</v>
      </c>
      <c r="I48" s="101">
        <v>1</v>
      </c>
      <c r="J48" s="101" t="s">
        <v>582</v>
      </c>
      <c r="K48" s="101" t="s">
        <v>582</v>
      </c>
      <c r="L48" s="101" t="s">
        <v>582</v>
      </c>
      <c r="M48" s="101">
        <v>1</v>
      </c>
      <c r="N48" s="101">
        <v>1</v>
      </c>
      <c r="O48" s="101" t="s">
        <v>582</v>
      </c>
      <c r="P48" s="101" t="s">
        <v>582</v>
      </c>
      <c r="Q48" s="101" t="s">
        <v>582</v>
      </c>
      <c r="R48" s="101">
        <v>3</v>
      </c>
      <c r="S48" s="101" t="s">
        <v>149</v>
      </c>
      <c r="T48" s="101">
        <v>6</v>
      </c>
      <c r="U48" s="101"/>
      <c r="V48" s="101"/>
    </row>
    <row r="49" spans="1:22" s="92" customFormat="1" ht="19.5" customHeight="1">
      <c r="A49" s="195" t="s">
        <v>173</v>
      </c>
      <c r="B49" s="101">
        <f t="shared" si="1"/>
        <v>1</v>
      </c>
      <c r="C49" s="101">
        <v>1</v>
      </c>
      <c r="D49" s="101" t="s">
        <v>582</v>
      </c>
      <c r="E49" s="101" t="s">
        <v>582</v>
      </c>
      <c r="F49" s="101" t="s">
        <v>149</v>
      </c>
      <c r="G49" s="101" t="s">
        <v>582</v>
      </c>
      <c r="H49" s="101" t="s">
        <v>582</v>
      </c>
      <c r="I49" s="101" t="s">
        <v>582</v>
      </c>
      <c r="J49" s="101" t="s">
        <v>582</v>
      </c>
      <c r="K49" s="101" t="s">
        <v>582</v>
      </c>
      <c r="L49" s="101" t="s">
        <v>582</v>
      </c>
      <c r="M49" s="101" t="s">
        <v>582</v>
      </c>
      <c r="N49" s="101" t="s">
        <v>582</v>
      </c>
      <c r="O49" s="101" t="s">
        <v>582</v>
      </c>
      <c r="P49" s="101" t="s">
        <v>582</v>
      </c>
      <c r="Q49" s="101" t="s">
        <v>582</v>
      </c>
      <c r="R49" s="101" t="s">
        <v>582</v>
      </c>
      <c r="S49" s="101" t="s">
        <v>149</v>
      </c>
      <c r="T49" s="101" t="s">
        <v>149</v>
      </c>
      <c r="U49" s="101"/>
      <c r="V49" s="101"/>
    </row>
    <row r="50" spans="1:22" s="92" customFormat="1" ht="19.5" customHeight="1">
      <c r="A50" s="195" t="s">
        <v>174</v>
      </c>
      <c r="B50" s="101">
        <f t="shared" si="1"/>
        <v>1</v>
      </c>
      <c r="C50" s="101">
        <v>1</v>
      </c>
      <c r="D50" s="101" t="s">
        <v>582</v>
      </c>
      <c r="E50" s="101" t="s">
        <v>582</v>
      </c>
      <c r="F50" s="101" t="s">
        <v>149</v>
      </c>
      <c r="G50" s="101" t="s">
        <v>582</v>
      </c>
      <c r="H50" s="101" t="s">
        <v>582</v>
      </c>
      <c r="I50" s="101" t="s">
        <v>582</v>
      </c>
      <c r="J50" s="101" t="s">
        <v>582</v>
      </c>
      <c r="K50" s="101" t="s">
        <v>582</v>
      </c>
      <c r="L50" s="101" t="s">
        <v>582</v>
      </c>
      <c r="M50" s="101" t="s">
        <v>582</v>
      </c>
      <c r="N50" s="101" t="s">
        <v>582</v>
      </c>
      <c r="O50" s="101" t="s">
        <v>582</v>
      </c>
      <c r="P50" s="101" t="s">
        <v>582</v>
      </c>
      <c r="Q50" s="101" t="s">
        <v>582</v>
      </c>
      <c r="R50" s="101" t="s">
        <v>582</v>
      </c>
      <c r="S50" s="101" t="s">
        <v>149</v>
      </c>
      <c r="T50" s="101" t="s">
        <v>149</v>
      </c>
      <c r="U50" s="101"/>
      <c r="V50" s="101"/>
    </row>
    <row r="51" spans="1:22" s="92" customFormat="1" ht="19.5" customHeight="1">
      <c r="A51" s="195" t="s">
        <v>363</v>
      </c>
      <c r="B51" s="101">
        <v>7</v>
      </c>
      <c r="C51" s="101">
        <v>2</v>
      </c>
      <c r="D51" s="101" t="s">
        <v>582</v>
      </c>
      <c r="E51" s="101" t="s">
        <v>582</v>
      </c>
      <c r="F51" s="101">
        <v>1</v>
      </c>
      <c r="G51" s="101" t="s">
        <v>582</v>
      </c>
      <c r="H51" s="101" t="s">
        <v>582</v>
      </c>
      <c r="I51" s="101">
        <v>1</v>
      </c>
      <c r="J51" s="101" t="s">
        <v>582</v>
      </c>
      <c r="K51" s="101" t="s">
        <v>582</v>
      </c>
      <c r="L51" s="101">
        <v>1</v>
      </c>
      <c r="M51" s="101" t="s">
        <v>582</v>
      </c>
      <c r="N51" s="101" t="s">
        <v>582</v>
      </c>
      <c r="O51" s="101" t="s">
        <v>582</v>
      </c>
      <c r="P51" s="101">
        <v>1</v>
      </c>
      <c r="Q51" s="101" t="s">
        <v>582</v>
      </c>
      <c r="R51" s="101" t="s">
        <v>582</v>
      </c>
      <c r="S51" s="101" t="s">
        <v>149</v>
      </c>
      <c r="T51" s="101">
        <v>1</v>
      </c>
      <c r="U51" s="101"/>
      <c r="V51" s="101"/>
    </row>
    <row r="52" spans="1:22" s="92" customFormat="1" ht="19.5" customHeight="1">
      <c r="A52" s="195" t="s">
        <v>175</v>
      </c>
      <c r="B52" s="101">
        <f t="shared" si="1"/>
        <v>5</v>
      </c>
      <c r="C52" s="101">
        <v>1</v>
      </c>
      <c r="D52" s="101" t="s">
        <v>582</v>
      </c>
      <c r="E52" s="101" t="s">
        <v>582</v>
      </c>
      <c r="F52" s="101" t="s">
        <v>149</v>
      </c>
      <c r="G52" s="101">
        <v>1</v>
      </c>
      <c r="H52" s="101" t="s">
        <v>582</v>
      </c>
      <c r="I52" s="101">
        <v>1</v>
      </c>
      <c r="J52" s="101" t="s">
        <v>582</v>
      </c>
      <c r="K52" s="101" t="s">
        <v>582</v>
      </c>
      <c r="L52" s="101">
        <v>1</v>
      </c>
      <c r="M52" s="101" t="s">
        <v>582</v>
      </c>
      <c r="N52" s="101" t="s">
        <v>582</v>
      </c>
      <c r="O52" s="101" t="s">
        <v>582</v>
      </c>
      <c r="P52" s="101" t="s">
        <v>582</v>
      </c>
      <c r="Q52" s="101" t="s">
        <v>582</v>
      </c>
      <c r="R52" s="101">
        <v>1</v>
      </c>
      <c r="S52" s="101" t="s">
        <v>149</v>
      </c>
      <c r="T52" s="101" t="s">
        <v>149</v>
      </c>
      <c r="U52" s="101"/>
      <c r="V52" s="101"/>
    </row>
    <row r="53" spans="1:22" s="92" customFormat="1" ht="19.5" customHeight="1">
      <c r="A53" s="195" t="s">
        <v>365</v>
      </c>
      <c r="B53" s="101">
        <f t="shared" si="1"/>
        <v>3</v>
      </c>
      <c r="C53" s="101">
        <v>1</v>
      </c>
      <c r="D53" s="101" t="s">
        <v>582</v>
      </c>
      <c r="E53" s="101" t="s">
        <v>582</v>
      </c>
      <c r="F53" s="101" t="s">
        <v>149</v>
      </c>
      <c r="G53" s="101" t="s">
        <v>582</v>
      </c>
      <c r="H53" s="101" t="s">
        <v>582</v>
      </c>
      <c r="I53" s="101" t="s">
        <v>582</v>
      </c>
      <c r="J53" s="101" t="s">
        <v>582</v>
      </c>
      <c r="K53" s="101" t="s">
        <v>582</v>
      </c>
      <c r="L53" s="101" t="s">
        <v>582</v>
      </c>
      <c r="M53" s="101" t="s">
        <v>582</v>
      </c>
      <c r="N53" s="101" t="s">
        <v>582</v>
      </c>
      <c r="O53" s="101" t="s">
        <v>582</v>
      </c>
      <c r="P53" s="101" t="s">
        <v>582</v>
      </c>
      <c r="Q53" s="101" t="s">
        <v>582</v>
      </c>
      <c r="R53" s="101">
        <v>1</v>
      </c>
      <c r="S53" s="101" t="s">
        <v>149</v>
      </c>
      <c r="T53" s="101">
        <v>1</v>
      </c>
      <c r="U53" s="101"/>
      <c r="V53" s="101"/>
    </row>
    <row r="54" spans="1:22" s="92" customFormat="1" ht="19.5" customHeight="1">
      <c r="A54" s="195" t="s">
        <v>176</v>
      </c>
      <c r="B54" s="101">
        <f t="shared" si="1"/>
        <v>1</v>
      </c>
      <c r="C54" s="101">
        <v>1</v>
      </c>
      <c r="D54" s="101" t="s">
        <v>582</v>
      </c>
      <c r="E54" s="101" t="s">
        <v>582</v>
      </c>
      <c r="F54" s="101" t="s">
        <v>149</v>
      </c>
      <c r="G54" s="101" t="s">
        <v>582</v>
      </c>
      <c r="H54" s="101" t="s">
        <v>582</v>
      </c>
      <c r="I54" s="101" t="s">
        <v>582</v>
      </c>
      <c r="J54" s="101" t="s">
        <v>582</v>
      </c>
      <c r="K54" s="101" t="s">
        <v>582</v>
      </c>
      <c r="L54" s="101" t="s">
        <v>582</v>
      </c>
      <c r="M54" s="101" t="s">
        <v>582</v>
      </c>
      <c r="N54" s="101" t="s">
        <v>582</v>
      </c>
      <c r="O54" s="101" t="s">
        <v>582</v>
      </c>
      <c r="P54" s="101" t="s">
        <v>582</v>
      </c>
      <c r="Q54" s="101" t="s">
        <v>582</v>
      </c>
      <c r="R54" s="101" t="s">
        <v>582</v>
      </c>
      <c r="S54" s="101" t="s">
        <v>149</v>
      </c>
      <c r="T54" s="101" t="s">
        <v>582</v>
      </c>
      <c r="U54" s="101"/>
      <c r="V54" s="101"/>
    </row>
    <row r="55" spans="1:22" s="92" customFormat="1" ht="19.5" customHeight="1">
      <c r="A55" s="195" t="s">
        <v>177</v>
      </c>
      <c r="B55" s="101">
        <f t="shared" si="1"/>
        <v>1</v>
      </c>
      <c r="C55" s="101">
        <v>1</v>
      </c>
      <c r="D55" s="101" t="s">
        <v>582</v>
      </c>
      <c r="E55" s="101" t="s">
        <v>582</v>
      </c>
      <c r="F55" s="101" t="s">
        <v>149</v>
      </c>
      <c r="G55" s="101" t="s">
        <v>582</v>
      </c>
      <c r="H55" s="101" t="s">
        <v>582</v>
      </c>
      <c r="I55" s="101" t="s">
        <v>582</v>
      </c>
      <c r="J55" s="101" t="s">
        <v>582</v>
      </c>
      <c r="K55" s="101" t="s">
        <v>582</v>
      </c>
      <c r="L55" s="101" t="s">
        <v>582</v>
      </c>
      <c r="M55" s="101" t="s">
        <v>582</v>
      </c>
      <c r="N55" s="101" t="s">
        <v>582</v>
      </c>
      <c r="O55" s="101" t="s">
        <v>582</v>
      </c>
      <c r="P55" s="101" t="s">
        <v>582</v>
      </c>
      <c r="Q55" s="101" t="s">
        <v>582</v>
      </c>
      <c r="R55" s="101" t="s">
        <v>582</v>
      </c>
      <c r="S55" s="101" t="s">
        <v>149</v>
      </c>
      <c r="T55" s="101" t="s">
        <v>582</v>
      </c>
      <c r="U55" s="101"/>
      <c r="V55" s="101"/>
    </row>
    <row r="56" spans="1:22" s="92" customFormat="1" ht="19.5" customHeight="1">
      <c r="A56" s="195" t="s">
        <v>178</v>
      </c>
      <c r="B56" s="101">
        <f t="shared" si="1"/>
        <v>1</v>
      </c>
      <c r="C56" s="101" t="s">
        <v>607</v>
      </c>
      <c r="D56" s="101" t="s">
        <v>582</v>
      </c>
      <c r="E56" s="101" t="s">
        <v>582</v>
      </c>
      <c r="F56" s="101">
        <v>1</v>
      </c>
      <c r="G56" s="101" t="s">
        <v>582</v>
      </c>
      <c r="H56" s="101" t="s">
        <v>582</v>
      </c>
      <c r="I56" s="101" t="s">
        <v>582</v>
      </c>
      <c r="J56" s="101" t="s">
        <v>582</v>
      </c>
      <c r="K56" s="101" t="s">
        <v>582</v>
      </c>
      <c r="L56" s="101" t="s">
        <v>582</v>
      </c>
      <c r="M56" s="101" t="s">
        <v>582</v>
      </c>
      <c r="N56" s="101" t="s">
        <v>582</v>
      </c>
      <c r="O56" s="101" t="s">
        <v>582</v>
      </c>
      <c r="P56" s="101" t="s">
        <v>582</v>
      </c>
      <c r="Q56" s="101" t="s">
        <v>582</v>
      </c>
      <c r="R56" s="101" t="s">
        <v>582</v>
      </c>
      <c r="S56" s="101" t="s">
        <v>149</v>
      </c>
      <c r="T56" s="101" t="s">
        <v>582</v>
      </c>
      <c r="U56" s="101"/>
      <c r="V56" s="101"/>
    </row>
    <row r="57" spans="1:22" s="92" customFormat="1" ht="19.5" customHeight="1">
      <c r="A57" s="195" t="s">
        <v>368</v>
      </c>
      <c r="B57" s="101">
        <f t="shared" si="1"/>
        <v>4</v>
      </c>
      <c r="C57" s="101">
        <v>2</v>
      </c>
      <c r="D57" s="101" t="s">
        <v>582</v>
      </c>
      <c r="E57" s="101" t="s">
        <v>582</v>
      </c>
      <c r="F57" s="101" t="s">
        <v>149</v>
      </c>
      <c r="G57" s="101">
        <v>2</v>
      </c>
      <c r="H57" s="101" t="s">
        <v>582</v>
      </c>
      <c r="I57" s="101" t="s">
        <v>582</v>
      </c>
      <c r="J57" s="101" t="s">
        <v>582</v>
      </c>
      <c r="K57" s="101" t="s">
        <v>582</v>
      </c>
      <c r="L57" s="101" t="s">
        <v>582</v>
      </c>
      <c r="M57" s="101" t="s">
        <v>582</v>
      </c>
      <c r="N57" s="101" t="s">
        <v>582</v>
      </c>
      <c r="O57" s="101" t="s">
        <v>582</v>
      </c>
      <c r="P57" s="101" t="s">
        <v>582</v>
      </c>
      <c r="Q57" s="101" t="s">
        <v>582</v>
      </c>
      <c r="R57" s="101" t="s">
        <v>582</v>
      </c>
      <c r="S57" s="101" t="s">
        <v>149</v>
      </c>
      <c r="T57" s="101" t="s">
        <v>582</v>
      </c>
      <c r="U57" s="101"/>
      <c r="V57" s="101"/>
    </row>
    <row r="58" spans="1:22" s="92" customFormat="1" ht="21" customHeight="1">
      <c r="A58" s="195" t="s">
        <v>179</v>
      </c>
      <c r="B58" s="101">
        <f t="shared" si="1"/>
        <v>2</v>
      </c>
      <c r="C58" s="101">
        <v>1</v>
      </c>
      <c r="D58" s="101" t="s">
        <v>582</v>
      </c>
      <c r="E58" s="101" t="s">
        <v>582</v>
      </c>
      <c r="F58" s="101" t="s">
        <v>149</v>
      </c>
      <c r="G58" s="101" t="s">
        <v>582</v>
      </c>
      <c r="H58" s="101" t="s">
        <v>582</v>
      </c>
      <c r="I58" s="101" t="s">
        <v>582</v>
      </c>
      <c r="J58" s="101" t="s">
        <v>582</v>
      </c>
      <c r="K58" s="101" t="s">
        <v>582</v>
      </c>
      <c r="L58" s="101" t="s">
        <v>582</v>
      </c>
      <c r="M58" s="101" t="s">
        <v>582</v>
      </c>
      <c r="N58" s="101" t="s">
        <v>582</v>
      </c>
      <c r="O58" s="101" t="s">
        <v>582</v>
      </c>
      <c r="P58" s="101" t="s">
        <v>582</v>
      </c>
      <c r="Q58" s="101" t="s">
        <v>582</v>
      </c>
      <c r="R58" s="101" t="s">
        <v>582</v>
      </c>
      <c r="S58" s="101" t="s">
        <v>149</v>
      </c>
      <c r="T58" s="101">
        <v>1</v>
      </c>
      <c r="U58" s="101"/>
      <c r="V58" s="101"/>
    </row>
    <row r="59" spans="1:22" s="92" customFormat="1" ht="18.75" customHeight="1">
      <c r="A59" s="195" t="s">
        <v>369</v>
      </c>
      <c r="B59" s="101">
        <f t="shared" si="1"/>
        <v>6</v>
      </c>
      <c r="C59" s="101">
        <v>5</v>
      </c>
      <c r="D59" s="101" t="s">
        <v>149</v>
      </c>
      <c r="E59" s="101" t="s">
        <v>149</v>
      </c>
      <c r="F59" s="101" t="s">
        <v>149</v>
      </c>
      <c r="G59" s="101" t="s">
        <v>149</v>
      </c>
      <c r="H59" s="101" t="s">
        <v>582</v>
      </c>
      <c r="I59" s="101" t="s">
        <v>582</v>
      </c>
      <c r="J59" s="101" t="s">
        <v>582</v>
      </c>
      <c r="K59" s="101" t="s">
        <v>582</v>
      </c>
      <c r="L59" s="101" t="s">
        <v>582</v>
      </c>
      <c r="M59" s="101" t="s">
        <v>582</v>
      </c>
      <c r="N59" s="101" t="s">
        <v>582</v>
      </c>
      <c r="O59" s="101" t="s">
        <v>582</v>
      </c>
      <c r="P59" s="101" t="s">
        <v>582</v>
      </c>
      <c r="Q59" s="101" t="s">
        <v>582</v>
      </c>
      <c r="R59" s="101">
        <v>1</v>
      </c>
      <c r="S59" s="101" t="s">
        <v>582</v>
      </c>
      <c r="T59" s="101" t="s">
        <v>582</v>
      </c>
      <c r="U59" s="101"/>
      <c r="V59" s="101"/>
    </row>
    <row r="60" spans="1:22" s="92" customFormat="1" ht="18.75" customHeight="1">
      <c r="A60" s="195" t="s">
        <v>180</v>
      </c>
      <c r="B60" s="101">
        <f t="shared" si="1"/>
        <v>6</v>
      </c>
      <c r="C60" s="101">
        <v>5</v>
      </c>
      <c r="D60" s="101" t="s">
        <v>149</v>
      </c>
      <c r="E60" s="101" t="s">
        <v>149</v>
      </c>
      <c r="F60" s="101" t="s">
        <v>149</v>
      </c>
      <c r="G60" s="101" t="s">
        <v>149</v>
      </c>
      <c r="H60" s="101" t="s">
        <v>582</v>
      </c>
      <c r="I60" s="101" t="s">
        <v>582</v>
      </c>
      <c r="J60" s="101" t="s">
        <v>582</v>
      </c>
      <c r="K60" s="101" t="s">
        <v>582</v>
      </c>
      <c r="L60" s="101" t="s">
        <v>582</v>
      </c>
      <c r="M60" s="101" t="s">
        <v>582</v>
      </c>
      <c r="N60" s="101" t="s">
        <v>582</v>
      </c>
      <c r="O60" s="101" t="s">
        <v>582</v>
      </c>
      <c r="P60" s="101" t="s">
        <v>582</v>
      </c>
      <c r="Q60" s="101" t="s">
        <v>582</v>
      </c>
      <c r="R60" s="101" t="s">
        <v>582</v>
      </c>
      <c r="S60" s="101" t="s">
        <v>582</v>
      </c>
      <c r="T60" s="101">
        <v>1</v>
      </c>
      <c r="U60" s="101"/>
      <c r="V60" s="101"/>
    </row>
    <row r="61" spans="1:22" s="92" customFormat="1" ht="18.75" customHeight="1">
      <c r="A61" s="195" t="s">
        <v>373</v>
      </c>
      <c r="B61" s="101">
        <f t="shared" si="1"/>
        <v>1</v>
      </c>
      <c r="C61" s="101" t="s">
        <v>149</v>
      </c>
      <c r="D61" s="101" t="s">
        <v>149</v>
      </c>
      <c r="E61" s="101" t="s">
        <v>149</v>
      </c>
      <c r="F61" s="101" t="s">
        <v>149</v>
      </c>
      <c r="G61" s="101">
        <v>1</v>
      </c>
      <c r="H61" s="101" t="s">
        <v>582</v>
      </c>
      <c r="I61" s="101" t="s">
        <v>582</v>
      </c>
      <c r="J61" s="101" t="s">
        <v>582</v>
      </c>
      <c r="K61" s="101" t="s">
        <v>582</v>
      </c>
      <c r="L61" s="101" t="s">
        <v>582</v>
      </c>
      <c r="M61" s="101" t="s">
        <v>582</v>
      </c>
      <c r="N61" s="101" t="s">
        <v>582</v>
      </c>
      <c r="O61" s="101" t="s">
        <v>582</v>
      </c>
      <c r="P61" s="101" t="s">
        <v>582</v>
      </c>
      <c r="Q61" s="101" t="s">
        <v>582</v>
      </c>
      <c r="R61" s="101" t="s">
        <v>582</v>
      </c>
      <c r="S61" s="101" t="s">
        <v>582</v>
      </c>
      <c r="T61" s="101" t="s">
        <v>582</v>
      </c>
      <c r="U61" s="101"/>
      <c r="V61" s="101"/>
    </row>
    <row r="62" spans="1:22" s="92" customFormat="1" ht="18.75" customHeight="1">
      <c r="A62" s="195" t="s">
        <v>181</v>
      </c>
      <c r="B62" s="101">
        <f t="shared" si="1"/>
        <v>1</v>
      </c>
      <c r="C62" s="101" t="s">
        <v>149</v>
      </c>
      <c r="D62" s="101" t="s">
        <v>149</v>
      </c>
      <c r="E62" s="101" t="s">
        <v>149</v>
      </c>
      <c r="F62" s="101" t="s">
        <v>149</v>
      </c>
      <c r="G62" s="101" t="s">
        <v>149</v>
      </c>
      <c r="H62" s="101" t="s">
        <v>149</v>
      </c>
      <c r="I62" s="101" t="s">
        <v>149</v>
      </c>
      <c r="J62" s="101" t="s">
        <v>149</v>
      </c>
      <c r="K62" s="101" t="s">
        <v>149</v>
      </c>
      <c r="L62" s="101" t="s">
        <v>149</v>
      </c>
      <c r="M62" s="101" t="s">
        <v>149</v>
      </c>
      <c r="N62" s="101" t="s">
        <v>149</v>
      </c>
      <c r="O62" s="101" t="s">
        <v>149</v>
      </c>
      <c r="P62" s="101" t="s">
        <v>149</v>
      </c>
      <c r="Q62" s="101" t="s">
        <v>149</v>
      </c>
      <c r="R62" s="101" t="s">
        <v>149</v>
      </c>
      <c r="S62" s="101" t="s">
        <v>149</v>
      </c>
      <c r="T62" s="101">
        <v>1</v>
      </c>
      <c r="U62" s="101"/>
      <c r="V62" s="101"/>
    </row>
    <row r="63" spans="1:22" s="92" customFormat="1" ht="18.75" customHeight="1">
      <c r="A63" s="195" t="s">
        <v>182</v>
      </c>
      <c r="B63" s="101">
        <f t="shared" si="1"/>
        <v>1</v>
      </c>
      <c r="C63" s="101" t="s">
        <v>149</v>
      </c>
      <c r="D63" s="101" t="s">
        <v>149</v>
      </c>
      <c r="E63" s="101" t="s">
        <v>149</v>
      </c>
      <c r="F63" s="101" t="s">
        <v>149</v>
      </c>
      <c r="G63" s="101" t="s">
        <v>149</v>
      </c>
      <c r="H63" s="101" t="s">
        <v>149</v>
      </c>
      <c r="I63" s="101" t="s">
        <v>149</v>
      </c>
      <c r="J63" s="101" t="s">
        <v>149</v>
      </c>
      <c r="K63" s="101" t="s">
        <v>149</v>
      </c>
      <c r="L63" s="101" t="s">
        <v>149</v>
      </c>
      <c r="M63" s="101" t="s">
        <v>149</v>
      </c>
      <c r="N63" s="101" t="s">
        <v>149</v>
      </c>
      <c r="O63" s="101" t="s">
        <v>149</v>
      </c>
      <c r="P63" s="101" t="s">
        <v>149</v>
      </c>
      <c r="Q63" s="101" t="s">
        <v>149</v>
      </c>
      <c r="R63" s="101" t="s">
        <v>149</v>
      </c>
      <c r="S63" s="101" t="s">
        <v>149</v>
      </c>
      <c r="T63" s="101">
        <v>1</v>
      </c>
      <c r="U63" s="101"/>
      <c r="V63" s="101"/>
    </row>
    <row r="64" spans="1:22" s="92" customFormat="1" ht="18.75" customHeight="1">
      <c r="A64" s="195" t="s">
        <v>183</v>
      </c>
      <c r="B64" s="101">
        <f t="shared" si="1"/>
        <v>1</v>
      </c>
      <c r="C64" s="101">
        <v>1</v>
      </c>
      <c r="D64" s="101" t="s">
        <v>149</v>
      </c>
      <c r="E64" s="101" t="s">
        <v>149</v>
      </c>
      <c r="F64" s="101" t="s">
        <v>149</v>
      </c>
      <c r="G64" s="101" t="s">
        <v>149</v>
      </c>
      <c r="H64" s="101" t="s">
        <v>582</v>
      </c>
      <c r="I64" s="101" t="s">
        <v>582</v>
      </c>
      <c r="J64" s="101" t="s">
        <v>582</v>
      </c>
      <c r="K64" s="101" t="s">
        <v>582</v>
      </c>
      <c r="L64" s="101" t="s">
        <v>582</v>
      </c>
      <c r="M64" s="101" t="s">
        <v>582</v>
      </c>
      <c r="N64" s="101" t="s">
        <v>582</v>
      </c>
      <c r="O64" s="101" t="s">
        <v>582</v>
      </c>
      <c r="P64" s="101" t="s">
        <v>582</v>
      </c>
      <c r="Q64" s="101" t="s">
        <v>582</v>
      </c>
      <c r="R64" s="101" t="s">
        <v>582</v>
      </c>
      <c r="S64" s="101" t="s">
        <v>582</v>
      </c>
      <c r="T64" s="101" t="s">
        <v>582</v>
      </c>
      <c r="U64" s="101"/>
      <c r="V64" s="101"/>
    </row>
    <row r="65" spans="1:22" s="92" customFormat="1" ht="18.75" customHeight="1">
      <c r="A65" s="195" t="s">
        <v>184</v>
      </c>
      <c r="B65" s="101">
        <f t="shared" si="1"/>
        <v>1</v>
      </c>
      <c r="C65" s="101">
        <v>1</v>
      </c>
      <c r="D65" s="101" t="s">
        <v>149</v>
      </c>
      <c r="E65" s="101" t="s">
        <v>149</v>
      </c>
      <c r="F65" s="101" t="s">
        <v>149</v>
      </c>
      <c r="G65" s="101" t="s">
        <v>149</v>
      </c>
      <c r="H65" s="101" t="s">
        <v>582</v>
      </c>
      <c r="I65" s="101" t="s">
        <v>582</v>
      </c>
      <c r="J65" s="101" t="s">
        <v>582</v>
      </c>
      <c r="K65" s="101" t="s">
        <v>582</v>
      </c>
      <c r="L65" s="101" t="s">
        <v>582</v>
      </c>
      <c r="M65" s="101" t="s">
        <v>582</v>
      </c>
      <c r="N65" s="101" t="s">
        <v>582</v>
      </c>
      <c r="O65" s="101" t="s">
        <v>582</v>
      </c>
      <c r="P65" s="101" t="s">
        <v>582</v>
      </c>
      <c r="Q65" s="101" t="s">
        <v>582</v>
      </c>
      <c r="R65" s="101" t="s">
        <v>582</v>
      </c>
      <c r="S65" s="101" t="s">
        <v>582</v>
      </c>
      <c r="T65" s="101" t="s">
        <v>582</v>
      </c>
      <c r="U65" s="101"/>
      <c r="V65" s="101"/>
    </row>
    <row r="66" spans="1:22" s="92" customFormat="1" ht="25.5" customHeight="1">
      <c r="A66" s="195" t="s">
        <v>222</v>
      </c>
      <c r="B66" s="101">
        <f t="shared" si="1"/>
        <v>2</v>
      </c>
      <c r="C66" s="101">
        <v>1</v>
      </c>
      <c r="D66" s="101" t="s">
        <v>149</v>
      </c>
      <c r="E66" s="101" t="s">
        <v>149</v>
      </c>
      <c r="F66" s="101" t="s">
        <v>149</v>
      </c>
      <c r="G66" s="101" t="s">
        <v>149</v>
      </c>
      <c r="H66" s="101" t="s">
        <v>582</v>
      </c>
      <c r="I66" s="101" t="s">
        <v>582</v>
      </c>
      <c r="J66" s="101" t="s">
        <v>582</v>
      </c>
      <c r="K66" s="101" t="s">
        <v>582</v>
      </c>
      <c r="L66" s="101" t="s">
        <v>582</v>
      </c>
      <c r="M66" s="101" t="s">
        <v>582</v>
      </c>
      <c r="N66" s="101" t="s">
        <v>582</v>
      </c>
      <c r="O66" s="101" t="s">
        <v>582</v>
      </c>
      <c r="P66" s="101" t="s">
        <v>582</v>
      </c>
      <c r="Q66" s="101" t="s">
        <v>582</v>
      </c>
      <c r="R66" s="101" t="s">
        <v>582</v>
      </c>
      <c r="S66" s="101" t="s">
        <v>582</v>
      </c>
      <c r="T66" s="101">
        <v>1</v>
      </c>
      <c r="U66" s="101"/>
      <c r="V66" s="101"/>
    </row>
    <row r="67" spans="1:22" s="92" customFormat="1" ht="19.5" customHeight="1">
      <c r="A67" s="195" t="s">
        <v>386</v>
      </c>
      <c r="B67" s="101">
        <f t="shared" si="1"/>
        <v>4</v>
      </c>
      <c r="C67" s="101" t="s">
        <v>149</v>
      </c>
      <c r="D67" s="101" t="s">
        <v>149</v>
      </c>
      <c r="E67" s="101" t="s">
        <v>149</v>
      </c>
      <c r="F67" s="101">
        <v>2</v>
      </c>
      <c r="G67" s="101" t="s">
        <v>149</v>
      </c>
      <c r="H67" s="101" t="s">
        <v>582</v>
      </c>
      <c r="I67" s="101" t="s">
        <v>582</v>
      </c>
      <c r="J67" s="101" t="s">
        <v>582</v>
      </c>
      <c r="K67" s="101" t="s">
        <v>582</v>
      </c>
      <c r="L67" s="101" t="s">
        <v>582</v>
      </c>
      <c r="M67" s="101">
        <v>1</v>
      </c>
      <c r="N67" s="101" t="s">
        <v>582</v>
      </c>
      <c r="O67" s="101" t="s">
        <v>582</v>
      </c>
      <c r="P67" s="101" t="s">
        <v>582</v>
      </c>
      <c r="Q67" s="101" t="s">
        <v>582</v>
      </c>
      <c r="R67" s="101" t="s">
        <v>582</v>
      </c>
      <c r="S67" s="101" t="s">
        <v>582</v>
      </c>
      <c r="T67" s="101">
        <v>1</v>
      </c>
      <c r="U67" s="101"/>
      <c r="V67" s="101"/>
    </row>
    <row r="68" spans="1:22" s="92" customFormat="1" ht="19.5" customHeight="1">
      <c r="A68" s="195" t="s">
        <v>185</v>
      </c>
      <c r="B68" s="101">
        <f t="shared" si="1"/>
        <v>2</v>
      </c>
      <c r="C68" s="101" t="s">
        <v>149</v>
      </c>
      <c r="D68" s="101" t="s">
        <v>149</v>
      </c>
      <c r="E68" s="101" t="s">
        <v>149</v>
      </c>
      <c r="F68" s="101">
        <v>2</v>
      </c>
      <c r="G68" s="101" t="s">
        <v>149</v>
      </c>
      <c r="H68" s="101" t="s">
        <v>582</v>
      </c>
      <c r="I68" s="101" t="s">
        <v>582</v>
      </c>
      <c r="J68" s="101" t="s">
        <v>582</v>
      </c>
      <c r="K68" s="101" t="s">
        <v>582</v>
      </c>
      <c r="L68" s="101" t="s">
        <v>582</v>
      </c>
      <c r="M68" s="101" t="s">
        <v>582</v>
      </c>
      <c r="N68" s="101" t="s">
        <v>582</v>
      </c>
      <c r="O68" s="101" t="s">
        <v>582</v>
      </c>
      <c r="P68" s="101" t="s">
        <v>582</v>
      </c>
      <c r="Q68" s="101" t="s">
        <v>582</v>
      </c>
      <c r="R68" s="101" t="s">
        <v>582</v>
      </c>
      <c r="S68" s="101" t="s">
        <v>582</v>
      </c>
      <c r="T68" s="101" t="s">
        <v>582</v>
      </c>
      <c r="U68" s="101"/>
      <c r="V68" s="101"/>
    </row>
    <row r="69" spans="1:22" s="92" customFormat="1" ht="19.5" customHeight="1">
      <c r="A69" s="196" t="s">
        <v>186</v>
      </c>
      <c r="B69" s="101">
        <f t="shared" si="1"/>
        <v>1</v>
      </c>
      <c r="C69" s="101">
        <v>1</v>
      </c>
      <c r="D69" s="101" t="s">
        <v>149</v>
      </c>
      <c r="E69" s="101" t="s">
        <v>149</v>
      </c>
      <c r="F69" s="101" t="s">
        <v>149</v>
      </c>
      <c r="G69" s="101" t="s">
        <v>149</v>
      </c>
      <c r="H69" s="101" t="s">
        <v>582</v>
      </c>
      <c r="I69" s="101" t="s">
        <v>582</v>
      </c>
      <c r="J69" s="101" t="s">
        <v>582</v>
      </c>
      <c r="K69" s="101" t="s">
        <v>582</v>
      </c>
      <c r="L69" s="101" t="s">
        <v>582</v>
      </c>
      <c r="M69" s="101" t="s">
        <v>582</v>
      </c>
      <c r="N69" s="101" t="s">
        <v>582</v>
      </c>
      <c r="O69" s="101" t="s">
        <v>582</v>
      </c>
      <c r="P69" s="101" t="s">
        <v>582</v>
      </c>
      <c r="Q69" s="101" t="s">
        <v>582</v>
      </c>
      <c r="R69" s="101" t="s">
        <v>582</v>
      </c>
      <c r="S69" s="101" t="s">
        <v>582</v>
      </c>
      <c r="T69" s="101" t="s">
        <v>582</v>
      </c>
      <c r="U69" s="101"/>
      <c r="V69" s="101"/>
    </row>
    <row r="70" spans="1:22" s="92" customFormat="1" ht="19.5" customHeight="1">
      <c r="A70" s="195" t="s">
        <v>187</v>
      </c>
      <c r="B70" s="101">
        <f t="shared" si="1"/>
        <v>1</v>
      </c>
      <c r="C70" s="101" t="s">
        <v>149</v>
      </c>
      <c r="D70" s="101" t="s">
        <v>149</v>
      </c>
      <c r="E70" s="101" t="s">
        <v>149</v>
      </c>
      <c r="F70" s="101" t="s">
        <v>149</v>
      </c>
      <c r="G70" s="101" t="s">
        <v>149</v>
      </c>
      <c r="H70" s="101" t="s">
        <v>582</v>
      </c>
      <c r="I70" s="101" t="s">
        <v>582</v>
      </c>
      <c r="J70" s="101" t="s">
        <v>582</v>
      </c>
      <c r="K70" s="101" t="s">
        <v>582</v>
      </c>
      <c r="L70" s="101" t="s">
        <v>582</v>
      </c>
      <c r="M70" s="101" t="s">
        <v>582</v>
      </c>
      <c r="N70" s="101" t="s">
        <v>582</v>
      </c>
      <c r="O70" s="101" t="s">
        <v>582</v>
      </c>
      <c r="P70" s="101" t="s">
        <v>582</v>
      </c>
      <c r="Q70" s="101" t="s">
        <v>582</v>
      </c>
      <c r="R70" s="101" t="s">
        <v>582</v>
      </c>
      <c r="S70" s="101" t="s">
        <v>582</v>
      </c>
      <c r="T70" s="101">
        <v>1</v>
      </c>
      <c r="U70" s="101"/>
      <c r="V70" s="101"/>
    </row>
    <row r="71" spans="1:22" s="92" customFormat="1" ht="19.5" customHeight="1">
      <c r="A71" s="196" t="s">
        <v>390</v>
      </c>
      <c r="B71" s="101">
        <f t="shared" si="1"/>
        <v>1</v>
      </c>
      <c r="C71" s="101" t="s">
        <v>149</v>
      </c>
      <c r="D71" s="101" t="s">
        <v>149</v>
      </c>
      <c r="E71" s="101" t="s">
        <v>149</v>
      </c>
      <c r="F71" s="101" t="s">
        <v>149</v>
      </c>
      <c r="G71" s="101" t="s">
        <v>149</v>
      </c>
      <c r="H71" s="101" t="s">
        <v>582</v>
      </c>
      <c r="I71" s="101">
        <v>1</v>
      </c>
      <c r="J71" s="101" t="s">
        <v>582</v>
      </c>
      <c r="K71" s="101" t="s">
        <v>582</v>
      </c>
      <c r="L71" s="101" t="s">
        <v>582</v>
      </c>
      <c r="M71" s="101" t="s">
        <v>582</v>
      </c>
      <c r="N71" s="101" t="s">
        <v>582</v>
      </c>
      <c r="O71" s="101" t="s">
        <v>582</v>
      </c>
      <c r="P71" s="101" t="s">
        <v>582</v>
      </c>
      <c r="Q71" s="101" t="s">
        <v>582</v>
      </c>
      <c r="R71" s="101" t="s">
        <v>582</v>
      </c>
      <c r="S71" s="101" t="s">
        <v>582</v>
      </c>
      <c r="T71" s="101" t="s">
        <v>582</v>
      </c>
      <c r="U71" s="101"/>
      <c r="V71" s="101"/>
    </row>
    <row r="72" spans="1:22" s="92" customFormat="1" ht="19.5" customHeight="1">
      <c r="A72" s="195" t="s">
        <v>391</v>
      </c>
      <c r="B72" s="101">
        <f t="shared" si="1"/>
        <v>9</v>
      </c>
      <c r="C72" s="101">
        <v>1</v>
      </c>
      <c r="D72" s="101" t="s">
        <v>149</v>
      </c>
      <c r="E72" s="101">
        <v>1</v>
      </c>
      <c r="F72" s="101">
        <v>2</v>
      </c>
      <c r="G72" s="101">
        <v>1</v>
      </c>
      <c r="H72" s="101" t="s">
        <v>582</v>
      </c>
      <c r="I72" s="101">
        <v>1</v>
      </c>
      <c r="J72" s="101" t="s">
        <v>582</v>
      </c>
      <c r="K72" s="101" t="s">
        <v>582</v>
      </c>
      <c r="L72" s="101">
        <v>1</v>
      </c>
      <c r="M72" s="101">
        <v>1</v>
      </c>
      <c r="N72" s="101" t="s">
        <v>582</v>
      </c>
      <c r="O72" s="101" t="s">
        <v>582</v>
      </c>
      <c r="P72" s="101" t="s">
        <v>582</v>
      </c>
      <c r="Q72" s="101" t="s">
        <v>582</v>
      </c>
      <c r="R72" s="101" t="s">
        <v>582</v>
      </c>
      <c r="S72" s="101" t="s">
        <v>582</v>
      </c>
      <c r="T72" s="101">
        <v>1</v>
      </c>
      <c r="U72" s="101"/>
      <c r="V72" s="101"/>
    </row>
    <row r="73" spans="1:22" s="92" customFormat="1" ht="19.5" customHeight="1">
      <c r="A73" s="195" t="s">
        <v>188</v>
      </c>
      <c r="B73" s="101">
        <f t="shared" si="1"/>
        <v>3</v>
      </c>
      <c r="C73" s="101">
        <v>2</v>
      </c>
      <c r="D73" s="101" t="s">
        <v>149</v>
      </c>
      <c r="E73" s="101" t="s">
        <v>149</v>
      </c>
      <c r="F73" s="101" t="s">
        <v>149</v>
      </c>
      <c r="G73" s="101" t="s">
        <v>149</v>
      </c>
      <c r="H73" s="101" t="s">
        <v>582</v>
      </c>
      <c r="I73" s="101" t="s">
        <v>582</v>
      </c>
      <c r="J73" s="101" t="s">
        <v>582</v>
      </c>
      <c r="K73" s="101" t="s">
        <v>582</v>
      </c>
      <c r="L73" s="101" t="s">
        <v>582</v>
      </c>
      <c r="M73" s="101" t="s">
        <v>582</v>
      </c>
      <c r="N73" s="101" t="s">
        <v>582</v>
      </c>
      <c r="O73" s="101" t="s">
        <v>582</v>
      </c>
      <c r="P73" s="101" t="s">
        <v>582</v>
      </c>
      <c r="Q73" s="101" t="s">
        <v>582</v>
      </c>
      <c r="R73" s="101" t="s">
        <v>582</v>
      </c>
      <c r="S73" s="101" t="s">
        <v>582</v>
      </c>
      <c r="T73" s="101">
        <v>1</v>
      </c>
      <c r="U73" s="101"/>
      <c r="V73" s="101"/>
    </row>
    <row r="74" spans="1:22" s="92" customFormat="1" ht="19.5" customHeight="1">
      <c r="A74" s="195" t="s">
        <v>392</v>
      </c>
      <c r="B74" s="101">
        <f aca="true" t="shared" si="2" ref="B74:B88">SUM(C74:T74)</f>
        <v>4</v>
      </c>
      <c r="C74" s="101" t="s">
        <v>149</v>
      </c>
      <c r="D74" s="101" t="s">
        <v>149</v>
      </c>
      <c r="E74" s="101" t="s">
        <v>149</v>
      </c>
      <c r="F74" s="101" t="s">
        <v>149</v>
      </c>
      <c r="G74" s="101">
        <v>2</v>
      </c>
      <c r="H74" s="101" t="s">
        <v>582</v>
      </c>
      <c r="I74" s="101" t="s">
        <v>582</v>
      </c>
      <c r="J74" s="101" t="s">
        <v>582</v>
      </c>
      <c r="K74" s="101" t="s">
        <v>582</v>
      </c>
      <c r="L74" s="101" t="s">
        <v>582</v>
      </c>
      <c r="M74" s="101" t="s">
        <v>582</v>
      </c>
      <c r="N74" s="101" t="s">
        <v>582</v>
      </c>
      <c r="O74" s="101" t="s">
        <v>582</v>
      </c>
      <c r="P74" s="101" t="s">
        <v>582</v>
      </c>
      <c r="Q74" s="101" t="s">
        <v>582</v>
      </c>
      <c r="R74" s="101" t="s">
        <v>582</v>
      </c>
      <c r="S74" s="101" t="s">
        <v>582</v>
      </c>
      <c r="T74" s="101">
        <v>2</v>
      </c>
      <c r="U74" s="101"/>
      <c r="V74" s="101"/>
    </row>
    <row r="75" spans="1:22" s="92" customFormat="1" ht="19.5" customHeight="1">
      <c r="A75" s="196" t="s">
        <v>189</v>
      </c>
      <c r="B75" s="101">
        <f t="shared" si="2"/>
        <v>1</v>
      </c>
      <c r="C75" s="101" t="s">
        <v>149</v>
      </c>
      <c r="D75" s="101" t="s">
        <v>149</v>
      </c>
      <c r="E75" s="101" t="s">
        <v>149</v>
      </c>
      <c r="F75" s="101">
        <v>1</v>
      </c>
      <c r="G75" s="101" t="s">
        <v>149</v>
      </c>
      <c r="H75" s="101" t="s">
        <v>582</v>
      </c>
      <c r="I75" s="101" t="s">
        <v>582</v>
      </c>
      <c r="J75" s="101" t="s">
        <v>582</v>
      </c>
      <c r="K75" s="101" t="s">
        <v>582</v>
      </c>
      <c r="L75" s="101" t="s">
        <v>582</v>
      </c>
      <c r="M75" s="101" t="s">
        <v>582</v>
      </c>
      <c r="N75" s="101" t="s">
        <v>582</v>
      </c>
      <c r="O75" s="101" t="s">
        <v>582</v>
      </c>
      <c r="P75" s="101" t="s">
        <v>582</v>
      </c>
      <c r="Q75" s="101" t="s">
        <v>582</v>
      </c>
      <c r="R75" s="101" t="s">
        <v>582</v>
      </c>
      <c r="S75" s="101" t="s">
        <v>582</v>
      </c>
      <c r="T75" s="101" t="s">
        <v>582</v>
      </c>
      <c r="U75" s="101"/>
      <c r="V75" s="101"/>
    </row>
    <row r="76" spans="1:22" s="92" customFormat="1" ht="25.5" customHeight="1">
      <c r="A76" s="195" t="s">
        <v>190</v>
      </c>
      <c r="B76" s="101">
        <f t="shared" si="2"/>
        <v>2</v>
      </c>
      <c r="C76" s="101" t="s">
        <v>149</v>
      </c>
      <c r="D76" s="101" t="s">
        <v>149</v>
      </c>
      <c r="E76" s="101" t="s">
        <v>149</v>
      </c>
      <c r="F76" s="101">
        <v>2</v>
      </c>
      <c r="G76" s="101" t="s">
        <v>149</v>
      </c>
      <c r="H76" s="101" t="s">
        <v>582</v>
      </c>
      <c r="I76" s="101" t="s">
        <v>582</v>
      </c>
      <c r="J76" s="101" t="s">
        <v>582</v>
      </c>
      <c r="K76" s="101" t="s">
        <v>582</v>
      </c>
      <c r="L76" s="101" t="s">
        <v>582</v>
      </c>
      <c r="M76" s="101" t="s">
        <v>582</v>
      </c>
      <c r="N76" s="101" t="s">
        <v>582</v>
      </c>
      <c r="O76" s="101" t="s">
        <v>582</v>
      </c>
      <c r="P76" s="101" t="s">
        <v>582</v>
      </c>
      <c r="Q76" s="101" t="s">
        <v>582</v>
      </c>
      <c r="R76" s="101" t="s">
        <v>582</v>
      </c>
      <c r="S76" s="101" t="s">
        <v>582</v>
      </c>
      <c r="T76" s="101" t="s">
        <v>582</v>
      </c>
      <c r="U76" s="101"/>
      <c r="V76" s="101"/>
    </row>
    <row r="77" spans="1:22" s="92" customFormat="1" ht="19.5" customHeight="1">
      <c r="A77" s="195" t="s">
        <v>396</v>
      </c>
      <c r="B77" s="101">
        <f t="shared" si="2"/>
        <v>4</v>
      </c>
      <c r="C77" s="101">
        <v>1</v>
      </c>
      <c r="D77" s="101" t="s">
        <v>149</v>
      </c>
      <c r="E77" s="101">
        <v>1</v>
      </c>
      <c r="F77" s="101" t="s">
        <v>149</v>
      </c>
      <c r="G77" s="101">
        <v>1</v>
      </c>
      <c r="H77" s="101" t="s">
        <v>582</v>
      </c>
      <c r="I77" s="101" t="s">
        <v>582</v>
      </c>
      <c r="J77" s="101" t="s">
        <v>582</v>
      </c>
      <c r="K77" s="101" t="s">
        <v>582</v>
      </c>
      <c r="L77" s="101" t="s">
        <v>582</v>
      </c>
      <c r="M77" s="101" t="s">
        <v>582</v>
      </c>
      <c r="N77" s="101" t="s">
        <v>582</v>
      </c>
      <c r="O77" s="101" t="s">
        <v>582</v>
      </c>
      <c r="P77" s="101" t="s">
        <v>582</v>
      </c>
      <c r="Q77" s="101" t="s">
        <v>582</v>
      </c>
      <c r="R77" s="101" t="s">
        <v>582</v>
      </c>
      <c r="S77" s="101" t="s">
        <v>582</v>
      </c>
      <c r="T77" s="101">
        <v>1</v>
      </c>
      <c r="U77" s="101"/>
      <c r="V77" s="101"/>
    </row>
    <row r="78" spans="1:22" s="92" customFormat="1" ht="25.5" customHeight="1">
      <c r="A78" s="195" t="s">
        <v>242</v>
      </c>
      <c r="B78" s="101">
        <f t="shared" si="2"/>
        <v>1</v>
      </c>
      <c r="C78" s="101" t="s">
        <v>149</v>
      </c>
      <c r="D78" s="101" t="s">
        <v>149</v>
      </c>
      <c r="E78" s="101" t="s">
        <v>149</v>
      </c>
      <c r="F78" s="101" t="s">
        <v>149</v>
      </c>
      <c r="G78" s="101" t="s">
        <v>149</v>
      </c>
      <c r="H78" s="101" t="s">
        <v>582</v>
      </c>
      <c r="I78" s="101" t="s">
        <v>582</v>
      </c>
      <c r="J78" s="101" t="s">
        <v>582</v>
      </c>
      <c r="K78" s="101" t="s">
        <v>582</v>
      </c>
      <c r="L78" s="101" t="s">
        <v>582</v>
      </c>
      <c r="M78" s="101" t="s">
        <v>582</v>
      </c>
      <c r="N78" s="101">
        <v>1</v>
      </c>
      <c r="O78" s="101" t="s">
        <v>582</v>
      </c>
      <c r="P78" s="101" t="s">
        <v>582</v>
      </c>
      <c r="Q78" s="101" t="s">
        <v>582</v>
      </c>
      <c r="R78" s="101" t="s">
        <v>582</v>
      </c>
      <c r="S78" s="101" t="s">
        <v>582</v>
      </c>
      <c r="T78" s="101" t="s">
        <v>582</v>
      </c>
      <c r="U78" s="101"/>
      <c r="V78" s="101"/>
    </row>
    <row r="79" spans="1:22" s="92" customFormat="1" ht="16.5" customHeight="1">
      <c r="A79" s="195" t="s">
        <v>191</v>
      </c>
      <c r="B79" s="101">
        <f t="shared" si="2"/>
        <v>4</v>
      </c>
      <c r="C79" s="101">
        <v>2</v>
      </c>
      <c r="D79" s="101" t="s">
        <v>149</v>
      </c>
      <c r="E79" s="101" t="s">
        <v>149</v>
      </c>
      <c r="F79" s="101" t="s">
        <v>149</v>
      </c>
      <c r="G79" s="101" t="s">
        <v>149</v>
      </c>
      <c r="H79" s="101" t="s">
        <v>582</v>
      </c>
      <c r="I79" s="101" t="s">
        <v>582</v>
      </c>
      <c r="J79" s="101" t="s">
        <v>582</v>
      </c>
      <c r="K79" s="101" t="s">
        <v>582</v>
      </c>
      <c r="L79" s="101" t="s">
        <v>582</v>
      </c>
      <c r="M79" s="101">
        <v>1</v>
      </c>
      <c r="N79" s="101" t="s">
        <v>582</v>
      </c>
      <c r="O79" s="101" t="s">
        <v>582</v>
      </c>
      <c r="P79" s="101" t="s">
        <v>582</v>
      </c>
      <c r="Q79" s="101" t="s">
        <v>582</v>
      </c>
      <c r="R79" s="101" t="s">
        <v>582</v>
      </c>
      <c r="S79" s="101" t="s">
        <v>582</v>
      </c>
      <c r="T79" s="101">
        <v>1</v>
      </c>
      <c r="U79" s="101"/>
      <c r="V79" s="101"/>
    </row>
    <row r="80" spans="1:22" s="92" customFormat="1" ht="16.5" customHeight="1">
      <c r="A80" s="195" t="s">
        <v>192</v>
      </c>
      <c r="B80" s="101">
        <f t="shared" si="2"/>
        <v>1</v>
      </c>
      <c r="C80" s="101">
        <v>1</v>
      </c>
      <c r="D80" s="101" t="s">
        <v>149</v>
      </c>
      <c r="E80" s="101" t="s">
        <v>149</v>
      </c>
      <c r="F80" s="101" t="s">
        <v>149</v>
      </c>
      <c r="G80" s="101" t="s">
        <v>149</v>
      </c>
      <c r="H80" s="101" t="s">
        <v>582</v>
      </c>
      <c r="I80" s="101" t="s">
        <v>582</v>
      </c>
      <c r="J80" s="101" t="s">
        <v>582</v>
      </c>
      <c r="K80" s="101" t="s">
        <v>582</v>
      </c>
      <c r="L80" s="101" t="s">
        <v>582</v>
      </c>
      <c r="M80" s="101" t="s">
        <v>582</v>
      </c>
      <c r="N80" s="101" t="s">
        <v>582</v>
      </c>
      <c r="O80" s="101" t="s">
        <v>582</v>
      </c>
      <c r="P80" s="101" t="s">
        <v>582</v>
      </c>
      <c r="Q80" s="101" t="s">
        <v>582</v>
      </c>
      <c r="R80" s="101" t="s">
        <v>582</v>
      </c>
      <c r="S80" s="101" t="s">
        <v>582</v>
      </c>
      <c r="T80" s="101" t="s">
        <v>582</v>
      </c>
      <c r="U80" s="101"/>
      <c r="V80" s="101"/>
    </row>
    <row r="81" spans="1:22" s="92" customFormat="1" ht="16.5" customHeight="1">
      <c r="A81" s="195" t="s">
        <v>397</v>
      </c>
      <c r="B81" s="101">
        <f t="shared" si="2"/>
        <v>2</v>
      </c>
      <c r="C81" s="101" t="s">
        <v>149</v>
      </c>
      <c r="D81" s="101" t="s">
        <v>149</v>
      </c>
      <c r="E81" s="101" t="s">
        <v>149</v>
      </c>
      <c r="F81" s="101" t="s">
        <v>149</v>
      </c>
      <c r="G81" s="101" t="s">
        <v>149</v>
      </c>
      <c r="H81" s="101" t="s">
        <v>582</v>
      </c>
      <c r="I81" s="101" t="s">
        <v>582</v>
      </c>
      <c r="J81" s="101" t="s">
        <v>582</v>
      </c>
      <c r="K81" s="101" t="s">
        <v>582</v>
      </c>
      <c r="L81" s="101" t="s">
        <v>582</v>
      </c>
      <c r="M81" s="101" t="s">
        <v>582</v>
      </c>
      <c r="N81" s="101" t="s">
        <v>582</v>
      </c>
      <c r="O81" s="101" t="s">
        <v>582</v>
      </c>
      <c r="P81" s="101" t="s">
        <v>582</v>
      </c>
      <c r="Q81" s="101" t="s">
        <v>582</v>
      </c>
      <c r="R81" s="101" t="s">
        <v>582</v>
      </c>
      <c r="S81" s="101" t="s">
        <v>582</v>
      </c>
      <c r="T81" s="101">
        <v>2</v>
      </c>
      <c r="U81" s="101"/>
      <c r="V81" s="101"/>
    </row>
    <row r="82" spans="1:22" s="92" customFormat="1" ht="16.5" customHeight="1">
      <c r="A82" s="196" t="s">
        <v>243</v>
      </c>
      <c r="B82" s="101">
        <f t="shared" si="2"/>
        <v>3</v>
      </c>
      <c r="C82" s="101">
        <v>3</v>
      </c>
      <c r="D82" s="101" t="s">
        <v>149</v>
      </c>
      <c r="E82" s="101" t="s">
        <v>149</v>
      </c>
      <c r="F82" s="101" t="s">
        <v>149</v>
      </c>
      <c r="G82" s="101" t="s">
        <v>149</v>
      </c>
      <c r="H82" s="101" t="s">
        <v>582</v>
      </c>
      <c r="I82" s="101" t="s">
        <v>582</v>
      </c>
      <c r="J82" s="101" t="s">
        <v>582</v>
      </c>
      <c r="K82" s="101" t="s">
        <v>582</v>
      </c>
      <c r="L82" s="101" t="s">
        <v>582</v>
      </c>
      <c r="M82" s="101" t="s">
        <v>582</v>
      </c>
      <c r="N82" s="101" t="s">
        <v>582</v>
      </c>
      <c r="O82" s="101" t="s">
        <v>582</v>
      </c>
      <c r="P82" s="101" t="s">
        <v>582</v>
      </c>
      <c r="Q82" s="101" t="s">
        <v>582</v>
      </c>
      <c r="R82" s="101" t="s">
        <v>582</v>
      </c>
      <c r="S82" s="101" t="s">
        <v>582</v>
      </c>
      <c r="T82" s="101" t="s">
        <v>582</v>
      </c>
      <c r="U82" s="101"/>
      <c r="V82" s="101"/>
    </row>
    <row r="83" spans="1:22" s="92" customFormat="1" ht="16.5" customHeight="1">
      <c r="A83" s="195" t="s">
        <v>193</v>
      </c>
      <c r="B83" s="101">
        <f t="shared" si="2"/>
        <v>17</v>
      </c>
      <c r="C83" s="101" t="s">
        <v>149</v>
      </c>
      <c r="D83" s="101" t="s">
        <v>149</v>
      </c>
      <c r="E83" s="101" t="s">
        <v>149</v>
      </c>
      <c r="F83" s="101" t="s">
        <v>149</v>
      </c>
      <c r="G83" s="101" t="s">
        <v>149</v>
      </c>
      <c r="H83" s="101" t="s">
        <v>582</v>
      </c>
      <c r="I83" s="101" t="s">
        <v>582</v>
      </c>
      <c r="J83" s="101" t="s">
        <v>582</v>
      </c>
      <c r="K83" s="101" t="s">
        <v>582</v>
      </c>
      <c r="L83" s="101" t="s">
        <v>582</v>
      </c>
      <c r="M83" s="101" t="s">
        <v>582</v>
      </c>
      <c r="N83" s="101" t="s">
        <v>582</v>
      </c>
      <c r="O83" s="101" t="s">
        <v>582</v>
      </c>
      <c r="P83" s="101" t="s">
        <v>582</v>
      </c>
      <c r="Q83" s="101" t="s">
        <v>582</v>
      </c>
      <c r="R83" s="101" t="s">
        <v>582</v>
      </c>
      <c r="S83" s="101" t="s">
        <v>582</v>
      </c>
      <c r="T83" s="101">
        <v>17</v>
      </c>
      <c r="U83" s="101"/>
      <c r="V83" s="101"/>
    </row>
    <row r="84" spans="1:22" s="92" customFormat="1" ht="16.5" customHeight="1">
      <c r="A84" s="195" t="s">
        <v>194</v>
      </c>
      <c r="B84" s="101">
        <f t="shared" si="2"/>
        <v>4</v>
      </c>
      <c r="C84" s="101" t="s">
        <v>149</v>
      </c>
      <c r="D84" s="101" t="s">
        <v>149</v>
      </c>
      <c r="E84" s="101" t="s">
        <v>149</v>
      </c>
      <c r="F84" s="101" t="s">
        <v>149</v>
      </c>
      <c r="G84" s="101" t="s">
        <v>149</v>
      </c>
      <c r="H84" s="101" t="s">
        <v>582</v>
      </c>
      <c r="I84" s="101" t="s">
        <v>582</v>
      </c>
      <c r="J84" s="101" t="s">
        <v>582</v>
      </c>
      <c r="K84" s="101" t="s">
        <v>582</v>
      </c>
      <c r="L84" s="101" t="s">
        <v>582</v>
      </c>
      <c r="M84" s="101" t="s">
        <v>582</v>
      </c>
      <c r="N84" s="101" t="s">
        <v>582</v>
      </c>
      <c r="O84" s="101" t="s">
        <v>582</v>
      </c>
      <c r="P84" s="101" t="s">
        <v>582</v>
      </c>
      <c r="Q84" s="101" t="s">
        <v>582</v>
      </c>
      <c r="R84" s="101" t="s">
        <v>582</v>
      </c>
      <c r="S84" s="101" t="s">
        <v>582</v>
      </c>
      <c r="T84" s="101">
        <v>4</v>
      </c>
      <c r="U84" s="101"/>
      <c r="V84" s="101"/>
    </row>
    <row r="85" spans="1:22" s="92" customFormat="1" ht="16.5" customHeight="1">
      <c r="A85" s="195" t="s">
        <v>402</v>
      </c>
      <c r="B85" s="101">
        <v>6</v>
      </c>
      <c r="C85" s="101">
        <v>3</v>
      </c>
      <c r="D85" s="101" t="s">
        <v>149</v>
      </c>
      <c r="E85" s="101">
        <v>1</v>
      </c>
      <c r="F85" s="101" t="s">
        <v>149</v>
      </c>
      <c r="G85" s="101">
        <v>1</v>
      </c>
      <c r="H85" s="101" t="s">
        <v>582</v>
      </c>
      <c r="I85" s="101" t="s">
        <v>582</v>
      </c>
      <c r="J85" s="101" t="s">
        <v>582</v>
      </c>
      <c r="K85" s="101" t="s">
        <v>582</v>
      </c>
      <c r="L85" s="101" t="s">
        <v>582</v>
      </c>
      <c r="M85" s="101" t="s">
        <v>582</v>
      </c>
      <c r="N85" s="101" t="s">
        <v>582</v>
      </c>
      <c r="O85" s="101" t="s">
        <v>582</v>
      </c>
      <c r="P85" s="101" t="s">
        <v>582</v>
      </c>
      <c r="Q85" s="101" t="s">
        <v>582</v>
      </c>
      <c r="R85" s="101" t="s">
        <v>582</v>
      </c>
      <c r="S85" s="101" t="s">
        <v>582</v>
      </c>
      <c r="T85" s="101">
        <v>1</v>
      </c>
      <c r="U85" s="101"/>
      <c r="V85" s="101"/>
    </row>
    <row r="86" spans="1:22" s="92" customFormat="1" ht="16.5" customHeight="1">
      <c r="A86" s="195" t="s">
        <v>405</v>
      </c>
      <c r="B86" s="101">
        <f t="shared" si="2"/>
        <v>3</v>
      </c>
      <c r="C86" s="101" t="s">
        <v>149</v>
      </c>
      <c r="D86" s="101" t="s">
        <v>149</v>
      </c>
      <c r="E86" s="101" t="s">
        <v>149</v>
      </c>
      <c r="F86" s="101">
        <v>1</v>
      </c>
      <c r="G86" s="101" t="s">
        <v>582</v>
      </c>
      <c r="H86" s="101" t="s">
        <v>582</v>
      </c>
      <c r="I86" s="101" t="s">
        <v>582</v>
      </c>
      <c r="J86" s="101" t="s">
        <v>582</v>
      </c>
      <c r="K86" s="101" t="s">
        <v>582</v>
      </c>
      <c r="L86" s="101" t="s">
        <v>582</v>
      </c>
      <c r="M86" s="101" t="s">
        <v>582</v>
      </c>
      <c r="N86" s="101" t="s">
        <v>582</v>
      </c>
      <c r="O86" s="101" t="s">
        <v>582</v>
      </c>
      <c r="P86" s="101" t="s">
        <v>582</v>
      </c>
      <c r="Q86" s="101" t="s">
        <v>582</v>
      </c>
      <c r="R86" s="101" t="s">
        <v>582</v>
      </c>
      <c r="S86" s="101" t="s">
        <v>582</v>
      </c>
      <c r="T86" s="101">
        <v>2</v>
      </c>
      <c r="U86" s="101"/>
      <c r="V86" s="101"/>
    </row>
    <row r="87" spans="1:22" s="92" customFormat="1" ht="16.5" customHeight="1">
      <c r="A87" s="195" t="s">
        <v>410</v>
      </c>
      <c r="B87" s="101">
        <f t="shared" si="2"/>
        <v>3</v>
      </c>
      <c r="C87" s="101" t="s">
        <v>149</v>
      </c>
      <c r="D87" s="101" t="s">
        <v>149</v>
      </c>
      <c r="E87" s="101" t="s">
        <v>149</v>
      </c>
      <c r="F87" s="101" t="s">
        <v>149</v>
      </c>
      <c r="G87" s="101" t="s">
        <v>582</v>
      </c>
      <c r="H87" s="101" t="s">
        <v>582</v>
      </c>
      <c r="I87" s="101" t="s">
        <v>582</v>
      </c>
      <c r="J87" s="101" t="s">
        <v>582</v>
      </c>
      <c r="K87" s="101" t="s">
        <v>582</v>
      </c>
      <c r="L87" s="101" t="s">
        <v>582</v>
      </c>
      <c r="M87" s="101" t="s">
        <v>582</v>
      </c>
      <c r="N87" s="101">
        <v>3</v>
      </c>
      <c r="O87" s="101" t="s">
        <v>582</v>
      </c>
      <c r="P87" s="101" t="s">
        <v>582</v>
      </c>
      <c r="Q87" s="101" t="s">
        <v>582</v>
      </c>
      <c r="R87" s="101" t="s">
        <v>582</v>
      </c>
      <c r="S87" s="101" t="s">
        <v>582</v>
      </c>
      <c r="T87" s="101" t="s">
        <v>582</v>
      </c>
      <c r="U87" s="101"/>
      <c r="V87" s="101"/>
    </row>
    <row r="88" spans="1:22" s="92" customFormat="1" ht="16.5" customHeight="1">
      <c r="A88" s="195" t="s">
        <v>412</v>
      </c>
      <c r="B88" s="101">
        <f t="shared" si="2"/>
        <v>2</v>
      </c>
      <c r="C88" s="101">
        <v>1</v>
      </c>
      <c r="D88" s="101" t="s">
        <v>149</v>
      </c>
      <c r="E88" s="101" t="s">
        <v>149</v>
      </c>
      <c r="F88" s="101">
        <v>1</v>
      </c>
      <c r="G88" s="101" t="s">
        <v>582</v>
      </c>
      <c r="H88" s="101" t="s">
        <v>582</v>
      </c>
      <c r="I88" s="101" t="s">
        <v>582</v>
      </c>
      <c r="J88" s="101" t="s">
        <v>582</v>
      </c>
      <c r="K88" s="101" t="s">
        <v>582</v>
      </c>
      <c r="L88" s="101" t="s">
        <v>582</v>
      </c>
      <c r="M88" s="101" t="s">
        <v>582</v>
      </c>
      <c r="N88" s="101" t="s">
        <v>582</v>
      </c>
      <c r="O88" s="101" t="s">
        <v>582</v>
      </c>
      <c r="P88" s="101" t="s">
        <v>582</v>
      </c>
      <c r="Q88" s="101" t="s">
        <v>582</v>
      </c>
      <c r="R88" s="101" t="s">
        <v>582</v>
      </c>
      <c r="S88" s="101" t="s">
        <v>582</v>
      </c>
      <c r="T88" s="101" t="s">
        <v>582</v>
      </c>
      <c r="U88" s="101"/>
      <c r="V88" s="101"/>
    </row>
    <row r="89" spans="1:22" s="92" customFormat="1" ht="16.5" customHeight="1">
      <c r="A89" s="197" t="s">
        <v>195</v>
      </c>
      <c r="B89" s="118">
        <v>17</v>
      </c>
      <c r="C89" s="118">
        <v>6</v>
      </c>
      <c r="D89" s="118" t="s">
        <v>149</v>
      </c>
      <c r="E89" s="118" t="s">
        <v>149</v>
      </c>
      <c r="F89" s="118" t="s">
        <v>149</v>
      </c>
      <c r="G89" s="118">
        <v>1</v>
      </c>
      <c r="H89" s="118" t="s">
        <v>582</v>
      </c>
      <c r="I89" s="118" t="s">
        <v>582</v>
      </c>
      <c r="J89" s="118" t="s">
        <v>582</v>
      </c>
      <c r="K89" s="118" t="s">
        <v>582</v>
      </c>
      <c r="L89" s="118" t="s">
        <v>582</v>
      </c>
      <c r="M89" s="118" t="s">
        <v>582</v>
      </c>
      <c r="N89" s="118" t="s">
        <v>582</v>
      </c>
      <c r="O89" s="118" t="s">
        <v>582</v>
      </c>
      <c r="P89" s="118" t="s">
        <v>582</v>
      </c>
      <c r="Q89" s="118" t="s">
        <v>582</v>
      </c>
      <c r="R89" s="118" t="s">
        <v>582</v>
      </c>
      <c r="S89" s="118" t="s">
        <v>582</v>
      </c>
      <c r="T89" s="118">
        <v>10</v>
      </c>
      <c r="U89" s="101"/>
      <c r="V89" s="101"/>
    </row>
    <row r="90" spans="1:20" s="331" customFormat="1" ht="12">
      <c r="A90" s="192" t="s">
        <v>1012</v>
      </c>
      <c r="Q90" s="869" t="s">
        <v>1013</v>
      </c>
      <c r="R90" s="869"/>
      <c r="S90" s="869"/>
      <c r="T90" s="870"/>
    </row>
    <row r="91" s="331" customFormat="1" ht="12">
      <c r="A91" s="192"/>
    </row>
    <row r="92" ht="13.5">
      <c r="A92" s="198"/>
    </row>
    <row r="93" ht="13.5">
      <c r="A93" s="198"/>
    </row>
    <row r="94" ht="13.5">
      <c r="A94" s="198"/>
    </row>
    <row r="95" ht="13.5">
      <c r="A95" s="198"/>
    </row>
    <row r="96" ht="13.5">
      <c r="A96" s="198"/>
    </row>
    <row r="97" ht="13.5">
      <c r="A97" s="198"/>
    </row>
    <row r="98" ht="13.5">
      <c r="A98" s="198"/>
    </row>
    <row r="99" ht="13.5">
      <c r="A99" s="198"/>
    </row>
    <row r="100" ht="13.5">
      <c r="A100" s="198"/>
    </row>
    <row r="101" ht="13.5">
      <c r="A101" s="198"/>
    </row>
    <row r="102" ht="13.5">
      <c r="A102" s="198"/>
    </row>
    <row r="103" ht="13.5">
      <c r="A103" s="198"/>
    </row>
    <row r="104" ht="13.5">
      <c r="A104" s="198"/>
    </row>
    <row r="105" ht="13.5">
      <c r="A105" s="198"/>
    </row>
    <row r="106" ht="13.5">
      <c r="A106" s="198"/>
    </row>
    <row r="107" ht="13.5">
      <c r="A107" s="198"/>
    </row>
    <row r="108" ht="13.5">
      <c r="A108" s="198"/>
    </row>
    <row r="109" ht="13.5">
      <c r="A109" s="198"/>
    </row>
    <row r="110" ht="13.5">
      <c r="A110" s="198"/>
    </row>
    <row r="111" ht="13.5">
      <c r="A111" s="198"/>
    </row>
    <row r="112" ht="13.5">
      <c r="A112" s="198"/>
    </row>
    <row r="113" ht="13.5">
      <c r="A113" s="198"/>
    </row>
    <row r="114" ht="13.5">
      <c r="A114" s="198"/>
    </row>
    <row r="115" ht="13.5">
      <c r="A115" s="198"/>
    </row>
    <row r="116" ht="13.5">
      <c r="A116" s="198"/>
    </row>
    <row r="117" ht="13.5">
      <c r="A117" s="198"/>
    </row>
    <row r="118" ht="13.5">
      <c r="A118" s="198"/>
    </row>
    <row r="119" ht="13.5">
      <c r="A119" s="198"/>
    </row>
    <row r="120" ht="13.5">
      <c r="A120" s="198"/>
    </row>
    <row r="121" ht="13.5">
      <c r="A121" s="198"/>
    </row>
    <row r="122" ht="13.5">
      <c r="A122" s="198"/>
    </row>
    <row r="123" ht="13.5">
      <c r="A123" s="198"/>
    </row>
    <row r="124" ht="13.5">
      <c r="A124" s="198"/>
    </row>
    <row r="125" ht="13.5">
      <c r="A125" s="198"/>
    </row>
    <row r="126" ht="13.5">
      <c r="A126" s="198"/>
    </row>
  </sheetData>
  <mergeCells count="1">
    <mergeCell ref="Q90:T9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9"/>
  <sheetViews>
    <sheetView zoomScale="75" zoomScaleNormal="75" zoomScaleSheetLayoutView="75" workbookViewId="0" topLeftCell="A4">
      <selection activeCell="T12" sqref="T12"/>
    </sheetView>
  </sheetViews>
  <sheetFormatPr defaultColWidth="8.88671875" defaultRowHeight="13.5"/>
  <cols>
    <col min="1" max="1" width="10.77734375" style="0" customWidth="1"/>
    <col min="2" max="2" width="8.10546875" style="0" customWidth="1"/>
    <col min="3" max="10" width="7.77734375" style="0" customWidth="1"/>
    <col min="11" max="11" width="6.88671875" style="0" customWidth="1"/>
    <col min="13" max="20" width="7.77734375" style="0" customWidth="1"/>
    <col min="21" max="21" width="16.77734375" style="122" customWidth="1"/>
    <col min="22" max="22" width="17.10546875" style="0" customWidth="1"/>
    <col min="23" max="23" width="9.77734375" style="0" customWidth="1"/>
    <col min="24" max="30" width="10.99609375" style="0" customWidth="1"/>
    <col min="31" max="38" width="8.6640625" style="0" customWidth="1"/>
    <col min="39" max="39" width="17.10546875" style="0" customWidth="1"/>
  </cols>
  <sheetData>
    <row r="1" spans="1:22" s="523" customFormat="1" ht="29.25" customHeight="1">
      <c r="A1" s="874" t="s">
        <v>264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 t="s">
        <v>790</v>
      </c>
      <c r="N1" s="874"/>
      <c r="O1" s="874"/>
      <c r="P1" s="874"/>
      <c r="Q1" s="874"/>
      <c r="R1" s="874"/>
      <c r="S1" s="874"/>
      <c r="T1" s="874"/>
      <c r="U1" s="874"/>
      <c r="V1" s="518"/>
    </row>
    <row r="2" spans="1:21" s="14" customFormat="1" ht="18" customHeight="1" thickBot="1">
      <c r="A2" s="19" t="s">
        <v>1014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87" t="s">
        <v>1015</v>
      </c>
    </row>
    <row r="3" spans="1:21" s="14" customFormat="1" ht="35.25" customHeight="1">
      <c r="A3" s="876" t="s">
        <v>1016</v>
      </c>
      <c r="B3" s="773" t="s">
        <v>1017</v>
      </c>
      <c r="C3" s="773" t="s">
        <v>1018</v>
      </c>
      <c r="D3" s="873"/>
      <c r="E3" s="873"/>
      <c r="F3" s="873"/>
      <c r="G3" s="873"/>
      <c r="H3" s="873"/>
      <c r="I3" s="873"/>
      <c r="J3" s="773" t="s">
        <v>1019</v>
      </c>
      <c r="K3" s="873"/>
      <c r="L3" s="873"/>
      <c r="M3" s="773" t="s">
        <v>1020</v>
      </c>
      <c r="N3" s="773"/>
      <c r="O3" s="773"/>
      <c r="P3" s="773" t="s">
        <v>1021</v>
      </c>
      <c r="Q3" s="873"/>
      <c r="R3" s="873"/>
      <c r="S3" s="873"/>
      <c r="T3" s="773" t="s">
        <v>1022</v>
      </c>
      <c r="U3" s="877" t="s">
        <v>1023</v>
      </c>
    </row>
    <row r="4" spans="1:22" s="14" customFormat="1" ht="36.75" customHeight="1">
      <c r="A4" s="761"/>
      <c r="B4" s="811"/>
      <c r="C4" s="758" t="s">
        <v>1024</v>
      </c>
      <c r="D4" s="758" t="s">
        <v>1025</v>
      </c>
      <c r="E4" s="758" t="s">
        <v>1026</v>
      </c>
      <c r="F4" s="758" t="s">
        <v>1027</v>
      </c>
      <c r="G4" s="813"/>
      <c r="H4" s="758" t="s">
        <v>1028</v>
      </c>
      <c r="I4" s="813"/>
      <c r="J4" s="758" t="s">
        <v>1029</v>
      </c>
      <c r="K4" s="758" t="s">
        <v>1030</v>
      </c>
      <c r="L4" s="871" t="s">
        <v>1259</v>
      </c>
      <c r="M4" s="871" t="s">
        <v>1031</v>
      </c>
      <c r="N4" s="758" t="s">
        <v>1032</v>
      </c>
      <c r="O4" s="758" t="s">
        <v>1033</v>
      </c>
      <c r="P4" s="758" t="s">
        <v>1034</v>
      </c>
      <c r="Q4" s="758" t="s">
        <v>1035</v>
      </c>
      <c r="R4" s="744" t="s">
        <v>1036</v>
      </c>
      <c r="S4" s="758" t="s">
        <v>1037</v>
      </c>
      <c r="T4" s="811"/>
      <c r="U4" s="878"/>
      <c r="V4" s="13"/>
    </row>
    <row r="5" spans="1:22" s="14" customFormat="1" ht="37.5" customHeight="1">
      <c r="A5" s="860"/>
      <c r="B5" s="811"/>
      <c r="C5" s="813"/>
      <c r="D5" s="813"/>
      <c r="E5" s="813"/>
      <c r="F5" s="9" t="s">
        <v>1038</v>
      </c>
      <c r="G5" s="9" t="s">
        <v>1257</v>
      </c>
      <c r="H5" s="9" t="s">
        <v>1038</v>
      </c>
      <c r="I5" s="9" t="s">
        <v>1258</v>
      </c>
      <c r="J5" s="813"/>
      <c r="K5" s="813"/>
      <c r="L5" s="872"/>
      <c r="M5" s="872"/>
      <c r="N5" s="813"/>
      <c r="O5" s="813"/>
      <c r="P5" s="813"/>
      <c r="Q5" s="813"/>
      <c r="R5" s="745"/>
      <c r="S5" s="813"/>
      <c r="T5" s="811"/>
      <c r="U5" s="794"/>
      <c r="V5" s="13"/>
    </row>
    <row r="6" spans="1:22" s="8" customFormat="1" ht="18" customHeight="1">
      <c r="A6" s="11" t="s">
        <v>1039</v>
      </c>
      <c r="B6" s="50">
        <f>SUM(C6:T6)+SUM('8. 관내관공서및주요기관 '!B7:Q7)</f>
        <v>138</v>
      </c>
      <c r="C6" s="52">
        <v>1</v>
      </c>
      <c r="D6" s="52">
        <v>2</v>
      </c>
      <c r="E6" s="52">
        <v>19</v>
      </c>
      <c r="F6" s="52">
        <v>3</v>
      </c>
      <c r="G6" s="52">
        <v>2</v>
      </c>
      <c r="H6" s="52">
        <v>6</v>
      </c>
      <c r="I6" s="52">
        <v>6</v>
      </c>
      <c r="J6" s="52">
        <v>1</v>
      </c>
      <c r="K6" s="52">
        <v>2</v>
      </c>
      <c r="L6" s="52">
        <v>15</v>
      </c>
      <c r="M6" s="52">
        <v>1</v>
      </c>
      <c r="N6" s="52">
        <v>1</v>
      </c>
      <c r="O6" s="52">
        <v>6</v>
      </c>
      <c r="P6" s="52">
        <v>1</v>
      </c>
      <c r="Q6" s="52">
        <v>0</v>
      </c>
      <c r="R6" s="52">
        <v>1</v>
      </c>
      <c r="S6" s="52">
        <v>1</v>
      </c>
      <c r="T6" s="54">
        <v>1</v>
      </c>
      <c r="U6" s="11" t="s">
        <v>1039</v>
      </c>
      <c r="V6" s="18"/>
    </row>
    <row r="7" spans="1:22" s="14" customFormat="1" ht="18" customHeight="1">
      <c r="A7" s="11" t="s">
        <v>1009</v>
      </c>
      <c r="B7" s="50">
        <f>SUM(C7:T7)+SUM('8. 관내관공서및주요기관 '!B8:Q8)</f>
        <v>135</v>
      </c>
      <c r="C7" s="53">
        <f aca="true" t="shared" si="0" ref="C7:T7">SUM(C20:C38)</f>
        <v>1</v>
      </c>
      <c r="D7" s="53">
        <f t="shared" si="0"/>
        <v>2</v>
      </c>
      <c r="E7" s="53">
        <f t="shared" si="0"/>
        <v>19</v>
      </c>
      <c r="F7" s="53">
        <f t="shared" si="0"/>
        <v>5</v>
      </c>
      <c r="G7" s="53">
        <f t="shared" si="0"/>
        <v>0</v>
      </c>
      <c r="H7" s="53">
        <f t="shared" si="0"/>
        <v>8</v>
      </c>
      <c r="I7" s="53">
        <f t="shared" si="0"/>
        <v>0</v>
      </c>
      <c r="J7" s="53">
        <f t="shared" si="0"/>
        <v>1</v>
      </c>
      <c r="K7" s="53">
        <f t="shared" si="0"/>
        <v>2</v>
      </c>
      <c r="L7" s="53">
        <f t="shared" si="0"/>
        <v>15</v>
      </c>
      <c r="M7" s="53">
        <f t="shared" si="0"/>
        <v>1</v>
      </c>
      <c r="N7" s="53">
        <f t="shared" si="0"/>
        <v>1</v>
      </c>
      <c r="O7" s="53">
        <f t="shared" si="0"/>
        <v>6</v>
      </c>
      <c r="P7" s="53">
        <f t="shared" si="0"/>
        <v>1</v>
      </c>
      <c r="Q7" s="53">
        <f t="shared" si="0"/>
        <v>0</v>
      </c>
      <c r="R7" s="53">
        <f t="shared" si="0"/>
        <v>1</v>
      </c>
      <c r="S7" s="53">
        <f t="shared" si="0"/>
        <v>1</v>
      </c>
      <c r="T7" s="54">
        <f t="shared" si="0"/>
        <v>1</v>
      </c>
      <c r="U7" s="11" t="s">
        <v>1009</v>
      </c>
      <c r="V7" s="13"/>
    </row>
    <row r="8" spans="1:22" s="14" customFormat="1" ht="18" customHeight="1">
      <c r="A8" s="11" t="s">
        <v>826</v>
      </c>
      <c r="B8" s="50">
        <f>SUM(C8:T8)+SUM('8. 관내관공서및주요기관 '!B9:Q9)</f>
        <v>140</v>
      </c>
      <c r="C8" s="53">
        <v>1</v>
      </c>
      <c r="D8" s="53">
        <v>2</v>
      </c>
      <c r="E8" s="53">
        <v>19</v>
      </c>
      <c r="F8" s="53">
        <v>3</v>
      </c>
      <c r="G8" s="53">
        <v>2</v>
      </c>
      <c r="H8" s="53">
        <v>5</v>
      </c>
      <c r="I8" s="53">
        <v>8</v>
      </c>
      <c r="J8" s="53">
        <v>1</v>
      </c>
      <c r="K8" s="53">
        <v>2</v>
      </c>
      <c r="L8" s="53">
        <v>15</v>
      </c>
      <c r="M8" s="53">
        <v>1</v>
      </c>
      <c r="N8" s="53">
        <v>1</v>
      </c>
      <c r="O8" s="53">
        <v>6</v>
      </c>
      <c r="P8" s="53">
        <v>1</v>
      </c>
      <c r="Q8" s="53">
        <v>0</v>
      </c>
      <c r="R8" s="53">
        <v>1</v>
      </c>
      <c r="S8" s="53">
        <v>1</v>
      </c>
      <c r="T8" s="54">
        <v>1</v>
      </c>
      <c r="U8" s="11" t="s">
        <v>826</v>
      </c>
      <c r="V8" s="13"/>
    </row>
    <row r="9" spans="1:22" s="14" customFormat="1" ht="18" customHeight="1">
      <c r="A9" s="11" t="s">
        <v>1040</v>
      </c>
      <c r="B9" s="50">
        <v>141</v>
      </c>
      <c r="C9" s="53">
        <v>1</v>
      </c>
      <c r="D9" s="53">
        <v>2</v>
      </c>
      <c r="E9" s="53">
        <v>19</v>
      </c>
      <c r="F9" s="53">
        <v>3</v>
      </c>
      <c r="G9" s="53">
        <v>2</v>
      </c>
      <c r="H9" s="53">
        <v>5</v>
      </c>
      <c r="I9" s="53">
        <v>8</v>
      </c>
      <c r="J9" s="53">
        <v>1</v>
      </c>
      <c r="K9" s="53">
        <v>2</v>
      </c>
      <c r="L9" s="53">
        <v>15</v>
      </c>
      <c r="M9" s="53">
        <v>1</v>
      </c>
      <c r="N9" s="53">
        <v>1</v>
      </c>
      <c r="O9" s="53">
        <v>6</v>
      </c>
      <c r="P9" s="53">
        <v>1</v>
      </c>
      <c r="Q9" s="53">
        <f>SUM(Q11:Q37)</f>
        <v>0</v>
      </c>
      <c r="R9" s="53">
        <v>1</v>
      </c>
      <c r="S9" s="53">
        <v>1</v>
      </c>
      <c r="T9" s="54">
        <v>1</v>
      </c>
      <c r="U9" s="11" t="s">
        <v>1040</v>
      </c>
      <c r="V9" s="13"/>
    </row>
    <row r="10" spans="1:22" s="14" customFormat="1" ht="18" customHeight="1">
      <c r="A10" s="11" t="s">
        <v>832</v>
      </c>
      <c r="B10" s="50">
        <v>143</v>
      </c>
      <c r="C10" s="53">
        <v>1</v>
      </c>
      <c r="D10" s="53">
        <v>2</v>
      </c>
      <c r="E10" s="53">
        <v>19</v>
      </c>
      <c r="F10" s="53">
        <v>3</v>
      </c>
      <c r="G10" s="53">
        <v>2</v>
      </c>
      <c r="H10" s="53">
        <v>6</v>
      </c>
      <c r="I10" s="53">
        <v>9</v>
      </c>
      <c r="J10" s="53">
        <v>1</v>
      </c>
      <c r="K10" s="53">
        <v>2</v>
      </c>
      <c r="L10" s="53">
        <v>15</v>
      </c>
      <c r="M10" s="53">
        <v>1</v>
      </c>
      <c r="N10" s="53">
        <v>1</v>
      </c>
      <c r="O10" s="53">
        <v>6</v>
      </c>
      <c r="P10" s="53">
        <v>1</v>
      </c>
      <c r="Q10" s="53">
        <v>0</v>
      </c>
      <c r="R10" s="53">
        <v>1</v>
      </c>
      <c r="S10" s="53">
        <v>1</v>
      </c>
      <c r="T10" s="54">
        <v>1</v>
      </c>
      <c r="U10" s="11" t="s">
        <v>1041</v>
      </c>
      <c r="V10" s="13"/>
    </row>
    <row r="11" spans="1:22" s="75" customFormat="1" ht="18" customHeight="1">
      <c r="A11" s="73" t="s">
        <v>1010</v>
      </c>
      <c r="B11" s="84">
        <v>143</v>
      </c>
      <c r="C11" s="77">
        <v>1</v>
      </c>
      <c r="D11" s="77">
        <v>2</v>
      </c>
      <c r="E11" s="77">
        <v>19</v>
      </c>
      <c r="F11" s="77">
        <v>3</v>
      </c>
      <c r="G11" s="77">
        <v>2</v>
      </c>
      <c r="H11" s="77">
        <v>6</v>
      </c>
      <c r="I11" s="77">
        <v>9</v>
      </c>
      <c r="J11" s="77">
        <v>1</v>
      </c>
      <c r="K11" s="77">
        <v>2</v>
      </c>
      <c r="L11" s="77">
        <v>15</v>
      </c>
      <c r="M11" s="77">
        <v>1</v>
      </c>
      <c r="N11" s="77">
        <v>1</v>
      </c>
      <c r="O11" s="77">
        <v>6</v>
      </c>
      <c r="P11" s="77">
        <v>1</v>
      </c>
      <c r="Q11" s="77">
        <f>SUM(Q20:Q38)</f>
        <v>0</v>
      </c>
      <c r="R11" s="77">
        <v>1</v>
      </c>
      <c r="S11" s="77">
        <v>1</v>
      </c>
      <c r="T11" s="85">
        <v>1</v>
      </c>
      <c r="U11" s="73" t="s">
        <v>1010</v>
      </c>
      <c r="V11" s="86"/>
    </row>
    <row r="12" spans="1:22" s="8" customFormat="1" ht="18" customHeight="1">
      <c r="A12" s="32" t="s">
        <v>1042</v>
      </c>
      <c r="B12" s="56" t="s">
        <v>624</v>
      </c>
      <c r="C12" s="49">
        <f>SUM(C13:C38)</f>
        <v>1</v>
      </c>
      <c r="D12" s="49">
        <f aca="true" t="shared" si="1" ref="D12:J12">SUM(D13:D38)</f>
        <v>2</v>
      </c>
      <c r="E12" s="49">
        <f t="shared" si="1"/>
        <v>26</v>
      </c>
      <c r="F12" s="49">
        <f t="shared" si="1"/>
        <v>7</v>
      </c>
      <c r="G12" s="49">
        <f t="shared" si="1"/>
        <v>0</v>
      </c>
      <c r="H12" s="49">
        <f t="shared" si="1"/>
        <v>10</v>
      </c>
      <c r="I12" s="49">
        <f t="shared" si="1"/>
        <v>0</v>
      </c>
      <c r="J12" s="49">
        <f t="shared" si="1"/>
        <v>1</v>
      </c>
      <c r="K12" s="49" t="s">
        <v>1043</v>
      </c>
      <c r="L12" s="49" t="s">
        <v>1044</v>
      </c>
      <c r="M12" s="49">
        <f>SUM(M13:M38)</f>
        <v>1</v>
      </c>
      <c r="N12" s="49">
        <f>SUM(N13:N38)</f>
        <v>1</v>
      </c>
      <c r="O12" s="49" t="s">
        <v>1045</v>
      </c>
      <c r="P12" s="49">
        <f>SUM(P13:P38)</f>
        <v>1</v>
      </c>
      <c r="Q12" s="49">
        <f>SUM(Q13:Q38)</f>
        <v>0</v>
      </c>
      <c r="R12" s="49">
        <f>SUM(R13:R38)</f>
        <v>1</v>
      </c>
      <c r="S12" s="49">
        <f>SUM(S13:S38)</f>
        <v>2</v>
      </c>
      <c r="T12" s="51">
        <f>SUM(T13:T38)</f>
        <v>1</v>
      </c>
      <c r="U12" s="32" t="s">
        <v>1011</v>
      </c>
      <c r="V12" s="18"/>
    </row>
    <row r="13" spans="1:22" s="75" customFormat="1" ht="18" customHeight="1">
      <c r="A13" s="73" t="s">
        <v>1046</v>
      </c>
      <c r="B13" s="84" t="s">
        <v>1047</v>
      </c>
      <c r="C13" s="77">
        <v>0</v>
      </c>
      <c r="D13" s="77">
        <v>0</v>
      </c>
      <c r="E13" s="77">
        <v>1</v>
      </c>
      <c r="F13" s="77">
        <v>2</v>
      </c>
      <c r="G13" s="77">
        <v>0</v>
      </c>
      <c r="H13" s="77">
        <v>0</v>
      </c>
      <c r="I13" s="77">
        <v>0</v>
      </c>
      <c r="J13" s="77">
        <v>0</v>
      </c>
      <c r="K13" s="454">
        <v>1</v>
      </c>
      <c r="L13" s="77" t="s">
        <v>1048</v>
      </c>
      <c r="M13" s="77">
        <v>0</v>
      </c>
      <c r="N13" s="77">
        <v>0</v>
      </c>
      <c r="O13" s="77">
        <v>1</v>
      </c>
      <c r="P13" s="77">
        <v>0</v>
      </c>
      <c r="Q13" s="77">
        <v>0</v>
      </c>
      <c r="R13" s="77">
        <v>0</v>
      </c>
      <c r="S13" s="77">
        <v>0</v>
      </c>
      <c r="T13" s="85">
        <v>0</v>
      </c>
      <c r="U13" s="73" t="s">
        <v>1049</v>
      </c>
      <c r="V13" s="86"/>
    </row>
    <row r="14" spans="1:22" s="75" customFormat="1" ht="18" customHeight="1">
      <c r="A14" s="73" t="s">
        <v>1050</v>
      </c>
      <c r="B14" s="84" t="s">
        <v>625</v>
      </c>
      <c r="C14" s="77">
        <v>0</v>
      </c>
      <c r="D14" s="77">
        <v>0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158">
        <v>1</v>
      </c>
      <c r="L14" s="77">
        <v>2</v>
      </c>
      <c r="M14" s="77">
        <v>0</v>
      </c>
      <c r="N14" s="77">
        <v>0</v>
      </c>
      <c r="O14" s="77">
        <v>1</v>
      </c>
      <c r="P14" s="77">
        <v>0</v>
      </c>
      <c r="Q14" s="77">
        <v>0</v>
      </c>
      <c r="R14" s="77">
        <v>0</v>
      </c>
      <c r="S14" s="77">
        <v>1</v>
      </c>
      <c r="T14" s="85">
        <v>0</v>
      </c>
      <c r="U14" s="73" t="s">
        <v>1051</v>
      </c>
      <c r="V14" s="86"/>
    </row>
    <row r="15" spans="1:22" s="75" customFormat="1" ht="18" customHeight="1">
      <c r="A15" s="73" t="s">
        <v>1052</v>
      </c>
      <c r="B15" s="84" t="s">
        <v>626</v>
      </c>
      <c r="C15" s="77">
        <v>0</v>
      </c>
      <c r="D15" s="77">
        <v>0</v>
      </c>
      <c r="E15" s="77">
        <v>1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 t="s">
        <v>1048</v>
      </c>
      <c r="M15" s="77">
        <v>0</v>
      </c>
      <c r="N15" s="77">
        <v>0</v>
      </c>
      <c r="O15" s="77" t="s">
        <v>1048</v>
      </c>
      <c r="P15" s="77">
        <v>0</v>
      </c>
      <c r="Q15" s="77">
        <v>0</v>
      </c>
      <c r="R15" s="77">
        <v>0</v>
      </c>
      <c r="S15" s="77">
        <v>0</v>
      </c>
      <c r="T15" s="85">
        <v>0</v>
      </c>
      <c r="U15" s="73" t="s">
        <v>1053</v>
      </c>
      <c r="V15" s="86"/>
    </row>
    <row r="16" spans="1:22" s="75" customFormat="1" ht="18" customHeight="1">
      <c r="A16" s="73" t="s">
        <v>1054</v>
      </c>
      <c r="B16" s="84" t="s">
        <v>627</v>
      </c>
      <c r="C16" s="77">
        <v>0</v>
      </c>
      <c r="D16" s="77">
        <v>0</v>
      </c>
      <c r="E16" s="77">
        <v>1</v>
      </c>
      <c r="F16" s="77">
        <v>0</v>
      </c>
      <c r="G16" s="77">
        <v>0</v>
      </c>
      <c r="H16" s="77">
        <v>2</v>
      </c>
      <c r="I16" s="77">
        <v>0</v>
      </c>
      <c r="J16" s="77">
        <v>0</v>
      </c>
      <c r="K16" s="77">
        <v>0</v>
      </c>
      <c r="L16" s="77">
        <v>2</v>
      </c>
      <c r="M16" s="77">
        <v>0</v>
      </c>
      <c r="N16" s="77">
        <v>0</v>
      </c>
      <c r="O16" s="77">
        <v>1</v>
      </c>
      <c r="P16" s="77">
        <v>0</v>
      </c>
      <c r="Q16" s="77">
        <v>0</v>
      </c>
      <c r="R16" s="77">
        <v>0</v>
      </c>
      <c r="S16" s="77">
        <v>0</v>
      </c>
      <c r="T16" s="85">
        <v>0</v>
      </c>
      <c r="U16" s="73" t="s">
        <v>1055</v>
      </c>
      <c r="V16" s="86"/>
    </row>
    <row r="17" spans="1:22" s="75" customFormat="1" ht="18" customHeight="1">
      <c r="A17" s="73" t="s">
        <v>1056</v>
      </c>
      <c r="B17" s="84" t="s">
        <v>1057</v>
      </c>
      <c r="C17" s="77">
        <v>0</v>
      </c>
      <c r="D17" s="77">
        <v>0</v>
      </c>
      <c r="E17" s="77">
        <v>1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 t="s">
        <v>1058</v>
      </c>
      <c r="M17" s="77">
        <v>0</v>
      </c>
      <c r="N17" s="77">
        <v>0</v>
      </c>
      <c r="O17" s="77">
        <v>1</v>
      </c>
      <c r="P17" s="77">
        <v>0</v>
      </c>
      <c r="Q17" s="77">
        <v>0</v>
      </c>
      <c r="R17" s="77">
        <v>0</v>
      </c>
      <c r="S17" s="77">
        <v>0</v>
      </c>
      <c r="T17" s="85">
        <v>0</v>
      </c>
      <c r="U17" s="73" t="s">
        <v>1059</v>
      </c>
      <c r="V17" s="86"/>
    </row>
    <row r="18" spans="1:22" s="75" customFormat="1" ht="18" customHeight="1">
      <c r="A18" s="73" t="s">
        <v>1060</v>
      </c>
      <c r="B18" s="84" t="s">
        <v>1061</v>
      </c>
      <c r="C18" s="77">
        <v>0</v>
      </c>
      <c r="D18" s="77">
        <v>0</v>
      </c>
      <c r="E18" s="77">
        <v>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158">
        <v>2</v>
      </c>
      <c r="L18" s="77">
        <v>1</v>
      </c>
      <c r="M18" s="77">
        <v>0</v>
      </c>
      <c r="N18" s="77">
        <v>0</v>
      </c>
      <c r="O18" s="158">
        <v>1</v>
      </c>
      <c r="P18" s="77">
        <v>0</v>
      </c>
      <c r="Q18" s="77">
        <v>0</v>
      </c>
      <c r="R18" s="77">
        <v>0</v>
      </c>
      <c r="S18" s="77">
        <v>0</v>
      </c>
      <c r="T18" s="85">
        <v>0</v>
      </c>
      <c r="U18" s="73" t="s">
        <v>1062</v>
      </c>
      <c r="V18" s="86"/>
    </row>
    <row r="19" spans="1:22" s="75" customFormat="1" ht="18" customHeight="1">
      <c r="A19" s="73" t="s">
        <v>1063</v>
      </c>
      <c r="B19" s="84" t="s">
        <v>1064</v>
      </c>
      <c r="C19" s="77">
        <v>0</v>
      </c>
      <c r="D19" s="77">
        <v>0</v>
      </c>
      <c r="E19" s="77">
        <v>1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1</v>
      </c>
      <c r="M19" s="77">
        <v>0</v>
      </c>
      <c r="N19" s="77">
        <v>0</v>
      </c>
      <c r="O19" s="158">
        <v>1</v>
      </c>
      <c r="P19" s="77">
        <v>0</v>
      </c>
      <c r="Q19" s="77">
        <v>0</v>
      </c>
      <c r="R19" s="77">
        <v>0</v>
      </c>
      <c r="S19" s="77">
        <v>0</v>
      </c>
      <c r="T19" s="85">
        <v>0</v>
      </c>
      <c r="U19" s="73" t="s">
        <v>1065</v>
      </c>
      <c r="V19" s="86"/>
    </row>
    <row r="20" spans="1:22" s="461" customFormat="1" ht="18" customHeight="1">
      <c r="A20" s="422" t="s">
        <v>1066</v>
      </c>
      <c r="B20" s="455">
        <f>SUM(C20:T20)+SUM('[1]7. 관내관공서및주요기관 (계속)'!B13:Q13)</f>
        <v>4</v>
      </c>
      <c r="C20" s="456">
        <v>0</v>
      </c>
      <c r="D20" s="456">
        <v>0</v>
      </c>
      <c r="E20" s="457">
        <v>1</v>
      </c>
      <c r="F20" s="456">
        <v>0</v>
      </c>
      <c r="G20" s="456">
        <v>0</v>
      </c>
      <c r="H20" s="456">
        <v>0</v>
      </c>
      <c r="I20" s="77">
        <v>0</v>
      </c>
      <c r="J20" s="456">
        <v>0</v>
      </c>
      <c r="K20" s="456">
        <v>0</v>
      </c>
      <c r="L20" s="457">
        <v>2</v>
      </c>
      <c r="M20" s="457">
        <v>0</v>
      </c>
      <c r="N20" s="457">
        <v>0</v>
      </c>
      <c r="O20" s="457">
        <v>0</v>
      </c>
      <c r="P20" s="457">
        <v>0</v>
      </c>
      <c r="Q20" s="457">
        <v>0</v>
      </c>
      <c r="R20" s="457">
        <v>0</v>
      </c>
      <c r="S20" s="457">
        <v>0</v>
      </c>
      <c r="T20" s="458">
        <v>0</v>
      </c>
      <c r="U20" s="459" t="s">
        <v>1067</v>
      </c>
      <c r="V20" s="460"/>
    </row>
    <row r="21" spans="1:22" s="461" customFormat="1" ht="18" customHeight="1">
      <c r="A21" s="422" t="s">
        <v>1068</v>
      </c>
      <c r="B21" s="455">
        <f>SUM(C21:T21)+SUM('[1]7. 관내관공서및주요기관 (계속)'!B14:Q14)</f>
        <v>10</v>
      </c>
      <c r="C21" s="456">
        <v>0</v>
      </c>
      <c r="D21" s="456">
        <v>0</v>
      </c>
      <c r="E21" s="457">
        <v>1</v>
      </c>
      <c r="F21" s="456">
        <v>0</v>
      </c>
      <c r="G21" s="456">
        <v>0</v>
      </c>
      <c r="H21" s="457">
        <v>2</v>
      </c>
      <c r="I21" s="77">
        <v>0</v>
      </c>
      <c r="J21" s="456">
        <v>0</v>
      </c>
      <c r="K21" s="456">
        <v>0</v>
      </c>
      <c r="L21" s="457">
        <v>0</v>
      </c>
      <c r="M21" s="456">
        <v>0</v>
      </c>
      <c r="N21" s="457">
        <v>0</v>
      </c>
      <c r="O21" s="457">
        <v>0</v>
      </c>
      <c r="P21" s="457">
        <v>0</v>
      </c>
      <c r="Q21" s="457">
        <v>0</v>
      </c>
      <c r="R21" s="457">
        <v>0</v>
      </c>
      <c r="S21" s="457">
        <v>0</v>
      </c>
      <c r="T21" s="458">
        <v>0</v>
      </c>
      <c r="U21" s="459" t="s">
        <v>1069</v>
      </c>
      <c r="V21" s="460"/>
    </row>
    <row r="22" spans="1:22" s="461" customFormat="1" ht="18" customHeight="1">
      <c r="A22" s="422" t="s">
        <v>1070</v>
      </c>
      <c r="B22" s="455">
        <v>4</v>
      </c>
      <c r="C22" s="456">
        <v>0</v>
      </c>
      <c r="D22" s="456">
        <v>0</v>
      </c>
      <c r="E22" s="457">
        <v>1</v>
      </c>
      <c r="F22" s="456">
        <v>0</v>
      </c>
      <c r="G22" s="456">
        <v>0</v>
      </c>
      <c r="H22" s="456">
        <v>0</v>
      </c>
      <c r="I22" s="77">
        <v>0</v>
      </c>
      <c r="J22" s="456">
        <v>0</v>
      </c>
      <c r="K22" s="456">
        <v>0</v>
      </c>
      <c r="L22" s="456">
        <v>0</v>
      </c>
      <c r="M22" s="456">
        <v>0</v>
      </c>
      <c r="N22" s="456">
        <v>0</v>
      </c>
      <c r="O22" s="456">
        <v>0</v>
      </c>
      <c r="P22" s="457">
        <v>0</v>
      </c>
      <c r="Q22" s="457">
        <v>0</v>
      </c>
      <c r="R22" s="457">
        <v>0</v>
      </c>
      <c r="S22" s="457">
        <v>0</v>
      </c>
      <c r="T22" s="458">
        <v>0</v>
      </c>
      <c r="U22" s="459" t="s">
        <v>1071</v>
      </c>
      <c r="V22" s="460"/>
    </row>
    <row r="23" spans="1:21" s="461" customFormat="1" ht="18" customHeight="1">
      <c r="A23" s="422" t="s">
        <v>1072</v>
      </c>
      <c r="B23" s="455">
        <v>23</v>
      </c>
      <c r="C23" s="456">
        <v>0</v>
      </c>
      <c r="D23" s="457">
        <v>1</v>
      </c>
      <c r="E23" s="457">
        <v>1</v>
      </c>
      <c r="F23" s="456">
        <v>3</v>
      </c>
      <c r="G23" s="456">
        <v>0</v>
      </c>
      <c r="H23" s="456">
        <v>0</v>
      </c>
      <c r="I23" s="77">
        <v>0</v>
      </c>
      <c r="J23" s="456">
        <v>0</v>
      </c>
      <c r="K23" s="456">
        <v>1</v>
      </c>
      <c r="L23" s="457">
        <v>2</v>
      </c>
      <c r="M23" s="456">
        <v>0</v>
      </c>
      <c r="N23" s="457">
        <v>1</v>
      </c>
      <c r="O23" s="457">
        <v>1</v>
      </c>
      <c r="P23" s="457">
        <v>1</v>
      </c>
      <c r="Q23" s="457">
        <v>0</v>
      </c>
      <c r="R23" s="457">
        <v>1</v>
      </c>
      <c r="S23" s="457">
        <v>0</v>
      </c>
      <c r="T23" s="458">
        <v>1</v>
      </c>
      <c r="U23" s="459" t="s">
        <v>1073</v>
      </c>
    </row>
    <row r="24" spans="1:21" s="461" customFormat="1" ht="18" customHeight="1">
      <c r="A24" s="422" t="s">
        <v>1074</v>
      </c>
      <c r="B24" s="455">
        <f>SUM(C24:T24)+SUM('[1]7. 관내관공서및주요기관 (계속)'!B17:Q17)</f>
        <v>5</v>
      </c>
      <c r="C24" s="456">
        <v>0</v>
      </c>
      <c r="D24" s="456">
        <v>0</v>
      </c>
      <c r="E24" s="457">
        <v>1</v>
      </c>
      <c r="F24" s="456">
        <v>0</v>
      </c>
      <c r="G24" s="456">
        <v>0</v>
      </c>
      <c r="H24" s="456">
        <v>1</v>
      </c>
      <c r="I24" s="77">
        <v>0</v>
      </c>
      <c r="J24" s="456">
        <v>0</v>
      </c>
      <c r="K24" s="456">
        <v>0</v>
      </c>
      <c r="L24" s="457">
        <v>1</v>
      </c>
      <c r="M24" s="456">
        <v>0</v>
      </c>
      <c r="N24" s="457">
        <v>0</v>
      </c>
      <c r="O24" s="456">
        <v>0</v>
      </c>
      <c r="P24" s="456">
        <v>0</v>
      </c>
      <c r="Q24" s="456">
        <v>0</v>
      </c>
      <c r="R24" s="456">
        <v>0</v>
      </c>
      <c r="S24" s="457">
        <v>0</v>
      </c>
      <c r="T24" s="458">
        <v>0</v>
      </c>
      <c r="U24" s="459" t="s">
        <v>1075</v>
      </c>
    </row>
    <row r="25" spans="1:21" s="461" customFormat="1" ht="18" customHeight="1">
      <c r="A25" s="422" t="s">
        <v>1076</v>
      </c>
      <c r="B25" s="455">
        <f>SUM(C25:T25)+SUM('[1]7. 관내관공서및주요기관 (계속)'!B18:Q18)</f>
        <v>4</v>
      </c>
      <c r="C25" s="456">
        <v>0</v>
      </c>
      <c r="D25" s="456">
        <v>0</v>
      </c>
      <c r="E25" s="457">
        <v>1</v>
      </c>
      <c r="F25" s="456">
        <v>0</v>
      </c>
      <c r="G25" s="456">
        <v>0</v>
      </c>
      <c r="H25" s="456">
        <v>0</v>
      </c>
      <c r="I25" s="77">
        <v>0</v>
      </c>
      <c r="J25" s="456">
        <v>0</v>
      </c>
      <c r="K25" s="456">
        <v>0</v>
      </c>
      <c r="L25" s="457">
        <v>1</v>
      </c>
      <c r="M25" s="456">
        <v>0</v>
      </c>
      <c r="N25" s="457">
        <v>0</v>
      </c>
      <c r="O25" s="457">
        <v>1</v>
      </c>
      <c r="P25" s="456">
        <v>0</v>
      </c>
      <c r="Q25" s="456">
        <v>0</v>
      </c>
      <c r="R25" s="456">
        <v>0</v>
      </c>
      <c r="S25" s="456">
        <v>0</v>
      </c>
      <c r="T25" s="458">
        <v>0</v>
      </c>
      <c r="U25" s="459" t="s">
        <v>1077</v>
      </c>
    </row>
    <row r="26" spans="1:21" s="461" customFormat="1" ht="18" customHeight="1">
      <c r="A26" s="422" t="s">
        <v>1078</v>
      </c>
      <c r="B26" s="455">
        <f>SUM(C26:T26)+SUM('[1]7. 관내관공서및주요기관 (계속)'!B19:Q19)</f>
        <v>4</v>
      </c>
      <c r="C26" s="456">
        <v>0</v>
      </c>
      <c r="D26" s="456">
        <v>0</v>
      </c>
      <c r="E26" s="457">
        <v>1</v>
      </c>
      <c r="F26" s="456">
        <v>0</v>
      </c>
      <c r="G26" s="456">
        <v>0</v>
      </c>
      <c r="H26" s="456">
        <v>0</v>
      </c>
      <c r="I26" s="77">
        <v>0</v>
      </c>
      <c r="J26" s="456">
        <v>0</v>
      </c>
      <c r="K26" s="456">
        <v>0</v>
      </c>
      <c r="L26" s="457">
        <v>1</v>
      </c>
      <c r="M26" s="456">
        <v>0</v>
      </c>
      <c r="N26" s="457">
        <v>0</v>
      </c>
      <c r="O26" s="457">
        <v>0</v>
      </c>
      <c r="P26" s="457">
        <v>0</v>
      </c>
      <c r="Q26" s="457">
        <v>0</v>
      </c>
      <c r="R26" s="457">
        <v>0</v>
      </c>
      <c r="S26" s="457">
        <v>0</v>
      </c>
      <c r="T26" s="458">
        <v>0</v>
      </c>
      <c r="U26" s="459" t="s">
        <v>1079</v>
      </c>
    </row>
    <row r="27" spans="1:21" s="461" customFormat="1" ht="18" customHeight="1">
      <c r="A27" s="422" t="s">
        <v>1080</v>
      </c>
      <c r="B27" s="455">
        <f>SUM(C27:T27)+SUM('[1]7. 관내관공서및주요기관 (계속)'!B20:Q20)</f>
        <v>8</v>
      </c>
      <c r="C27" s="456">
        <v>0</v>
      </c>
      <c r="D27" s="456">
        <v>0</v>
      </c>
      <c r="E27" s="457">
        <v>1</v>
      </c>
      <c r="F27" s="456">
        <v>0</v>
      </c>
      <c r="G27" s="456">
        <v>0</v>
      </c>
      <c r="H27" s="456">
        <v>0</v>
      </c>
      <c r="I27" s="77">
        <v>0</v>
      </c>
      <c r="J27" s="456">
        <v>0</v>
      </c>
      <c r="K27" s="456">
        <v>0</v>
      </c>
      <c r="L27" s="457">
        <v>1</v>
      </c>
      <c r="M27" s="456">
        <v>0</v>
      </c>
      <c r="N27" s="457">
        <v>0</v>
      </c>
      <c r="O27" s="457">
        <v>0</v>
      </c>
      <c r="P27" s="457">
        <v>0</v>
      </c>
      <c r="Q27" s="457">
        <v>0</v>
      </c>
      <c r="R27" s="457">
        <v>0</v>
      </c>
      <c r="S27" s="457">
        <v>0</v>
      </c>
      <c r="T27" s="458">
        <v>0</v>
      </c>
      <c r="U27" s="459" t="s">
        <v>1081</v>
      </c>
    </row>
    <row r="28" spans="1:21" s="461" customFormat="1" ht="18" customHeight="1">
      <c r="A28" s="422" t="s">
        <v>1082</v>
      </c>
      <c r="B28" s="455">
        <v>11</v>
      </c>
      <c r="C28" s="456">
        <v>0</v>
      </c>
      <c r="D28" s="456">
        <v>0</v>
      </c>
      <c r="E28" s="457">
        <v>1</v>
      </c>
      <c r="F28" s="456">
        <v>0</v>
      </c>
      <c r="G28" s="456">
        <v>0</v>
      </c>
      <c r="H28" s="456">
        <v>0</v>
      </c>
      <c r="I28" s="77">
        <v>0</v>
      </c>
      <c r="J28" s="456">
        <v>0</v>
      </c>
      <c r="K28" s="456">
        <v>1</v>
      </c>
      <c r="L28" s="457">
        <v>2</v>
      </c>
      <c r="M28" s="456">
        <v>0</v>
      </c>
      <c r="N28" s="457">
        <v>0</v>
      </c>
      <c r="O28" s="457">
        <v>1</v>
      </c>
      <c r="P28" s="457">
        <v>0</v>
      </c>
      <c r="Q28" s="457">
        <v>0</v>
      </c>
      <c r="R28" s="457">
        <v>0</v>
      </c>
      <c r="S28" s="457">
        <v>0</v>
      </c>
      <c r="T28" s="458">
        <v>0</v>
      </c>
      <c r="U28" s="459" t="s">
        <v>1083</v>
      </c>
    </row>
    <row r="29" spans="1:21" s="461" customFormat="1" ht="18" customHeight="1">
      <c r="A29" s="422" t="s">
        <v>1084</v>
      </c>
      <c r="B29" s="455">
        <f>SUM(C29:T29)+SUM('[1]7. 관내관공서및주요기관 (계속)'!B22:Q22)</f>
        <v>3</v>
      </c>
      <c r="C29" s="456">
        <v>0</v>
      </c>
      <c r="D29" s="456">
        <v>0</v>
      </c>
      <c r="E29" s="457">
        <v>1</v>
      </c>
      <c r="F29" s="456">
        <v>0</v>
      </c>
      <c r="G29" s="456">
        <v>0</v>
      </c>
      <c r="H29" s="456">
        <v>0</v>
      </c>
      <c r="I29" s="77">
        <v>0</v>
      </c>
      <c r="J29" s="456">
        <v>0</v>
      </c>
      <c r="K29" s="456">
        <v>0</v>
      </c>
      <c r="L29" s="456">
        <v>0</v>
      </c>
      <c r="M29" s="456">
        <v>0</v>
      </c>
      <c r="N29" s="457">
        <v>0</v>
      </c>
      <c r="O29" s="457">
        <v>1</v>
      </c>
      <c r="P29" s="457">
        <v>0</v>
      </c>
      <c r="Q29" s="457">
        <v>0</v>
      </c>
      <c r="R29" s="457">
        <v>0</v>
      </c>
      <c r="S29" s="457">
        <v>0</v>
      </c>
      <c r="T29" s="458">
        <v>0</v>
      </c>
      <c r="U29" s="459" t="s">
        <v>1085</v>
      </c>
    </row>
    <row r="30" spans="1:21" s="461" customFormat="1" ht="18" customHeight="1">
      <c r="A30" s="422" t="s">
        <v>1086</v>
      </c>
      <c r="B30" s="455">
        <f>SUM(C30:T30)+SUM('[1]7. 관내관공서및주요기관 (계속)'!B23:Q23)</f>
        <v>3</v>
      </c>
      <c r="C30" s="456">
        <v>0</v>
      </c>
      <c r="D30" s="456">
        <v>0</v>
      </c>
      <c r="E30" s="457">
        <v>1</v>
      </c>
      <c r="F30" s="456">
        <v>0</v>
      </c>
      <c r="G30" s="456">
        <v>0</v>
      </c>
      <c r="H30" s="456">
        <v>0</v>
      </c>
      <c r="I30" s="77">
        <v>0</v>
      </c>
      <c r="J30" s="456">
        <v>0</v>
      </c>
      <c r="K30" s="456">
        <v>0</v>
      </c>
      <c r="L30" s="457">
        <v>1</v>
      </c>
      <c r="M30" s="456">
        <v>0</v>
      </c>
      <c r="N30" s="457">
        <v>0</v>
      </c>
      <c r="O30" s="457">
        <v>0</v>
      </c>
      <c r="P30" s="457">
        <v>0</v>
      </c>
      <c r="Q30" s="457">
        <v>0</v>
      </c>
      <c r="R30" s="457">
        <v>0</v>
      </c>
      <c r="S30" s="457">
        <v>0</v>
      </c>
      <c r="T30" s="458">
        <v>0</v>
      </c>
      <c r="U30" s="459" t="s">
        <v>1087</v>
      </c>
    </row>
    <row r="31" spans="1:21" s="461" customFormat="1" ht="18" customHeight="1">
      <c r="A31" s="422" t="s">
        <v>1088</v>
      </c>
      <c r="B31" s="455">
        <v>2</v>
      </c>
      <c r="C31" s="456">
        <v>0</v>
      </c>
      <c r="D31" s="456">
        <v>0</v>
      </c>
      <c r="E31" s="457">
        <v>1</v>
      </c>
      <c r="F31" s="456">
        <v>0</v>
      </c>
      <c r="G31" s="456">
        <v>0</v>
      </c>
      <c r="H31" s="456">
        <v>0</v>
      </c>
      <c r="I31" s="77">
        <v>0</v>
      </c>
      <c r="J31" s="456">
        <v>0</v>
      </c>
      <c r="K31" s="456">
        <v>0</v>
      </c>
      <c r="L31" s="456">
        <v>0</v>
      </c>
      <c r="M31" s="456">
        <v>0</v>
      </c>
      <c r="N31" s="457">
        <v>0</v>
      </c>
      <c r="O31" s="457">
        <v>0</v>
      </c>
      <c r="P31" s="457">
        <v>0</v>
      </c>
      <c r="Q31" s="457">
        <v>0</v>
      </c>
      <c r="R31" s="457">
        <v>0</v>
      </c>
      <c r="S31" s="457">
        <v>0</v>
      </c>
      <c r="T31" s="458">
        <v>0</v>
      </c>
      <c r="U31" s="459" t="s">
        <v>1089</v>
      </c>
    </row>
    <row r="32" spans="1:21" s="461" customFormat="1" ht="18" customHeight="1">
      <c r="A32" s="422" t="s">
        <v>1090</v>
      </c>
      <c r="B32" s="455">
        <v>8</v>
      </c>
      <c r="C32" s="456">
        <v>0</v>
      </c>
      <c r="D32" s="456">
        <v>0</v>
      </c>
      <c r="E32" s="457">
        <v>1</v>
      </c>
      <c r="F32" s="456">
        <v>1</v>
      </c>
      <c r="G32" s="456">
        <v>0</v>
      </c>
      <c r="H32" s="456">
        <v>0</v>
      </c>
      <c r="I32" s="77">
        <v>0</v>
      </c>
      <c r="J32" s="456">
        <v>0</v>
      </c>
      <c r="K32" s="456">
        <v>0</v>
      </c>
      <c r="L32" s="457">
        <v>1</v>
      </c>
      <c r="M32" s="456">
        <v>0</v>
      </c>
      <c r="N32" s="457">
        <v>0</v>
      </c>
      <c r="O32" s="457">
        <v>0</v>
      </c>
      <c r="P32" s="457">
        <v>0</v>
      </c>
      <c r="Q32" s="457">
        <v>0</v>
      </c>
      <c r="R32" s="457">
        <v>0</v>
      </c>
      <c r="S32" s="457">
        <v>0</v>
      </c>
      <c r="T32" s="458">
        <v>0</v>
      </c>
      <c r="U32" s="459" t="s">
        <v>1091</v>
      </c>
    </row>
    <row r="33" spans="1:21" s="461" customFormat="1" ht="18" customHeight="1">
      <c r="A33" s="422" t="s">
        <v>1092</v>
      </c>
      <c r="B33" s="455">
        <v>6</v>
      </c>
      <c r="C33" s="456">
        <v>0</v>
      </c>
      <c r="D33" s="456">
        <v>0</v>
      </c>
      <c r="E33" s="457">
        <v>1</v>
      </c>
      <c r="F33" s="456">
        <v>0</v>
      </c>
      <c r="G33" s="456">
        <v>0</v>
      </c>
      <c r="H33" s="456">
        <v>0</v>
      </c>
      <c r="I33" s="77">
        <v>0</v>
      </c>
      <c r="J33" s="457">
        <v>0</v>
      </c>
      <c r="K33" s="457">
        <v>0</v>
      </c>
      <c r="L33" s="457">
        <v>0</v>
      </c>
      <c r="M33" s="456">
        <v>0</v>
      </c>
      <c r="N33" s="457">
        <v>0</v>
      </c>
      <c r="O33" s="457">
        <v>1</v>
      </c>
      <c r="P33" s="457">
        <v>0</v>
      </c>
      <c r="Q33" s="457">
        <v>0</v>
      </c>
      <c r="R33" s="457">
        <v>0</v>
      </c>
      <c r="S33" s="457">
        <v>1</v>
      </c>
      <c r="T33" s="458">
        <v>0</v>
      </c>
      <c r="U33" s="459" t="s">
        <v>1093</v>
      </c>
    </row>
    <row r="34" spans="1:21" s="461" customFormat="1" ht="18" customHeight="1">
      <c r="A34" s="422" t="s">
        <v>1094</v>
      </c>
      <c r="B34" s="455">
        <v>25</v>
      </c>
      <c r="C34" s="457">
        <v>1</v>
      </c>
      <c r="D34" s="457">
        <v>1</v>
      </c>
      <c r="E34" s="457">
        <v>1</v>
      </c>
      <c r="F34" s="457">
        <v>1</v>
      </c>
      <c r="G34" s="456">
        <v>0</v>
      </c>
      <c r="H34" s="457">
        <v>2</v>
      </c>
      <c r="I34" s="77">
        <v>0</v>
      </c>
      <c r="J34" s="457">
        <v>1</v>
      </c>
      <c r="K34" s="457">
        <v>0</v>
      </c>
      <c r="L34" s="457">
        <v>1</v>
      </c>
      <c r="M34" s="457">
        <v>1</v>
      </c>
      <c r="N34" s="457">
        <v>0</v>
      </c>
      <c r="O34" s="457">
        <v>1</v>
      </c>
      <c r="P34" s="457">
        <v>0</v>
      </c>
      <c r="Q34" s="457">
        <v>0</v>
      </c>
      <c r="R34" s="457">
        <v>0</v>
      </c>
      <c r="S34" s="457">
        <v>0</v>
      </c>
      <c r="T34" s="458">
        <v>0</v>
      </c>
      <c r="U34" s="459" t="s">
        <v>1095</v>
      </c>
    </row>
    <row r="35" spans="1:21" s="461" customFormat="1" ht="18" customHeight="1">
      <c r="A35" s="422" t="s">
        <v>1096</v>
      </c>
      <c r="B35" s="455">
        <v>9</v>
      </c>
      <c r="C35" s="457">
        <v>0</v>
      </c>
      <c r="D35" s="457">
        <v>0</v>
      </c>
      <c r="E35" s="457">
        <v>1</v>
      </c>
      <c r="F35" s="457">
        <v>0</v>
      </c>
      <c r="G35" s="456">
        <v>0</v>
      </c>
      <c r="H35" s="457">
        <v>3</v>
      </c>
      <c r="I35" s="77">
        <v>0</v>
      </c>
      <c r="J35" s="457">
        <v>0</v>
      </c>
      <c r="K35" s="457">
        <v>0</v>
      </c>
      <c r="L35" s="457">
        <v>1</v>
      </c>
      <c r="M35" s="457">
        <v>0</v>
      </c>
      <c r="N35" s="457">
        <v>0</v>
      </c>
      <c r="O35" s="457">
        <v>0</v>
      </c>
      <c r="P35" s="457">
        <v>0</v>
      </c>
      <c r="Q35" s="457">
        <v>0</v>
      </c>
      <c r="R35" s="457">
        <v>0</v>
      </c>
      <c r="S35" s="457">
        <v>0</v>
      </c>
      <c r="T35" s="458">
        <v>0</v>
      </c>
      <c r="U35" s="459" t="s">
        <v>1097</v>
      </c>
    </row>
    <row r="36" spans="1:21" s="461" customFormat="1" ht="18" customHeight="1">
      <c r="A36" s="422" t="s">
        <v>1098</v>
      </c>
      <c r="B36" s="455">
        <v>4</v>
      </c>
      <c r="C36" s="457">
        <v>0</v>
      </c>
      <c r="D36" s="457">
        <v>0</v>
      </c>
      <c r="E36" s="457">
        <v>1</v>
      </c>
      <c r="F36" s="457">
        <v>0</v>
      </c>
      <c r="G36" s="457">
        <v>0</v>
      </c>
      <c r="H36" s="457">
        <v>0</v>
      </c>
      <c r="I36" s="77">
        <v>0</v>
      </c>
      <c r="J36" s="457">
        <v>0</v>
      </c>
      <c r="K36" s="457">
        <v>0</v>
      </c>
      <c r="L36" s="457">
        <v>1</v>
      </c>
      <c r="M36" s="457">
        <v>0</v>
      </c>
      <c r="N36" s="457">
        <v>0</v>
      </c>
      <c r="O36" s="457">
        <v>0</v>
      </c>
      <c r="P36" s="457">
        <v>0</v>
      </c>
      <c r="Q36" s="457">
        <v>0</v>
      </c>
      <c r="R36" s="457">
        <v>0</v>
      </c>
      <c r="S36" s="457">
        <v>0</v>
      </c>
      <c r="T36" s="458">
        <v>0</v>
      </c>
      <c r="U36" s="459" t="s">
        <v>1099</v>
      </c>
    </row>
    <row r="37" spans="1:21" s="461" customFormat="1" ht="18" customHeight="1">
      <c r="A37" s="422" t="s">
        <v>1100</v>
      </c>
      <c r="B37" s="455">
        <f>SUM(C37:T37)+SUM('[1]7. 관내관공서및주요기관 (계속)'!B30:Q30)</f>
        <v>1</v>
      </c>
      <c r="C37" s="457">
        <v>0</v>
      </c>
      <c r="D37" s="457">
        <v>0</v>
      </c>
      <c r="E37" s="457">
        <v>1</v>
      </c>
      <c r="F37" s="457">
        <v>0</v>
      </c>
      <c r="G37" s="457">
        <v>0</v>
      </c>
      <c r="H37" s="457">
        <v>0</v>
      </c>
      <c r="I37" s="457">
        <v>0</v>
      </c>
      <c r="J37" s="457">
        <v>0</v>
      </c>
      <c r="K37" s="457">
        <v>0</v>
      </c>
      <c r="L37" s="457">
        <v>0</v>
      </c>
      <c r="M37" s="457">
        <v>0</v>
      </c>
      <c r="N37" s="457">
        <v>0</v>
      </c>
      <c r="O37" s="457">
        <v>0</v>
      </c>
      <c r="P37" s="457">
        <v>0</v>
      </c>
      <c r="Q37" s="457">
        <v>0</v>
      </c>
      <c r="R37" s="457">
        <v>0</v>
      </c>
      <c r="S37" s="457">
        <v>0</v>
      </c>
      <c r="T37" s="458">
        <v>0</v>
      </c>
      <c r="U37" s="422" t="s">
        <v>1101</v>
      </c>
    </row>
    <row r="38" spans="1:21" s="461" customFormat="1" ht="18" customHeight="1" thickBot="1">
      <c r="A38" s="462" t="s">
        <v>1102</v>
      </c>
      <c r="B38" s="463">
        <f>SUM(C38:T38)+SUM('[1]7. 관내관공서및주요기관 (계속)'!B31:Q31)</f>
        <v>1</v>
      </c>
      <c r="C38" s="464">
        <v>0</v>
      </c>
      <c r="D38" s="464">
        <v>0</v>
      </c>
      <c r="E38" s="464">
        <v>1</v>
      </c>
      <c r="F38" s="464">
        <v>0</v>
      </c>
      <c r="G38" s="464">
        <v>0</v>
      </c>
      <c r="H38" s="464">
        <v>0</v>
      </c>
      <c r="I38" s="464">
        <v>0</v>
      </c>
      <c r="J38" s="464">
        <v>0</v>
      </c>
      <c r="K38" s="464">
        <v>0</v>
      </c>
      <c r="L38" s="464">
        <v>0</v>
      </c>
      <c r="M38" s="464">
        <v>0</v>
      </c>
      <c r="N38" s="464">
        <v>0</v>
      </c>
      <c r="O38" s="464">
        <v>0</v>
      </c>
      <c r="P38" s="464">
        <v>0</v>
      </c>
      <c r="Q38" s="464">
        <v>0</v>
      </c>
      <c r="R38" s="464">
        <v>0</v>
      </c>
      <c r="S38" s="464">
        <v>0</v>
      </c>
      <c r="T38" s="465">
        <v>0</v>
      </c>
      <c r="U38" s="466" t="s">
        <v>1103</v>
      </c>
    </row>
    <row r="39" spans="1:21" s="147" customFormat="1" ht="13.5">
      <c r="A39" s="147" t="s">
        <v>1104</v>
      </c>
      <c r="M39" s="875" t="s">
        <v>1105</v>
      </c>
      <c r="N39" s="875"/>
      <c r="O39" s="875"/>
      <c r="P39" s="875"/>
      <c r="Q39" s="875"/>
      <c r="R39" s="875"/>
      <c r="S39" s="875"/>
      <c r="T39" s="875"/>
      <c r="U39" s="875"/>
    </row>
    <row r="40" spans="1:21" s="147" customFormat="1" ht="13.5">
      <c r="A40" s="147" t="s">
        <v>1106</v>
      </c>
      <c r="M40" s="721" t="s">
        <v>1107</v>
      </c>
      <c r="N40" s="721"/>
      <c r="O40" s="721"/>
      <c r="P40" s="721"/>
      <c r="Q40" s="721"/>
      <c r="R40" s="721"/>
      <c r="S40" s="721"/>
      <c r="T40" s="721"/>
      <c r="U40" s="721"/>
    </row>
    <row r="41" spans="21:30" s="147" customFormat="1" ht="13.5">
      <c r="U41" s="467"/>
      <c r="V41" s="147" t="s">
        <v>791</v>
      </c>
      <c r="AD41" s="147" t="s">
        <v>792</v>
      </c>
    </row>
    <row r="42" s="2" customFormat="1" ht="13.5">
      <c r="U42" s="3"/>
    </row>
    <row r="43" s="2" customFormat="1" ht="13.5">
      <c r="U43" s="3"/>
    </row>
    <row r="44" s="2" customFormat="1" ht="13.5">
      <c r="U44" s="3"/>
    </row>
    <row r="45" s="2" customFormat="1" ht="13.5">
      <c r="U45" s="3"/>
    </row>
    <row r="46" s="2" customFormat="1" ht="13.5">
      <c r="U46" s="3"/>
    </row>
    <row r="47" s="2" customFormat="1" ht="13.5">
      <c r="U47" s="3"/>
    </row>
    <row r="48" s="2" customFormat="1" ht="13.5">
      <c r="U48" s="3"/>
    </row>
    <row r="49" s="2" customFormat="1" ht="13.5">
      <c r="U49" s="3"/>
    </row>
    <row r="50" s="2" customFormat="1" ht="13.5">
      <c r="U50" s="3"/>
    </row>
    <row r="51" s="2" customFormat="1" ht="13.5">
      <c r="U51" s="3"/>
    </row>
    <row r="52" s="2" customFormat="1" ht="13.5">
      <c r="U52" s="3"/>
    </row>
    <row r="53" s="2" customFormat="1" ht="13.5">
      <c r="U53" s="3"/>
    </row>
    <row r="54" s="2" customFormat="1" ht="13.5">
      <c r="U54" s="3"/>
    </row>
    <row r="55" s="2" customFormat="1" ht="13.5">
      <c r="U55" s="3"/>
    </row>
    <row r="56" s="2" customFormat="1" ht="13.5">
      <c r="U56" s="3"/>
    </row>
    <row r="57" s="2" customFormat="1" ht="13.5">
      <c r="U57" s="3"/>
    </row>
    <row r="58" s="2" customFormat="1" ht="13.5">
      <c r="U58" s="3"/>
    </row>
    <row r="59" ht="13.5">
      <c r="V59" s="2"/>
    </row>
  </sheetData>
  <mergeCells count="27">
    <mergeCell ref="M40:U40"/>
    <mergeCell ref="F4:G4"/>
    <mergeCell ref="J3:L3"/>
    <mergeCell ref="J4:J5"/>
    <mergeCell ref="O4:O5"/>
    <mergeCell ref="M4:M5"/>
    <mergeCell ref="N4:N5"/>
    <mergeCell ref="M3:O3"/>
    <mergeCell ref="K4:K5"/>
    <mergeCell ref="U3:U5"/>
    <mergeCell ref="A1:L1"/>
    <mergeCell ref="D4:D5"/>
    <mergeCell ref="E4:E5"/>
    <mergeCell ref="M39:U39"/>
    <mergeCell ref="A3:A5"/>
    <mergeCell ref="B3:B5"/>
    <mergeCell ref="C3:I3"/>
    <mergeCell ref="H4:I4"/>
    <mergeCell ref="M1:U1"/>
    <mergeCell ref="C4:C5"/>
    <mergeCell ref="T3:T5"/>
    <mergeCell ref="L4:L5"/>
    <mergeCell ref="P4:P5"/>
    <mergeCell ref="Q4:Q5"/>
    <mergeCell ref="R4:R5"/>
    <mergeCell ref="P3:S3"/>
    <mergeCell ref="S4:S5"/>
  </mergeCells>
  <printOptions/>
  <pageMargins left="0.32" right="0.39" top="0.45" bottom="0.26" header="0.3" footer="0.1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60"/>
  <sheetViews>
    <sheetView zoomScale="75" zoomScaleNormal="75" zoomScaleSheetLayoutView="75" workbookViewId="0" topLeftCell="A10">
      <selection activeCell="K13" sqref="K13"/>
    </sheetView>
  </sheetViews>
  <sheetFormatPr defaultColWidth="8.88671875" defaultRowHeight="13.5"/>
  <cols>
    <col min="1" max="1" width="10.21484375" style="0" customWidth="1"/>
    <col min="2" max="4" width="6.99609375" style="0" customWidth="1"/>
    <col min="5" max="5" width="8.77734375" style="0" customWidth="1"/>
    <col min="6" max="6" width="9.77734375" style="0" customWidth="1"/>
    <col min="7" max="7" width="8.6640625" style="0" customWidth="1"/>
    <col min="8" max="8" width="7.88671875" style="0" customWidth="1"/>
    <col min="9" max="9" width="7.5546875" style="0" customWidth="1"/>
    <col min="10" max="10" width="9.77734375" style="0" customWidth="1"/>
    <col min="11" max="12" width="6.99609375" style="0" customWidth="1"/>
    <col min="13" max="13" width="5.5546875" style="0" customWidth="1"/>
    <col min="14" max="14" width="5.77734375" style="0" customWidth="1"/>
    <col min="15" max="15" width="6.5546875" style="0" customWidth="1"/>
    <col min="16" max="16" width="6.4453125" style="0" customWidth="1"/>
    <col min="17" max="17" width="5.4453125" style="0" customWidth="1"/>
    <col min="18" max="18" width="13.5546875" style="0" customWidth="1"/>
    <col min="19" max="21" width="7.77734375" style="0" customWidth="1"/>
    <col min="22" max="22" width="17.10546875" style="0" customWidth="1"/>
    <col min="23" max="23" width="9.77734375" style="0" customWidth="1"/>
    <col min="24" max="30" width="10.99609375" style="0" customWidth="1"/>
    <col min="31" max="38" width="8.6640625" style="0" customWidth="1"/>
    <col min="39" max="39" width="17.10546875" style="0" customWidth="1"/>
  </cols>
  <sheetData>
    <row r="1" spans="1:18" s="1" customFormat="1" ht="23.25" customHeight="1">
      <c r="A1" s="800" t="s">
        <v>265</v>
      </c>
      <c r="B1" s="800"/>
      <c r="C1" s="800"/>
      <c r="D1" s="800"/>
      <c r="E1" s="800"/>
      <c r="F1" s="800"/>
      <c r="G1" s="800"/>
      <c r="H1" s="800"/>
      <c r="I1" s="749" t="s">
        <v>1155</v>
      </c>
      <c r="J1" s="749"/>
      <c r="K1" s="749"/>
      <c r="L1" s="749"/>
      <c r="M1" s="749"/>
      <c r="N1" s="749"/>
      <c r="O1" s="749"/>
      <c r="P1" s="749"/>
      <c r="Q1" s="749"/>
      <c r="R1" s="749"/>
    </row>
    <row r="2" spans="1:17" s="14" customFormat="1" ht="14.25" thickBot="1">
      <c r="A2" s="19" t="s">
        <v>1014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1108</v>
      </c>
    </row>
    <row r="3" spans="1:18" s="5" customFormat="1" ht="24" customHeight="1">
      <c r="A3" s="761" t="s">
        <v>1016</v>
      </c>
      <c r="B3" s="812" t="s">
        <v>1109</v>
      </c>
      <c r="C3" s="812" t="s">
        <v>1110</v>
      </c>
      <c r="D3" s="812" t="s">
        <v>1111</v>
      </c>
      <c r="E3" s="812" t="s">
        <v>1112</v>
      </c>
      <c r="F3" s="812" t="s">
        <v>1113</v>
      </c>
      <c r="G3" s="812" t="s">
        <v>1114</v>
      </c>
      <c r="H3" s="881" t="s">
        <v>1115</v>
      </c>
      <c r="I3" s="881" t="s">
        <v>1116</v>
      </c>
      <c r="J3" s="881" t="s">
        <v>1117</v>
      </c>
      <c r="K3" s="794" t="s">
        <v>1118</v>
      </c>
      <c r="L3" s="765"/>
      <c r="M3" s="765"/>
      <c r="N3" s="765"/>
      <c r="O3" s="765"/>
      <c r="P3" s="765"/>
      <c r="Q3" s="763"/>
      <c r="R3" s="877" t="s">
        <v>1023</v>
      </c>
    </row>
    <row r="4" spans="1:21" s="5" customFormat="1" ht="24" customHeight="1">
      <c r="A4" s="761"/>
      <c r="B4" s="813"/>
      <c r="C4" s="813"/>
      <c r="D4" s="813"/>
      <c r="E4" s="813"/>
      <c r="F4" s="813"/>
      <c r="G4" s="813"/>
      <c r="H4" s="882"/>
      <c r="I4" s="882"/>
      <c r="J4" s="882"/>
      <c r="K4" s="758" t="s">
        <v>1119</v>
      </c>
      <c r="L4" s="758" t="s">
        <v>1120</v>
      </c>
      <c r="M4" s="758" t="s">
        <v>1121</v>
      </c>
      <c r="N4" s="758" t="s">
        <v>1122</v>
      </c>
      <c r="O4" s="879" t="s">
        <v>1123</v>
      </c>
      <c r="P4" s="758" t="s">
        <v>1124</v>
      </c>
      <c r="Q4" s="758" t="s">
        <v>1125</v>
      </c>
      <c r="R4" s="878"/>
      <c r="S4" s="59"/>
      <c r="T4" s="59"/>
      <c r="U4" s="59"/>
    </row>
    <row r="5" spans="1:21" s="5" customFormat="1" ht="0.75" customHeight="1">
      <c r="A5" s="761"/>
      <c r="B5" s="883"/>
      <c r="C5" s="883"/>
      <c r="D5" s="883"/>
      <c r="E5" s="883"/>
      <c r="F5" s="883"/>
      <c r="G5" s="883"/>
      <c r="H5" s="882"/>
      <c r="I5" s="882"/>
      <c r="J5" s="882"/>
      <c r="K5" s="813"/>
      <c r="L5" s="813"/>
      <c r="M5" s="813"/>
      <c r="N5" s="813"/>
      <c r="O5" s="880"/>
      <c r="P5" s="813"/>
      <c r="Q5" s="813"/>
      <c r="R5" s="878"/>
      <c r="S5" s="59"/>
      <c r="T5" s="59"/>
      <c r="U5" s="59"/>
    </row>
    <row r="6" spans="1:18" s="5" customFormat="1" ht="81" customHeight="1">
      <c r="A6" s="28" t="s">
        <v>1016</v>
      </c>
      <c r="B6" s="23" t="s">
        <v>1126</v>
      </c>
      <c r="C6" s="23" t="s">
        <v>1127</v>
      </c>
      <c r="D6" s="23" t="s">
        <v>1128</v>
      </c>
      <c r="E6" s="24" t="s">
        <v>1129</v>
      </c>
      <c r="F6" s="23" t="s">
        <v>1130</v>
      </c>
      <c r="G6" s="23" t="s">
        <v>1131</v>
      </c>
      <c r="H6" s="23" t="s">
        <v>1132</v>
      </c>
      <c r="I6" s="23" t="s">
        <v>1133</v>
      </c>
      <c r="J6" s="23" t="s">
        <v>1134</v>
      </c>
      <c r="K6" s="9" t="s">
        <v>1135</v>
      </c>
      <c r="L6" s="9" t="s">
        <v>1136</v>
      </c>
      <c r="M6" s="9" t="s">
        <v>1137</v>
      </c>
      <c r="N6" s="60" t="s">
        <v>1138</v>
      </c>
      <c r="O6" s="60" t="s">
        <v>1139</v>
      </c>
      <c r="P6" s="60" t="s">
        <v>1140</v>
      </c>
      <c r="Q6" s="60" t="s">
        <v>1141</v>
      </c>
      <c r="R6" s="794"/>
    </row>
    <row r="7" spans="1:21" s="8" customFormat="1" ht="13.5" customHeight="1">
      <c r="A7" s="15" t="s">
        <v>1039</v>
      </c>
      <c r="B7" s="52">
        <v>3</v>
      </c>
      <c r="C7" s="52">
        <v>19</v>
      </c>
      <c r="D7" s="52">
        <v>1</v>
      </c>
      <c r="E7" s="52">
        <v>1</v>
      </c>
      <c r="F7" s="52">
        <v>25</v>
      </c>
      <c r="G7" s="52">
        <v>2</v>
      </c>
      <c r="H7" s="52">
        <v>3</v>
      </c>
      <c r="I7" s="52">
        <v>3</v>
      </c>
      <c r="J7" s="52">
        <v>1</v>
      </c>
      <c r="K7" s="53">
        <v>3</v>
      </c>
      <c r="L7" s="53">
        <v>0</v>
      </c>
      <c r="M7" s="53">
        <v>5</v>
      </c>
      <c r="N7" s="53">
        <v>2</v>
      </c>
      <c r="O7" s="53">
        <v>0</v>
      </c>
      <c r="P7" s="53">
        <v>1</v>
      </c>
      <c r="Q7" s="54">
        <v>0</v>
      </c>
      <c r="R7" s="11" t="s">
        <v>1039</v>
      </c>
      <c r="S7" s="18"/>
      <c r="T7" s="18"/>
      <c r="U7" s="18"/>
    </row>
    <row r="8" spans="1:21" s="14" customFormat="1" ht="13.5" customHeight="1">
      <c r="A8" s="15" t="s">
        <v>1009</v>
      </c>
      <c r="B8" s="52">
        <f aca="true" t="shared" si="0" ref="B8:G8">SUM(B21:B39)</f>
        <v>3</v>
      </c>
      <c r="C8" s="52">
        <f t="shared" si="0"/>
        <v>22</v>
      </c>
      <c r="D8" s="52">
        <f t="shared" si="0"/>
        <v>1</v>
      </c>
      <c r="E8" s="52">
        <f t="shared" si="0"/>
        <v>1</v>
      </c>
      <c r="F8" s="52">
        <f t="shared" si="0"/>
        <v>25</v>
      </c>
      <c r="G8" s="52">
        <f t="shared" si="0"/>
        <v>2</v>
      </c>
      <c r="H8" s="52">
        <v>3</v>
      </c>
      <c r="I8" s="52">
        <f>SUM(I21:I39)</f>
        <v>3</v>
      </c>
      <c r="J8" s="52">
        <v>1</v>
      </c>
      <c r="K8" s="52">
        <f aca="true" t="shared" si="1" ref="K8:Q8">SUM(K21:K39)</f>
        <v>3</v>
      </c>
      <c r="L8" s="52">
        <f t="shared" si="1"/>
        <v>0</v>
      </c>
      <c r="M8" s="52">
        <f t="shared" si="1"/>
        <v>1</v>
      </c>
      <c r="N8" s="52">
        <f t="shared" si="1"/>
        <v>2</v>
      </c>
      <c r="O8" s="52">
        <f t="shared" si="1"/>
        <v>0</v>
      </c>
      <c r="P8" s="52">
        <f t="shared" si="1"/>
        <v>1</v>
      </c>
      <c r="Q8" s="54">
        <f t="shared" si="1"/>
        <v>2</v>
      </c>
      <c r="R8" s="11" t="s">
        <v>1009</v>
      </c>
      <c r="S8" s="13"/>
      <c r="T8" s="13"/>
      <c r="U8" s="13"/>
    </row>
    <row r="9" spans="1:21" s="14" customFormat="1" ht="13.5" customHeight="1">
      <c r="A9" s="15" t="s">
        <v>826</v>
      </c>
      <c r="B9" s="52">
        <v>3</v>
      </c>
      <c r="C9" s="52">
        <v>21</v>
      </c>
      <c r="D9" s="52">
        <v>1</v>
      </c>
      <c r="E9" s="52">
        <v>1</v>
      </c>
      <c r="F9" s="52">
        <v>25</v>
      </c>
      <c r="G9" s="52">
        <v>2</v>
      </c>
      <c r="H9" s="52">
        <v>3</v>
      </c>
      <c r="I9" s="52">
        <v>3</v>
      </c>
      <c r="J9" s="52">
        <v>1</v>
      </c>
      <c r="K9" s="52">
        <v>3</v>
      </c>
      <c r="L9" s="52">
        <v>0</v>
      </c>
      <c r="M9" s="52">
        <v>4</v>
      </c>
      <c r="N9" s="52">
        <v>2</v>
      </c>
      <c r="O9" s="52">
        <v>0</v>
      </c>
      <c r="P9" s="52">
        <v>1</v>
      </c>
      <c r="Q9" s="54">
        <v>0</v>
      </c>
      <c r="R9" s="11" t="s">
        <v>826</v>
      </c>
      <c r="S9" s="13"/>
      <c r="T9" s="13"/>
      <c r="U9" s="13"/>
    </row>
    <row r="10" spans="1:21" s="14" customFormat="1" ht="13.5" customHeight="1">
      <c r="A10" s="15" t="s">
        <v>1040</v>
      </c>
      <c r="B10" s="52">
        <v>3</v>
      </c>
      <c r="C10" s="52">
        <v>22</v>
      </c>
      <c r="D10" s="52">
        <v>1</v>
      </c>
      <c r="E10" s="52">
        <v>1</v>
      </c>
      <c r="F10" s="52">
        <v>25</v>
      </c>
      <c r="G10" s="52">
        <v>2</v>
      </c>
      <c r="H10" s="52">
        <v>4</v>
      </c>
      <c r="I10" s="52">
        <v>3</v>
      </c>
      <c r="J10" s="52">
        <v>1</v>
      </c>
      <c r="K10" s="52">
        <v>3</v>
      </c>
      <c r="L10" s="52">
        <f>SUM(L12:L38)</f>
        <v>0</v>
      </c>
      <c r="M10" s="52">
        <v>1</v>
      </c>
      <c r="N10" s="52">
        <v>2</v>
      </c>
      <c r="O10" s="52">
        <f>SUM(O12:O38)</f>
        <v>0</v>
      </c>
      <c r="P10" s="52">
        <v>1</v>
      </c>
      <c r="Q10" s="54">
        <v>2</v>
      </c>
      <c r="R10" s="11" t="s">
        <v>1040</v>
      </c>
      <c r="S10" s="13"/>
      <c r="T10" s="13"/>
      <c r="U10" s="13"/>
    </row>
    <row r="11" spans="1:21" s="14" customFormat="1" ht="13.5" customHeight="1">
      <c r="A11" s="15" t="s">
        <v>1041</v>
      </c>
      <c r="B11" s="52">
        <v>3</v>
      </c>
      <c r="C11" s="52">
        <v>22</v>
      </c>
      <c r="D11" s="52">
        <v>1</v>
      </c>
      <c r="E11" s="52">
        <v>1</v>
      </c>
      <c r="F11" s="52">
        <v>25</v>
      </c>
      <c r="G11" s="52">
        <v>2</v>
      </c>
      <c r="H11" s="52">
        <v>4</v>
      </c>
      <c r="I11" s="52">
        <v>3</v>
      </c>
      <c r="J11" s="52">
        <v>1</v>
      </c>
      <c r="K11" s="52">
        <v>3</v>
      </c>
      <c r="L11" s="52">
        <v>0</v>
      </c>
      <c r="M11" s="52">
        <v>1</v>
      </c>
      <c r="N11" s="52">
        <v>2</v>
      </c>
      <c r="O11" s="52">
        <v>0</v>
      </c>
      <c r="P11" s="52">
        <v>1</v>
      </c>
      <c r="Q11" s="54">
        <v>2</v>
      </c>
      <c r="R11" s="11" t="s">
        <v>832</v>
      </c>
      <c r="S11" s="13"/>
      <c r="T11" s="13"/>
      <c r="U11" s="13"/>
    </row>
    <row r="12" spans="1:21" s="75" customFormat="1" ht="13.5" customHeight="1">
      <c r="A12" s="76" t="s">
        <v>1010</v>
      </c>
      <c r="B12" s="123">
        <f aca="true" t="shared" si="2" ref="B12:Q12">SUM(B21:B39)</f>
        <v>3</v>
      </c>
      <c r="C12" s="123">
        <f t="shared" si="2"/>
        <v>22</v>
      </c>
      <c r="D12" s="123">
        <f t="shared" si="2"/>
        <v>1</v>
      </c>
      <c r="E12" s="123">
        <f t="shared" si="2"/>
        <v>1</v>
      </c>
      <c r="F12" s="123">
        <f t="shared" si="2"/>
        <v>25</v>
      </c>
      <c r="G12" s="123">
        <f t="shared" si="2"/>
        <v>2</v>
      </c>
      <c r="H12" s="123">
        <f t="shared" si="2"/>
        <v>4</v>
      </c>
      <c r="I12" s="123">
        <f t="shared" si="2"/>
        <v>3</v>
      </c>
      <c r="J12" s="123">
        <f t="shared" si="2"/>
        <v>1</v>
      </c>
      <c r="K12" s="123">
        <f t="shared" si="2"/>
        <v>3</v>
      </c>
      <c r="L12" s="123">
        <f t="shared" si="2"/>
        <v>0</v>
      </c>
      <c r="M12" s="123">
        <f t="shared" si="2"/>
        <v>1</v>
      </c>
      <c r="N12" s="123">
        <f t="shared" si="2"/>
        <v>2</v>
      </c>
      <c r="O12" s="123">
        <f t="shared" si="2"/>
        <v>0</v>
      </c>
      <c r="P12" s="123">
        <f t="shared" si="2"/>
        <v>1</v>
      </c>
      <c r="Q12" s="85">
        <f t="shared" si="2"/>
        <v>2</v>
      </c>
      <c r="R12" s="73" t="s">
        <v>1010</v>
      </c>
      <c r="S12" s="86"/>
      <c r="T12" s="86"/>
      <c r="U12" s="86"/>
    </row>
    <row r="13" spans="1:21" s="35" customFormat="1" ht="13.5" customHeight="1">
      <c r="A13" s="30" t="s">
        <v>1011</v>
      </c>
      <c r="B13" s="55">
        <f>SUM(B14:B39)</f>
        <v>3</v>
      </c>
      <c r="C13" s="55" t="s">
        <v>1142</v>
      </c>
      <c r="D13" s="55">
        <f>SUM(D14:D39)</f>
        <v>1</v>
      </c>
      <c r="E13" s="55">
        <f>SUM(E14:E39)</f>
        <v>1</v>
      </c>
      <c r="F13" s="55" t="s">
        <v>1143</v>
      </c>
      <c r="G13" s="55" t="s">
        <v>1144</v>
      </c>
      <c r="H13" s="55">
        <f>SUM(H14:H39)</f>
        <v>5</v>
      </c>
      <c r="I13" s="55">
        <f>SUM(I14:I39)</f>
        <v>3</v>
      </c>
      <c r="J13" s="55">
        <f>SUM(J14:J39)</f>
        <v>1</v>
      </c>
      <c r="K13" s="55" t="s">
        <v>1145</v>
      </c>
      <c r="L13" s="124">
        <v>-3</v>
      </c>
      <c r="M13" s="55" t="s">
        <v>1058</v>
      </c>
      <c r="N13" s="55" t="s">
        <v>1146</v>
      </c>
      <c r="O13" s="55">
        <v>0</v>
      </c>
      <c r="P13" s="55">
        <v>1</v>
      </c>
      <c r="Q13" s="51">
        <v>2</v>
      </c>
      <c r="R13" s="32" t="s">
        <v>1011</v>
      </c>
      <c r="S13" s="34"/>
      <c r="T13" s="34"/>
      <c r="U13" s="34"/>
    </row>
    <row r="14" spans="1:21" s="75" customFormat="1" ht="13.5" customHeight="1">
      <c r="A14" s="76" t="s">
        <v>1046</v>
      </c>
      <c r="B14" s="123">
        <v>0</v>
      </c>
      <c r="C14" s="123" t="s">
        <v>1147</v>
      </c>
      <c r="D14" s="123">
        <v>0</v>
      </c>
      <c r="E14" s="123">
        <v>0</v>
      </c>
      <c r="F14" s="159">
        <v>1</v>
      </c>
      <c r="G14" s="159">
        <v>1</v>
      </c>
      <c r="H14" s="123">
        <v>0</v>
      </c>
      <c r="I14" s="123">
        <v>0</v>
      </c>
      <c r="J14" s="123">
        <v>0</v>
      </c>
      <c r="K14" s="123" t="s">
        <v>1048</v>
      </c>
      <c r="L14" s="159">
        <v>1</v>
      </c>
      <c r="M14" s="159">
        <v>1</v>
      </c>
      <c r="N14" s="123" t="s">
        <v>1048</v>
      </c>
      <c r="O14" s="123">
        <v>0</v>
      </c>
      <c r="P14" s="123">
        <v>0</v>
      </c>
      <c r="Q14" s="85">
        <v>0</v>
      </c>
      <c r="R14" s="73" t="s">
        <v>1049</v>
      </c>
      <c r="S14" s="86"/>
      <c r="T14" s="86"/>
      <c r="U14" s="86"/>
    </row>
    <row r="15" spans="1:21" s="75" customFormat="1" ht="13.5" customHeight="1">
      <c r="A15" s="76" t="s">
        <v>1050</v>
      </c>
      <c r="B15" s="123">
        <v>0</v>
      </c>
      <c r="C15" s="123" t="s">
        <v>1147</v>
      </c>
      <c r="D15" s="123">
        <v>0</v>
      </c>
      <c r="E15" s="123">
        <v>0</v>
      </c>
      <c r="F15" s="123">
        <v>0</v>
      </c>
      <c r="G15" s="159">
        <v>1</v>
      </c>
      <c r="H15" s="123">
        <v>1</v>
      </c>
      <c r="I15" s="123">
        <v>0</v>
      </c>
      <c r="J15" s="123">
        <v>0</v>
      </c>
      <c r="K15" s="123" t="s">
        <v>1043</v>
      </c>
      <c r="L15" s="159">
        <v>1</v>
      </c>
      <c r="M15" s="159">
        <v>1</v>
      </c>
      <c r="N15" s="159">
        <v>1</v>
      </c>
      <c r="O15" s="123">
        <v>0</v>
      </c>
      <c r="P15" s="123">
        <v>0</v>
      </c>
      <c r="Q15" s="85">
        <v>0</v>
      </c>
      <c r="R15" s="73" t="s">
        <v>1051</v>
      </c>
      <c r="S15" s="86"/>
      <c r="T15" s="86"/>
      <c r="U15" s="86"/>
    </row>
    <row r="16" spans="1:21" s="75" customFormat="1" ht="13.5" customHeight="1">
      <c r="A16" s="76" t="s">
        <v>1052</v>
      </c>
      <c r="B16" s="123">
        <v>0</v>
      </c>
      <c r="C16" s="123" t="s">
        <v>1147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 t="s">
        <v>1148</v>
      </c>
      <c r="L16" s="457">
        <v>0</v>
      </c>
      <c r="M16" s="457">
        <v>0</v>
      </c>
      <c r="N16" s="159">
        <v>1</v>
      </c>
      <c r="O16" s="123">
        <v>0</v>
      </c>
      <c r="P16" s="123">
        <v>0</v>
      </c>
      <c r="Q16" s="85">
        <v>0</v>
      </c>
      <c r="R16" s="73" t="s">
        <v>1053</v>
      </c>
      <c r="S16" s="86"/>
      <c r="T16" s="86"/>
      <c r="U16" s="86"/>
    </row>
    <row r="17" spans="1:21" s="75" customFormat="1" ht="13.5" customHeight="1">
      <c r="A17" s="76" t="s">
        <v>1054</v>
      </c>
      <c r="B17" s="123">
        <v>0</v>
      </c>
      <c r="C17" s="123">
        <v>2</v>
      </c>
      <c r="D17" s="123">
        <v>0</v>
      </c>
      <c r="E17" s="123">
        <v>0</v>
      </c>
      <c r="F17" s="123">
        <v>0</v>
      </c>
      <c r="G17" s="159">
        <v>1</v>
      </c>
      <c r="H17" s="123">
        <v>0</v>
      </c>
      <c r="I17" s="123">
        <v>0</v>
      </c>
      <c r="J17" s="123">
        <v>0</v>
      </c>
      <c r="K17" s="123" t="s">
        <v>1149</v>
      </c>
      <c r="L17" s="468">
        <v>1</v>
      </c>
      <c r="M17" s="457">
        <v>0</v>
      </c>
      <c r="N17" s="123">
        <v>0</v>
      </c>
      <c r="O17" s="123">
        <v>0</v>
      </c>
      <c r="P17" s="123">
        <v>0</v>
      </c>
      <c r="Q17" s="85">
        <v>0</v>
      </c>
      <c r="R17" s="73" t="s">
        <v>1055</v>
      </c>
      <c r="S17" s="86"/>
      <c r="T17" s="86"/>
      <c r="U17" s="86"/>
    </row>
    <row r="18" spans="1:21" s="75" customFormat="1" ht="13.5" customHeight="1">
      <c r="A18" s="76" t="s">
        <v>1150</v>
      </c>
      <c r="B18" s="123">
        <v>0</v>
      </c>
      <c r="C18" s="123">
        <v>2</v>
      </c>
      <c r="D18" s="123">
        <v>0</v>
      </c>
      <c r="E18" s="123">
        <v>0</v>
      </c>
      <c r="F18" s="159">
        <v>1</v>
      </c>
      <c r="G18" s="123">
        <v>0</v>
      </c>
      <c r="H18" s="123">
        <v>0</v>
      </c>
      <c r="I18" s="123">
        <v>0</v>
      </c>
      <c r="J18" s="123">
        <v>0</v>
      </c>
      <c r="K18" s="123" t="s">
        <v>1149</v>
      </c>
      <c r="L18" s="457">
        <v>0</v>
      </c>
      <c r="M18" s="457">
        <v>0</v>
      </c>
      <c r="N18" s="159">
        <v>2</v>
      </c>
      <c r="O18" s="123">
        <v>0</v>
      </c>
      <c r="P18" s="123">
        <v>0</v>
      </c>
      <c r="Q18" s="85">
        <v>0</v>
      </c>
      <c r="R18" s="130" t="s">
        <v>1059</v>
      </c>
      <c r="S18" s="86"/>
      <c r="T18" s="86"/>
      <c r="U18" s="86"/>
    </row>
    <row r="19" spans="1:21" s="75" customFormat="1" ht="13.5" customHeight="1">
      <c r="A19" s="76" t="s">
        <v>1060</v>
      </c>
      <c r="B19" s="123">
        <v>0</v>
      </c>
      <c r="C19" s="123" t="s">
        <v>1048</v>
      </c>
      <c r="D19" s="123">
        <v>0</v>
      </c>
      <c r="E19" s="123">
        <v>0</v>
      </c>
      <c r="F19" s="123">
        <v>0</v>
      </c>
      <c r="G19" s="159">
        <v>1</v>
      </c>
      <c r="H19" s="123">
        <v>0</v>
      </c>
      <c r="I19" s="123">
        <v>0</v>
      </c>
      <c r="J19" s="123">
        <v>0</v>
      </c>
      <c r="K19" s="123">
        <v>0</v>
      </c>
      <c r="L19" s="457">
        <v>0</v>
      </c>
      <c r="M19" s="457">
        <v>0</v>
      </c>
      <c r="N19" s="123">
        <v>1</v>
      </c>
      <c r="O19" s="123">
        <v>0</v>
      </c>
      <c r="P19" s="123">
        <v>0</v>
      </c>
      <c r="Q19" s="85">
        <v>0</v>
      </c>
      <c r="R19" s="73" t="s">
        <v>1062</v>
      </c>
      <c r="S19" s="86"/>
      <c r="T19" s="86"/>
      <c r="U19" s="86"/>
    </row>
    <row r="20" spans="1:21" s="129" customFormat="1" ht="13.5" customHeight="1">
      <c r="A20" s="125" t="s">
        <v>1063</v>
      </c>
      <c r="B20" s="126">
        <v>0</v>
      </c>
      <c r="C20" s="126">
        <v>1</v>
      </c>
      <c r="D20" s="126">
        <v>0</v>
      </c>
      <c r="E20" s="126">
        <v>0</v>
      </c>
      <c r="F20" s="126">
        <v>0</v>
      </c>
      <c r="G20" s="160">
        <v>1</v>
      </c>
      <c r="H20" s="126">
        <v>0</v>
      </c>
      <c r="I20" s="126">
        <v>0</v>
      </c>
      <c r="J20" s="126">
        <v>0</v>
      </c>
      <c r="K20" s="160">
        <v>1</v>
      </c>
      <c r="L20" s="457">
        <v>0</v>
      </c>
      <c r="M20" s="457">
        <v>0</v>
      </c>
      <c r="N20" s="160">
        <v>1</v>
      </c>
      <c r="O20" s="126">
        <v>0</v>
      </c>
      <c r="P20" s="126">
        <v>0</v>
      </c>
      <c r="Q20" s="127">
        <v>0</v>
      </c>
      <c r="R20" s="73" t="s">
        <v>1065</v>
      </c>
      <c r="S20" s="128"/>
      <c r="T20" s="128"/>
      <c r="U20" s="128"/>
    </row>
    <row r="21" spans="1:21" s="461" customFormat="1" ht="13.5" customHeight="1">
      <c r="A21" s="469" t="s">
        <v>1066</v>
      </c>
      <c r="B21" s="457">
        <v>0</v>
      </c>
      <c r="C21" s="457">
        <v>0</v>
      </c>
      <c r="D21" s="457">
        <v>0</v>
      </c>
      <c r="E21" s="457">
        <v>0</v>
      </c>
      <c r="F21" s="457">
        <v>0</v>
      </c>
      <c r="G21" s="457">
        <v>0</v>
      </c>
      <c r="H21" s="457">
        <v>0</v>
      </c>
      <c r="I21" s="457">
        <v>0</v>
      </c>
      <c r="J21" s="457">
        <v>0</v>
      </c>
      <c r="K21" s="457">
        <v>0</v>
      </c>
      <c r="L21" s="457">
        <v>0</v>
      </c>
      <c r="M21" s="457">
        <v>1</v>
      </c>
      <c r="N21" s="457">
        <v>0</v>
      </c>
      <c r="O21" s="457">
        <v>0</v>
      </c>
      <c r="P21" s="457">
        <v>0</v>
      </c>
      <c r="Q21" s="458">
        <v>0</v>
      </c>
      <c r="R21" s="470" t="s">
        <v>1067</v>
      </c>
      <c r="S21" s="460"/>
      <c r="T21" s="460"/>
      <c r="U21" s="460"/>
    </row>
    <row r="22" spans="1:21" s="461" customFormat="1" ht="13.5" customHeight="1">
      <c r="A22" s="469" t="s">
        <v>1068</v>
      </c>
      <c r="B22" s="457">
        <v>0</v>
      </c>
      <c r="C22" s="457">
        <v>3</v>
      </c>
      <c r="D22" s="457">
        <v>0</v>
      </c>
      <c r="E22" s="457">
        <v>0</v>
      </c>
      <c r="F22" s="457">
        <v>2</v>
      </c>
      <c r="G22" s="457">
        <v>0</v>
      </c>
      <c r="H22" s="457">
        <v>0</v>
      </c>
      <c r="I22" s="457">
        <v>0</v>
      </c>
      <c r="J22" s="457">
        <v>0</v>
      </c>
      <c r="K22" s="457">
        <v>1</v>
      </c>
      <c r="L22" s="457">
        <v>0</v>
      </c>
      <c r="M22" s="457">
        <v>0</v>
      </c>
      <c r="N22" s="457">
        <v>0</v>
      </c>
      <c r="O22" s="457">
        <v>0</v>
      </c>
      <c r="P22" s="457">
        <v>0</v>
      </c>
      <c r="Q22" s="458">
        <v>1</v>
      </c>
      <c r="R22" s="470" t="s">
        <v>1069</v>
      </c>
      <c r="S22" s="460"/>
      <c r="T22" s="460"/>
      <c r="U22" s="460"/>
    </row>
    <row r="23" spans="1:21" s="461" customFormat="1" ht="13.5" customHeight="1">
      <c r="A23" s="469" t="s">
        <v>1070</v>
      </c>
      <c r="B23" s="457">
        <v>0</v>
      </c>
      <c r="C23" s="457">
        <v>0</v>
      </c>
      <c r="D23" s="457">
        <v>0</v>
      </c>
      <c r="E23" s="457"/>
      <c r="F23" s="457">
        <v>2</v>
      </c>
      <c r="G23" s="457">
        <v>1</v>
      </c>
      <c r="H23" s="457">
        <v>0</v>
      </c>
      <c r="I23" s="457">
        <v>0</v>
      </c>
      <c r="J23" s="457">
        <v>0</v>
      </c>
      <c r="K23" s="457">
        <v>0</v>
      </c>
      <c r="L23" s="457">
        <v>0</v>
      </c>
      <c r="M23" s="457">
        <v>0</v>
      </c>
      <c r="N23" s="457">
        <v>0</v>
      </c>
      <c r="O23" s="457">
        <v>0</v>
      </c>
      <c r="P23" s="457">
        <v>0</v>
      </c>
      <c r="Q23" s="458">
        <v>0</v>
      </c>
      <c r="R23" s="470" t="s">
        <v>1071</v>
      </c>
      <c r="S23" s="460"/>
      <c r="T23" s="460"/>
      <c r="U23" s="460"/>
    </row>
    <row r="24" spans="1:18" s="461" customFormat="1" ht="13.5" customHeight="1">
      <c r="A24" s="469" t="s">
        <v>1072</v>
      </c>
      <c r="B24" s="455">
        <v>1</v>
      </c>
      <c r="C24" s="457">
        <v>3</v>
      </c>
      <c r="D24" s="457">
        <v>1</v>
      </c>
      <c r="E24" s="457">
        <v>0</v>
      </c>
      <c r="F24" s="457">
        <v>4</v>
      </c>
      <c r="G24" s="457">
        <v>0</v>
      </c>
      <c r="H24" s="457">
        <v>0</v>
      </c>
      <c r="I24" s="457">
        <v>0</v>
      </c>
      <c r="J24" s="457">
        <v>0</v>
      </c>
      <c r="K24" s="457">
        <v>0</v>
      </c>
      <c r="L24" s="457">
        <v>0</v>
      </c>
      <c r="M24" s="457">
        <v>0</v>
      </c>
      <c r="N24" s="457">
        <v>0</v>
      </c>
      <c r="O24" s="457">
        <v>0</v>
      </c>
      <c r="P24" s="457">
        <v>0</v>
      </c>
      <c r="Q24" s="458">
        <v>1</v>
      </c>
      <c r="R24" s="470" t="s">
        <v>1073</v>
      </c>
    </row>
    <row r="25" spans="1:18" s="461" customFormat="1" ht="13.5" customHeight="1">
      <c r="A25" s="469" t="s">
        <v>1074</v>
      </c>
      <c r="B25" s="457">
        <v>0</v>
      </c>
      <c r="C25" s="457">
        <v>0</v>
      </c>
      <c r="D25" s="457">
        <v>0</v>
      </c>
      <c r="E25" s="457">
        <v>0</v>
      </c>
      <c r="F25" s="457">
        <v>0</v>
      </c>
      <c r="G25" s="457">
        <v>0</v>
      </c>
      <c r="H25" s="457">
        <v>0</v>
      </c>
      <c r="I25" s="457">
        <v>1</v>
      </c>
      <c r="J25" s="457">
        <v>0</v>
      </c>
      <c r="K25" s="457">
        <v>1</v>
      </c>
      <c r="L25" s="457">
        <v>0</v>
      </c>
      <c r="M25" s="457">
        <v>0</v>
      </c>
      <c r="N25" s="457">
        <v>0</v>
      </c>
      <c r="O25" s="457">
        <v>0</v>
      </c>
      <c r="P25" s="457">
        <v>0</v>
      </c>
      <c r="Q25" s="458">
        <v>0</v>
      </c>
      <c r="R25" s="470" t="s">
        <v>1075</v>
      </c>
    </row>
    <row r="26" spans="1:18" s="461" customFormat="1" ht="13.5" customHeight="1">
      <c r="A26" s="469" t="s">
        <v>1076</v>
      </c>
      <c r="B26" s="457">
        <v>0</v>
      </c>
      <c r="C26" s="457">
        <v>1</v>
      </c>
      <c r="D26" s="457">
        <v>0</v>
      </c>
      <c r="E26" s="457">
        <v>0</v>
      </c>
      <c r="F26" s="457">
        <v>0</v>
      </c>
      <c r="G26" s="457">
        <v>0</v>
      </c>
      <c r="H26" s="457">
        <v>0</v>
      </c>
      <c r="I26" s="457">
        <v>0</v>
      </c>
      <c r="J26" s="457">
        <v>0</v>
      </c>
      <c r="K26" s="457">
        <v>0</v>
      </c>
      <c r="L26" s="457">
        <v>0</v>
      </c>
      <c r="M26" s="457">
        <v>0</v>
      </c>
      <c r="N26" s="457">
        <v>0</v>
      </c>
      <c r="O26" s="457">
        <v>0</v>
      </c>
      <c r="P26" s="457">
        <v>0</v>
      </c>
      <c r="Q26" s="458">
        <v>0</v>
      </c>
      <c r="R26" s="470" t="s">
        <v>1077</v>
      </c>
    </row>
    <row r="27" spans="1:18" s="461" customFormat="1" ht="13.5" customHeight="1">
      <c r="A27" s="469" t="s">
        <v>1078</v>
      </c>
      <c r="B27" s="455">
        <v>1</v>
      </c>
      <c r="C27" s="457">
        <v>1</v>
      </c>
      <c r="D27" s="457">
        <v>0</v>
      </c>
      <c r="E27" s="457">
        <v>0</v>
      </c>
      <c r="F27" s="457">
        <v>0</v>
      </c>
      <c r="G27" s="457">
        <v>0</v>
      </c>
      <c r="H27" s="457">
        <v>0</v>
      </c>
      <c r="I27" s="457">
        <v>0</v>
      </c>
      <c r="J27" s="457">
        <v>0</v>
      </c>
      <c r="K27" s="457">
        <v>0</v>
      </c>
      <c r="L27" s="457">
        <v>0</v>
      </c>
      <c r="M27" s="457">
        <v>0</v>
      </c>
      <c r="N27" s="457">
        <v>0</v>
      </c>
      <c r="O27" s="457">
        <v>0</v>
      </c>
      <c r="P27" s="457">
        <v>0</v>
      </c>
      <c r="Q27" s="458">
        <v>0</v>
      </c>
      <c r="R27" s="470" t="s">
        <v>1079</v>
      </c>
    </row>
    <row r="28" spans="1:18" s="461" customFormat="1" ht="13.5" customHeight="1">
      <c r="A28" s="469" t="s">
        <v>1080</v>
      </c>
      <c r="B28" s="457">
        <v>0</v>
      </c>
      <c r="C28" s="457">
        <v>2</v>
      </c>
      <c r="D28" s="457">
        <v>0</v>
      </c>
      <c r="E28" s="457">
        <v>0</v>
      </c>
      <c r="F28" s="457">
        <v>4</v>
      </c>
      <c r="G28" s="457">
        <v>0</v>
      </c>
      <c r="H28" s="457">
        <v>0</v>
      </c>
      <c r="I28" s="457">
        <v>0</v>
      </c>
      <c r="J28" s="457">
        <v>0</v>
      </c>
      <c r="K28" s="457">
        <v>0</v>
      </c>
      <c r="L28" s="457">
        <v>0</v>
      </c>
      <c r="M28" s="457">
        <v>0</v>
      </c>
      <c r="N28" s="457">
        <v>0</v>
      </c>
      <c r="O28" s="457">
        <v>0</v>
      </c>
      <c r="P28" s="457">
        <v>0</v>
      </c>
      <c r="Q28" s="458">
        <v>0</v>
      </c>
      <c r="R28" s="470" t="s">
        <v>1081</v>
      </c>
    </row>
    <row r="29" spans="1:18" s="461" customFormat="1" ht="13.5" customHeight="1">
      <c r="A29" s="469" t="s">
        <v>1082</v>
      </c>
      <c r="B29" s="457">
        <v>0</v>
      </c>
      <c r="C29" s="457">
        <v>0</v>
      </c>
      <c r="D29" s="457">
        <v>0</v>
      </c>
      <c r="E29" s="457">
        <v>0</v>
      </c>
      <c r="F29" s="457">
        <v>5</v>
      </c>
      <c r="G29" s="457">
        <v>0</v>
      </c>
      <c r="H29" s="457">
        <v>0</v>
      </c>
      <c r="I29" s="457">
        <v>0</v>
      </c>
      <c r="J29" s="457">
        <v>0</v>
      </c>
      <c r="K29" s="457">
        <v>0</v>
      </c>
      <c r="L29" s="457">
        <v>0</v>
      </c>
      <c r="M29" s="457">
        <v>0</v>
      </c>
      <c r="N29" s="457">
        <v>1</v>
      </c>
      <c r="O29" s="457">
        <v>0</v>
      </c>
      <c r="P29" s="457">
        <v>0</v>
      </c>
      <c r="Q29" s="458">
        <v>0</v>
      </c>
      <c r="R29" s="470" t="s">
        <v>1083</v>
      </c>
    </row>
    <row r="30" spans="1:18" s="461" customFormat="1" ht="13.5" customHeight="1">
      <c r="A30" s="469" t="s">
        <v>1084</v>
      </c>
      <c r="B30" s="457">
        <v>0</v>
      </c>
      <c r="C30" s="457">
        <v>1</v>
      </c>
      <c r="D30" s="457">
        <v>0</v>
      </c>
      <c r="E30" s="457">
        <v>0</v>
      </c>
      <c r="F30" s="457">
        <v>0</v>
      </c>
      <c r="G30" s="457">
        <v>0</v>
      </c>
      <c r="H30" s="457">
        <v>0</v>
      </c>
      <c r="I30" s="457">
        <v>0</v>
      </c>
      <c r="J30" s="457">
        <v>0</v>
      </c>
      <c r="K30" s="457">
        <v>0</v>
      </c>
      <c r="L30" s="457">
        <v>0</v>
      </c>
      <c r="M30" s="457">
        <v>0</v>
      </c>
      <c r="N30" s="457">
        <v>0</v>
      </c>
      <c r="O30" s="457">
        <v>0</v>
      </c>
      <c r="P30" s="457">
        <v>0</v>
      </c>
      <c r="Q30" s="458">
        <v>0</v>
      </c>
      <c r="R30" s="470" t="s">
        <v>1085</v>
      </c>
    </row>
    <row r="31" spans="1:18" s="461" customFormat="1" ht="13.5" customHeight="1">
      <c r="A31" s="469" t="s">
        <v>1086</v>
      </c>
      <c r="B31" s="457">
        <v>0</v>
      </c>
      <c r="C31" s="457">
        <v>1</v>
      </c>
      <c r="D31" s="457">
        <v>0</v>
      </c>
      <c r="E31" s="457">
        <v>0</v>
      </c>
      <c r="F31" s="457">
        <v>0</v>
      </c>
      <c r="G31" s="457">
        <v>0</v>
      </c>
      <c r="H31" s="457">
        <v>0</v>
      </c>
      <c r="I31" s="457">
        <v>0</v>
      </c>
      <c r="J31" s="457">
        <v>0</v>
      </c>
      <c r="K31" s="457">
        <v>0</v>
      </c>
      <c r="L31" s="457">
        <v>0</v>
      </c>
      <c r="M31" s="457">
        <v>0</v>
      </c>
      <c r="N31" s="457">
        <v>0</v>
      </c>
      <c r="O31" s="457">
        <v>0</v>
      </c>
      <c r="P31" s="457">
        <v>0</v>
      </c>
      <c r="Q31" s="458">
        <v>0</v>
      </c>
      <c r="R31" s="470" t="s">
        <v>1087</v>
      </c>
    </row>
    <row r="32" spans="1:18" s="461" customFormat="1" ht="13.5" customHeight="1">
      <c r="A32" s="469" t="s">
        <v>1088</v>
      </c>
      <c r="B32" s="457">
        <v>0</v>
      </c>
      <c r="C32" s="457">
        <v>1</v>
      </c>
      <c r="D32" s="457">
        <v>0</v>
      </c>
      <c r="E32" s="457">
        <v>0</v>
      </c>
      <c r="F32" s="457">
        <v>0</v>
      </c>
      <c r="G32" s="457">
        <v>0</v>
      </c>
      <c r="H32" s="457">
        <v>0</v>
      </c>
      <c r="I32" s="457">
        <v>0</v>
      </c>
      <c r="J32" s="457">
        <v>0</v>
      </c>
      <c r="K32" s="457">
        <v>0</v>
      </c>
      <c r="L32" s="457">
        <v>0</v>
      </c>
      <c r="M32" s="457">
        <v>0</v>
      </c>
      <c r="N32" s="457">
        <v>0</v>
      </c>
      <c r="O32" s="457">
        <v>0</v>
      </c>
      <c r="P32" s="457">
        <v>0</v>
      </c>
      <c r="Q32" s="458">
        <v>0</v>
      </c>
      <c r="R32" s="470" t="s">
        <v>1089</v>
      </c>
    </row>
    <row r="33" spans="1:18" s="461" customFormat="1" ht="13.5" customHeight="1">
      <c r="A33" s="469" t="s">
        <v>1090</v>
      </c>
      <c r="B33" s="457">
        <v>0</v>
      </c>
      <c r="C33" s="457">
        <v>3</v>
      </c>
      <c r="D33" s="457">
        <v>0</v>
      </c>
      <c r="E33" s="457">
        <v>0</v>
      </c>
      <c r="F33" s="457">
        <v>2</v>
      </c>
      <c r="G33" s="457">
        <v>0</v>
      </c>
      <c r="H33" s="457">
        <v>0</v>
      </c>
      <c r="I33" s="457">
        <v>0</v>
      </c>
      <c r="J33" s="457">
        <v>0</v>
      </c>
      <c r="K33" s="457">
        <v>0</v>
      </c>
      <c r="L33" s="457">
        <v>0</v>
      </c>
      <c r="M33" s="457">
        <v>0</v>
      </c>
      <c r="N33" s="457">
        <v>0</v>
      </c>
      <c r="O33" s="457">
        <v>0</v>
      </c>
      <c r="P33" s="457">
        <v>0</v>
      </c>
      <c r="Q33" s="458">
        <v>0</v>
      </c>
      <c r="R33" s="470" t="s">
        <v>1091</v>
      </c>
    </row>
    <row r="34" spans="1:18" s="461" customFormat="1" ht="13.5" customHeight="1">
      <c r="A34" s="469" t="s">
        <v>1092</v>
      </c>
      <c r="B34" s="457">
        <v>0</v>
      </c>
      <c r="C34" s="457">
        <v>0</v>
      </c>
      <c r="D34" s="457">
        <v>0</v>
      </c>
      <c r="E34" s="457">
        <v>1</v>
      </c>
      <c r="F34" s="457">
        <v>1</v>
      </c>
      <c r="G34" s="457">
        <v>0</v>
      </c>
      <c r="H34" s="457">
        <v>1</v>
      </c>
      <c r="I34" s="457">
        <v>0</v>
      </c>
      <c r="J34" s="457">
        <v>0</v>
      </c>
      <c r="K34" s="457">
        <v>0</v>
      </c>
      <c r="L34" s="457">
        <v>0</v>
      </c>
      <c r="M34" s="457">
        <v>0</v>
      </c>
      <c r="N34" s="457">
        <v>0</v>
      </c>
      <c r="O34" s="457">
        <v>0</v>
      </c>
      <c r="P34" s="457">
        <v>0</v>
      </c>
      <c r="Q34" s="458">
        <v>0</v>
      </c>
      <c r="R34" s="470" t="s">
        <v>1093</v>
      </c>
    </row>
    <row r="35" spans="1:18" s="461" customFormat="1" ht="13.5" customHeight="1">
      <c r="A35" s="469" t="s">
        <v>1094</v>
      </c>
      <c r="B35" s="455">
        <v>1</v>
      </c>
      <c r="C35" s="457">
        <v>2</v>
      </c>
      <c r="D35" s="457">
        <v>0</v>
      </c>
      <c r="E35" s="457">
        <v>0</v>
      </c>
      <c r="F35" s="457">
        <v>3</v>
      </c>
      <c r="G35" s="457">
        <v>1</v>
      </c>
      <c r="H35" s="457">
        <v>3</v>
      </c>
      <c r="I35" s="457">
        <v>2</v>
      </c>
      <c r="J35" s="457">
        <v>1</v>
      </c>
      <c r="K35" s="457">
        <v>1</v>
      </c>
      <c r="L35" s="457">
        <v>0</v>
      </c>
      <c r="M35" s="457">
        <v>0</v>
      </c>
      <c r="N35" s="457">
        <v>1</v>
      </c>
      <c r="O35" s="457">
        <v>0</v>
      </c>
      <c r="P35" s="457">
        <v>1</v>
      </c>
      <c r="Q35" s="458">
        <v>0</v>
      </c>
      <c r="R35" s="470" t="s">
        <v>1095</v>
      </c>
    </row>
    <row r="36" spans="1:18" s="461" customFormat="1" ht="13.5" customHeight="1">
      <c r="A36" s="469" t="s">
        <v>1096</v>
      </c>
      <c r="B36" s="457">
        <v>0</v>
      </c>
      <c r="C36" s="457">
        <v>3</v>
      </c>
      <c r="D36" s="457">
        <v>0</v>
      </c>
      <c r="E36" s="457">
        <v>0</v>
      </c>
      <c r="F36" s="457">
        <v>1</v>
      </c>
      <c r="G36" s="457">
        <v>0</v>
      </c>
      <c r="H36" s="457">
        <v>0</v>
      </c>
      <c r="I36" s="457">
        <v>0</v>
      </c>
      <c r="J36" s="457">
        <v>0</v>
      </c>
      <c r="K36" s="457">
        <v>0</v>
      </c>
      <c r="L36" s="457">
        <v>0</v>
      </c>
      <c r="M36" s="457">
        <v>0</v>
      </c>
      <c r="N36" s="457">
        <v>0</v>
      </c>
      <c r="O36" s="457">
        <v>0</v>
      </c>
      <c r="P36" s="457">
        <v>0</v>
      </c>
      <c r="Q36" s="458">
        <v>0</v>
      </c>
      <c r="R36" s="470" t="s">
        <v>1097</v>
      </c>
    </row>
    <row r="37" spans="1:18" s="461" customFormat="1" ht="13.5" customHeight="1">
      <c r="A37" s="469" t="s">
        <v>1098</v>
      </c>
      <c r="B37" s="455">
        <v>0</v>
      </c>
      <c r="C37" s="457">
        <v>1</v>
      </c>
      <c r="D37" s="457">
        <v>0</v>
      </c>
      <c r="E37" s="457">
        <v>0</v>
      </c>
      <c r="F37" s="457">
        <v>1</v>
      </c>
      <c r="G37" s="457">
        <v>0</v>
      </c>
      <c r="H37" s="457">
        <v>0</v>
      </c>
      <c r="I37" s="457">
        <v>0</v>
      </c>
      <c r="J37" s="457">
        <v>0</v>
      </c>
      <c r="K37" s="457">
        <v>0</v>
      </c>
      <c r="L37" s="457">
        <v>0</v>
      </c>
      <c r="M37" s="457">
        <v>0</v>
      </c>
      <c r="N37" s="457">
        <v>0</v>
      </c>
      <c r="O37" s="457">
        <v>0</v>
      </c>
      <c r="P37" s="457">
        <v>0</v>
      </c>
      <c r="Q37" s="458">
        <v>0</v>
      </c>
      <c r="R37" s="470" t="s">
        <v>1099</v>
      </c>
    </row>
    <row r="38" spans="1:18" s="461" customFormat="1" ht="13.5" customHeight="1">
      <c r="A38" s="469" t="s">
        <v>1100</v>
      </c>
      <c r="B38" s="455">
        <v>0</v>
      </c>
      <c r="C38" s="457">
        <v>0</v>
      </c>
      <c r="D38" s="457">
        <v>0</v>
      </c>
      <c r="E38" s="457">
        <v>0</v>
      </c>
      <c r="F38" s="457">
        <v>0</v>
      </c>
      <c r="G38" s="457">
        <v>0</v>
      </c>
      <c r="H38" s="457">
        <v>0</v>
      </c>
      <c r="I38" s="457">
        <v>0</v>
      </c>
      <c r="J38" s="457">
        <v>0</v>
      </c>
      <c r="K38" s="457">
        <v>0</v>
      </c>
      <c r="L38" s="457">
        <v>0</v>
      </c>
      <c r="M38" s="457">
        <v>0</v>
      </c>
      <c r="N38" s="457">
        <v>0</v>
      </c>
      <c r="O38" s="457">
        <v>0</v>
      </c>
      <c r="P38" s="457">
        <v>0</v>
      </c>
      <c r="Q38" s="458">
        <v>0</v>
      </c>
      <c r="R38" s="471" t="s">
        <v>1101</v>
      </c>
    </row>
    <row r="39" spans="1:18" s="461" customFormat="1" ht="13.5" customHeight="1" thickBot="1">
      <c r="A39" s="462" t="s">
        <v>1102</v>
      </c>
      <c r="B39" s="463">
        <v>0</v>
      </c>
      <c r="C39" s="464">
        <v>0</v>
      </c>
      <c r="D39" s="464">
        <v>0</v>
      </c>
      <c r="E39" s="464">
        <v>0</v>
      </c>
      <c r="F39" s="464">
        <v>0</v>
      </c>
      <c r="G39" s="464">
        <v>0</v>
      </c>
      <c r="H39" s="464">
        <v>0</v>
      </c>
      <c r="I39" s="464">
        <v>0</v>
      </c>
      <c r="J39" s="464">
        <v>0</v>
      </c>
      <c r="K39" s="464">
        <v>0</v>
      </c>
      <c r="L39" s="464">
        <v>0</v>
      </c>
      <c r="M39" s="464">
        <v>0</v>
      </c>
      <c r="N39" s="464">
        <v>0</v>
      </c>
      <c r="O39" s="464">
        <v>0</v>
      </c>
      <c r="P39" s="464">
        <v>0</v>
      </c>
      <c r="Q39" s="465">
        <v>0</v>
      </c>
      <c r="R39" s="472" t="s">
        <v>1103</v>
      </c>
    </row>
    <row r="40" spans="1:9" s="147" customFormat="1" ht="12.75" customHeight="1">
      <c r="A40" s="147" t="s">
        <v>1104</v>
      </c>
      <c r="I40" s="147" t="s">
        <v>1105</v>
      </c>
    </row>
    <row r="41" spans="1:9" s="147" customFormat="1" ht="12.75" customHeight="1">
      <c r="A41" s="147" t="s">
        <v>1151</v>
      </c>
      <c r="I41" s="147" t="s">
        <v>1152</v>
      </c>
    </row>
    <row r="42" spans="23:31" s="147" customFormat="1" ht="13.5">
      <c r="W42" s="147" t="s">
        <v>1153</v>
      </c>
      <c r="AE42" s="147" t="s">
        <v>1154</v>
      </c>
    </row>
    <row r="43" s="147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ht="13.5">
      <c r="V60" s="2"/>
    </row>
  </sheetData>
  <mergeCells count="21">
    <mergeCell ref="I3:I5"/>
    <mergeCell ref="F3:F5"/>
    <mergeCell ref="G3:G5"/>
    <mergeCell ref="Q4:Q5"/>
    <mergeCell ref="A1:H1"/>
    <mergeCell ref="E3:E5"/>
    <mergeCell ref="B3:B5"/>
    <mergeCell ref="C3:C5"/>
    <mergeCell ref="D3:D5"/>
    <mergeCell ref="A3:A5"/>
    <mergeCell ref="H3:H5"/>
    <mergeCell ref="I1:R1"/>
    <mergeCell ref="R3:R6"/>
    <mergeCell ref="K3:Q3"/>
    <mergeCell ref="K4:K5"/>
    <mergeCell ref="L4:L5"/>
    <mergeCell ref="M4:M5"/>
    <mergeCell ref="N4:N5"/>
    <mergeCell ref="O4:O5"/>
    <mergeCell ref="P4:P5"/>
    <mergeCell ref="J3:J5"/>
  </mergeCells>
  <printOptions/>
  <pageMargins left="0.32" right="0.39" top="0.34" bottom="0.26" header="0.3" footer="0.16"/>
  <pageSetup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0"/>
  <sheetViews>
    <sheetView zoomScaleSheetLayoutView="75" workbookViewId="0" topLeftCell="B7">
      <selection activeCell="J16" sqref="J16"/>
    </sheetView>
  </sheetViews>
  <sheetFormatPr defaultColWidth="8.88671875" defaultRowHeight="13.5"/>
  <cols>
    <col min="1" max="1" width="12.77734375" style="37" customWidth="1"/>
    <col min="2" max="7" width="10.77734375" style="37" customWidth="1"/>
    <col min="8" max="8" width="11.6640625" style="37" customWidth="1"/>
    <col min="9" max="9" width="11.21484375" style="37" customWidth="1"/>
    <col min="10" max="10" width="12.77734375" style="37" customWidth="1"/>
    <col min="11" max="16384" width="9.77734375" style="37" customWidth="1"/>
  </cols>
  <sheetData>
    <row r="1" s="547" customFormat="1" ht="13.5"/>
    <row r="2" spans="1:10" s="519" customFormat="1" ht="37.5" customHeight="1">
      <c r="A2" s="863" t="s">
        <v>266</v>
      </c>
      <c r="B2" s="863"/>
      <c r="C2" s="863"/>
      <c r="D2" s="863"/>
      <c r="E2" s="863"/>
      <c r="F2" s="863"/>
      <c r="G2" s="863"/>
      <c r="H2" s="863"/>
      <c r="I2" s="863"/>
      <c r="J2" s="863"/>
    </row>
    <row r="3" spans="1:10" s="5" customFormat="1" ht="18" customHeight="1" thickBot="1">
      <c r="A3" s="5" t="s">
        <v>1156</v>
      </c>
      <c r="B3" s="206"/>
      <c r="C3" s="206"/>
      <c r="D3" s="206"/>
      <c r="E3" s="206"/>
      <c r="F3" s="206"/>
      <c r="G3" s="206"/>
      <c r="H3" s="206"/>
      <c r="I3" s="206"/>
      <c r="J3" s="207" t="s">
        <v>1157</v>
      </c>
    </row>
    <row r="4" spans="1:10" s="14" customFormat="1" ht="50.25" customHeight="1">
      <c r="A4" s="884" t="s">
        <v>1166</v>
      </c>
      <c r="B4" s="249" t="s">
        <v>530</v>
      </c>
      <c r="C4" s="249" t="s">
        <v>255</v>
      </c>
      <c r="D4" s="249" t="s">
        <v>256</v>
      </c>
      <c r="E4" s="249" t="s">
        <v>257</v>
      </c>
      <c r="F4" s="249" t="s">
        <v>258</v>
      </c>
      <c r="G4" s="249" t="s">
        <v>259</v>
      </c>
      <c r="H4" s="249" t="s">
        <v>288</v>
      </c>
      <c r="I4" s="250" t="s">
        <v>289</v>
      </c>
      <c r="J4" s="792" t="s">
        <v>196</v>
      </c>
    </row>
    <row r="5" spans="1:10" s="5" customFormat="1" ht="50.25" customHeight="1">
      <c r="A5" s="885"/>
      <c r="B5" s="164" t="s">
        <v>1158</v>
      </c>
      <c r="C5" s="473" t="s">
        <v>638</v>
      </c>
      <c r="D5" s="473" t="s">
        <v>639</v>
      </c>
      <c r="E5" s="473" t="s">
        <v>1159</v>
      </c>
      <c r="F5" s="473" t="s">
        <v>1160</v>
      </c>
      <c r="G5" s="473" t="s">
        <v>1161</v>
      </c>
      <c r="H5" s="473" t="s">
        <v>1162</v>
      </c>
      <c r="I5" s="210" t="s">
        <v>1163</v>
      </c>
      <c r="J5" s="886"/>
    </row>
    <row r="6" spans="1:10" s="13" customFormat="1" ht="24.75" customHeight="1">
      <c r="A6" s="701" t="s">
        <v>628</v>
      </c>
      <c r="B6" s="703">
        <v>1891594</v>
      </c>
      <c r="C6" s="703">
        <v>8951</v>
      </c>
      <c r="D6" s="11" t="s">
        <v>1164</v>
      </c>
      <c r="E6" s="11" t="s">
        <v>1164</v>
      </c>
      <c r="F6" s="11" t="s">
        <v>1164</v>
      </c>
      <c r="G6" s="11" t="s">
        <v>1164</v>
      </c>
      <c r="H6" s="11" t="s">
        <v>1164</v>
      </c>
      <c r="I6" s="11" t="s">
        <v>1164</v>
      </c>
      <c r="J6" s="698" t="s">
        <v>628</v>
      </c>
    </row>
    <row r="7" spans="1:10" s="13" customFormat="1" ht="24.75" customHeight="1">
      <c r="A7" s="701" t="s">
        <v>630</v>
      </c>
      <c r="B7" s="703">
        <v>975230</v>
      </c>
      <c r="C7" s="703">
        <v>2081</v>
      </c>
      <c r="D7" s="11" t="s">
        <v>817</v>
      </c>
      <c r="E7" s="11" t="s">
        <v>817</v>
      </c>
      <c r="F7" s="11" t="s">
        <v>817</v>
      </c>
      <c r="G7" s="11" t="s">
        <v>817</v>
      </c>
      <c r="H7" s="11" t="s">
        <v>817</v>
      </c>
      <c r="I7" s="258">
        <v>21050</v>
      </c>
      <c r="J7" s="699" t="s">
        <v>630</v>
      </c>
    </row>
    <row r="8" spans="1:10" s="14" customFormat="1" ht="24.75" customHeight="1">
      <c r="A8" s="701" t="s">
        <v>629</v>
      </c>
      <c r="B8" s="704">
        <v>2066894</v>
      </c>
      <c r="C8" s="703">
        <v>9342</v>
      </c>
      <c r="D8" s="11" t="s">
        <v>1164</v>
      </c>
      <c r="E8" s="11" t="s">
        <v>1164</v>
      </c>
      <c r="F8" s="11" t="s">
        <v>1164</v>
      </c>
      <c r="G8" s="11" t="s">
        <v>1164</v>
      </c>
      <c r="H8" s="11" t="s">
        <v>1164</v>
      </c>
      <c r="I8" s="258" t="s">
        <v>1164</v>
      </c>
      <c r="J8" s="699" t="s">
        <v>629</v>
      </c>
    </row>
    <row r="9" spans="1:10" s="14" customFormat="1" ht="24.75" customHeight="1">
      <c r="A9" s="701" t="s">
        <v>631</v>
      </c>
      <c r="B9" s="704">
        <v>998668</v>
      </c>
      <c r="C9" s="703">
        <v>2267</v>
      </c>
      <c r="D9" s="11" t="s">
        <v>817</v>
      </c>
      <c r="E9" s="11" t="s">
        <v>817</v>
      </c>
      <c r="F9" s="11" t="s">
        <v>817</v>
      </c>
      <c r="G9" s="11" t="s">
        <v>817</v>
      </c>
      <c r="H9" s="11" t="s">
        <v>817</v>
      </c>
      <c r="I9" s="258">
        <v>17020</v>
      </c>
      <c r="J9" s="699" t="s">
        <v>631</v>
      </c>
    </row>
    <row r="10" spans="1:10" s="13" customFormat="1" ht="24.75" customHeight="1">
      <c r="A10" s="701" t="s">
        <v>632</v>
      </c>
      <c r="B10" s="704">
        <f>SUM(C10:I10)</f>
        <v>2426730</v>
      </c>
      <c r="C10" s="703">
        <v>7350</v>
      </c>
      <c r="D10" s="11">
        <v>283</v>
      </c>
      <c r="E10" s="703">
        <v>3060</v>
      </c>
      <c r="F10" s="703">
        <v>19015</v>
      </c>
      <c r="G10" s="11">
        <v>1897</v>
      </c>
      <c r="H10" s="703">
        <v>2161281</v>
      </c>
      <c r="I10" s="703">
        <v>233844</v>
      </c>
      <c r="J10" s="699" t="s">
        <v>632</v>
      </c>
    </row>
    <row r="11" spans="1:10" s="13" customFormat="1" ht="24.75" customHeight="1">
      <c r="A11" s="701" t="s">
        <v>633</v>
      </c>
      <c r="B11" s="704">
        <v>29227</v>
      </c>
      <c r="C11" s="703">
        <v>2613</v>
      </c>
      <c r="D11" s="11">
        <v>176</v>
      </c>
      <c r="E11" s="703">
        <v>1456</v>
      </c>
      <c r="F11" s="703">
        <v>11068</v>
      </c>
      <c r="G11" s="11">
        <v>843</v>
      </c>
      <c r="H11" s="703">
        <v>7893</v>
      </c>
      <c r="I11" s="703">
        <v>5178</v>
      </c>
      <c r="J11" s="699" t="s">
        <v>633</v>
      </c>
    </row>
    <row r="12" spans="1:10" s="13" customFormat="1" ht="24.75" customHeight="1">
      <c r="A12" s="701" t="s">
        <v>634</v>
      </c>
      <c r="B12" s="704">
        <v>2487957</v>
      </c>
      <c r="C12" s="703">
        <v>4406</v>
      </c>
      <c r="D12" s="11">
        <v>304</v>
      </c>
      <c r="E12" s="703">
        <v>2822</v>
      </c>
      <c r="F12" s="703">
        <v>19123</v>
      </c>
      <c r="G12" s="11">
        <v>2183</v>
      </c>
      <c r="H12" s="703">
        <v>2265853</v>
      </c>
      <c r="I12" s="703">
        <v>193266</v>
      </c>
      <c r="J12" s="699" t="s">
        <v>634</v>
      </c>
    </row>
    <row r="13" spans="1:10" s="13" customFormat="1" ht="24.75" customHeight="1">
      <c r="A13" s="701" t="s">
        <v>635</v>
      </c>
      <c r="B13" s="704">
        <v>1015191</v>
      </c>
      <c r="C13" s="703">
        <v>2386</v>
      </c>
      <c r="D13" s="11">
        <v>145</v>
      </c>
      <c r="E13" s="703">
        <v>1077</v>
      </c>
      <c r="F13" s="703">
        <v>9990</v>
      </c>
      <c r="G13" s="11">
        <v>835</v>
      </c>
      <c r="H13" s="703">
        <v>997853</v>
      </c>
      <c r="I13" s="703">
        <v>3419</v>
      </c>
      <c r="J13" s="699" t="s">
        <v>635</v>
      </c>
    </row>
    <row r="14" spans="1:10" s="75" customFormat="1" ht="24.75" customHeight="1">
      <c r="A14" s="702" t="s">
        <v>636</v>
      </c>
      <c r="B14" s="705">
        <f>SUM(C14:I14)</f>
        <v>2395203</v>
      </c>
      <c r="C14" s="706">
        <v>6022</v>
      </c>
      <c r="D14" s="73">
        <v>407</v>
      </c>
      <c r="E14" s="706">
        <v>2527</v>
      </c>
      <c r="F14" s="706">
        <v>17614</v>
      </c>
      <c r="G14" s="73">
        <v>1701</v>
      </c>
      <c r="H14" s="706">
        <v>2101459</v>
      </c>
      <c r="I14" s="706">
        <v>265473</v>
      </c>
      <c r="J14" s="700" t="s">
        <v>636</v>
      </c>
    </row>
    <row r="15" spans="1:10" s="75" customFormat="1" ht="24.75" customHeight="1">
      <c r="A15" s="702" t="s">
        <v>637</v>
      </c>
      <c r="B15" s="705">
        <v>895105</v>
      </c>
      <c r="C15" s="706">
        <v>2630</v>
      </c>
      <c r="D15" s="73">
        <v>248</v>
      </c>
      <c r="E15" s="706">
        <v>1506</v>
      </c>
      <c r="F15" s="706">
        <v>10164</v>
      </c>
      <c r="G15" s="73">
        <v>719</v>
      </c>
      <c r="H15" s="706">
        <v>864518</v>
      </c>
      <c r="I15" s="706">
        <v>15320</v>
      </c>
      <c r="J15" s="700" t="s">
        <v>637</v>
      </c>
    </row>
    <row r="16" spans="1:10" s="35" customFormat="1" ht="24.75" customHeight="1" thickBot="1">
      <c r="A16" s="33">
        <v>2005</v>
      </c>
      <c r="B16" s="707">
        <f>SUM(C16:I16)</f>
        <v>3029433</v>
      </c>
      <c r="C16" s="708">
        <v>7338</v>
      </c>
      <c r="D16" s="708">
        <v>586</v>
      </c>
      <c r="E16" s="708">
        <v>3071</v>
      </c>
      <c r="F16" s="708">
        <v>207208</v>
      </c>
      <c r="G16" s="708">
        <v>2336</v>
      </c>
      <c r="H16" s="708">
        <v>2405943</v>
      </c>
      <c r="I16" s="708">
        <v>402951</v>
      </c>
      <c r="J16" s="43">
        <v>2005</v>
      </c>
    </row>
    <row r="17" spans="1:10" s="65" customFormat="1" ht="13.5">
      <c r="A17" s="65" t="s">
        <v>1165</v>
      </c>
      <c r="E17" s="850" t="s">
        <v>1167</v>
      </c>
      <c r="F17" s="850"/>
      <c r="G17" s="850"/>
      <c r="H17" s="850"/>
      <c r="I17" s="850"/>
      <c r="J17" s="850"/>
    </row>
    <row r="18" s="65" customFormat="1" ht="38.25" customHeight="1"/>
    <row r="19" s="65" customFormat="1" ht="38.25" customHeight="1"/>
    <row r="20" ht="13.5">
      <c r="G20" s="131"/>
    </row>
  </sheetData>
  <mergeCells count="4">
    <mergeCell ref="A2:J2"/>
    <mergeCell ref="A4:A5"/>
    <mergeCell ref="J4:J5"/>
    <mergeCell ref="E17:J17"/>
  </mergeCells>
  <printOptions/>
  <pageMargins left="0.7480314960629921" right="0.7480314960629921" top="0.984251968503937" bottom="0.95" header="0.5118110236220472" footer="0.6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7"/>
  <sheetViews>
    <sheetView zoomScale="70" zoomScaleNormal="70" workbookViewId="0" topLeftCell="A1">
      <selection activeCell="Q11" sqref="Q11"/>
    </sheetView>
  </sheetViews>
  <sheetFormatPr defaultColWidth="8.88671875" defaultRowHeight="13.5"/>
  <cols>
    <col min="1" max="1" width="8.5546875" style="0" customWidth="1"/>
    <col min="2" max="2" width="8.3359375" style="0" customWidth="1"/>
    <col min="3" max="3" width="8.10546875" style="0" customWidth="1"/>
    <col min="4" max="4" width="7.6640625" style="0" customWidth="1"/>
    <col min="5" max="17" width="8.3359375" style="0" customWidth="1"/>
  </cols>
  <sheetData>
    <row r="1" spans="1:17" s="519" customFormat="1" ht="36" customHeight="1">
      <c r="A1" s="863" t="s">
        <v>267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</row>
    <row r="2" spans="1:17" s="5" customFormat="1" ht="13.5" customHeight="1">
      <c r="A2" s="474" t="s">
        <v>529</v>
      </c>
      <c r="B2" s="475"/>
      <c r="C2" s="476" t="s">
        <v>839</v>
      </c>
      <c r="D2" s="206"/>
      <c r="E2" s="477"/>
      <c r="F2" s="476" t="s">
        <v>839</v>
      </c>
      <c r="G2" s="476"/>
      <c r="H2" s="206"/>
      <c r="I2" s="206"/>
      <c r="J2" s="206"/>
      <c r="K2" s="477" t="s">
        <v>839</v>
      </c>
      <c r="L2" s="206"/>
      <c r="M2" s="206"/>
      <c r="N2" s="206"/>
      <c r="O2" s="206"/>
      <c r="P2" s="206"/>
      <c r="Q2" s="478" t="s">
        <v>827</v>
      </c>
    </row>
    <row r="3" spans="1:17" s="14" customFormat="1" ht="24.75" customHeight="1">
      <c r="A3" s="895" t="s">
        <v>1305</v>
      </c>
      <c r="B3" s="733" t="s">
        <v>1287</v>
      </c>
      <c r="C3" s="887" t="s">
        <v>1288</v>
      </c>
      <c r="D3" s="887"/>
      <c r="E3" s="888"/>
      <c r="F3" s="889" t="s">
        <v>1289</v>
      </c>
      <c r="G3" s="890"/>
      <c r="H3" s="890"/>
      <c r="I3" s="890"/>
      <c r="J3" s="734"/>
      <c r="K3" s="891" t="s">
        <v>1290</v>
      </c>
      <c r="L3" s="887"/>
      <c r="M3" s="887"/>
      <c r="N3" s="887"/>
      <c r="O3" s="887"/>
      <c r="P3" s="888"/>
      <c r="Q3" s="892" t="s">
        <v>1306</v>
      </c>
    </row>
    <row r="4" spans="1:17" s="14" customFormat="1" ht="24.75" customHeight="1">
      <c r="A4" s="896"/>
      <c r="B4" s="735"/>
      <c r="C4" s="274" t="s">
        <v>1291</v>
      </c>
      <c r="D4" s="274" t="s">
        <v>1292</v>
      </c>
      <c r="E4" s="736" t="s">
        <v>1293</v>
      </c>
      <c r="F4" s="274" t="s">
        <v>1294</v>
      </c>
      <c r="G4" s="274" t="s">
        <v>1295</v>
      </c>
      <c r="H4" s="274" t="s">
        <v>1296</v>
      </c>
      <c r="I4" s="274" t="s">
        <v>1297</v>
      </c>
      <c r="J4" s="274" t="s">
        <v>1298</v>
      </c>
      <c r="K4" s="251" t="s">
        <v>1299</v>
      </c>
      <c r="L4" s="251" t="s">
        <v>1300</v>
      </c>
      <c r="M4" s="251" t="s">
        <v>1301</v>
      </c>
      <c r="N4" s="251" t="s">
        <v>1302</v>
      </c>
      <c r="O4" s="251" t="s">
        <v>1303</v>
      </c>
      <c r="P4" s="251" t="s">
        <v>1304</v>
      </c>
      <c r="Q4" s="893"/>
    </row>
    <row r="5" spans="1:17" s="5" customFormat="1" ht="43.5" customHeight="1">
      <c r="A5" s="897"/>
      <c r="B5" s="479" t="s">
        <v>542</v>
      </c>
      <c r="C5" s="164" t="s">
        <v>793</v>
      </c>
      <c r="D5" s="164" t="s">
        <v>848</v>
      </c>
      <c r="E5" s="473" t="s">
        <v>794</v>
      </c>
      <c r="F5" s="473" t="s">
        <v>795</v>
      </c>
      <c r="G5" s="473" t="s">
        <v>796</v>
      </c>
      <c r="H5" s="473" t="s">
        <v>797</v>
      </c>
      <c r="I5" s="473" t="s">
        <v>798</v>
      </c>
      <c r="J5" s="473" t="s">
        <v>799</v>
      </c>
      <c r="K5" s="480" t="s">
        <v>800</v>
      </c>
      <c r="L5" s="321"/>
      <c r="M5" s="321"/>
      <c r="N5" s="321"/>
      <c r="O5" s="321"/>
      <c r="P5" s="23" t="s">
        <v>801</v>
      </c>
      <c r="Q5" s="894"/>
    </row>
    <row r="6" spans="1:17" s="5" customFormat="1" ht="19.5" customHeight="1">
      <c r="A6" s="15" t="s">
        <v>523</v>
      </c>
      <c r="B6" s="722">
        <v>20810</v>
      </c>
      <c r="C6" s="16">
        <v>28</v>
      </c>
      <c r="D6" s="723">
        <v>20781</v>
      </c>
      <c r="E6" s="16">
        <v>1</v>
      </c>
      <c r="F6" s="724">
        <v>4858</v>
      </c>
      <c r="G6" s="724">
        <v>139</v>
      </c>
      <c r="H6" s="724">
        <v>1404</v>
      </c>
      <c r="I6" s="724">
        <v>14409</v>
      </c>
      <c r="J6" s="725">
        <v>0</v>
      </c>
      <c r="K6" s="724">
        <v>2583</v>
      </c>
      <c r="L6" s="724">
        <v>4866</v>
      </c>
      <c r="M6" s="724">
        <v>4056</v>
      </c>
      <c r="N6" s="724">
        <v>3853</v>
      </c>
      <c r="O6" s="724">
        <v>3428</v>
      </c>
      <c r="P6" s="726">
        <v>2024</v>
      </c>
      <c r="Q6" s="16" t="s">
        <v>523</v>
      </c>
    </row>
    <row r="7" spans="1:17" s="5" customFormat="1" ht="19.5" customHeight="1">
      <c r="A7" s="15" t="s">
        <v>826</v>
      </c>
      <c r="B7" s="722">
        <v>24885</v>
      </c>
      <c r="C7" s="723">
        <v>40</v>
      </c>
      <c r="D7" s="723">
        <v>24844</v>
      </c>
      <c r="E7" s="723">
        <v>1</v>
      </c>
      <c r="F7" s="723">
        <v>6366</v>
      </c>
      <c r="G7" s="723">
        <v>143</v>
      </c>
      <c r="H7" s="723">
        <v>1539</v>
      </c>
      <c r="I7" s="723">
        <v>16837</v>
      </c>
      <c r="J7" s="725">
        <v>0</v>
      </c>
      <c r="K7" s="723">
        <v>3258</v>
      </c>
      <c r="L7" s="723">
        <v>5356</v>
      </c>
      <c r="M7" s="723">
        <v>4775</v>
      </c>
      <c r="N7" s="723">
        <v>5153</v>
      </c>
      <c r="O7" s="723">
        <v>3904</v>
      </c>
      <c r="P7" s="553">
        <v>2439</v>
      </c>
      <c r="Q7" s="16" t="s">
        <v>826</v>
      </c>
    </row>
    <row r="8" spans="1:17" s="5" customFormat="1" ht="19.5" customHeight="1">
      <c r="A8" s="15" t="s">
        <v>1260</v>
      </c>
      <c r="B8" s="722">
        <v>31024</v>
      </c>
      <c r="C8" s="723">
        <v>83</v>
      </c>
      <c r="D8" s="723">
        <v>30940</v>
      </c>
      <c r="E8" s="723">
        <v>1</v>
      </c>
      <c r="F8" s="723">
        <v>8494</v>
      </c>
      <c r="G8" s="723">
        <v>16</v>
      </c>
      <c r="H8" s="723">
        <v>198</v>
      </c>
      <c r="I8" s="723">
        <v>22316</v>
      </c>
      <c r="J8" s="596">
        <v>0</v>
      </c>
      <c r="K8" s="723">
        <v>4909</v>
      </c>
      <c r="L8" s="723">
        <v>6146</v>
      </c>
      <c r="M8" s="723">
        <v>5917</v>
      </c>
      <c r="N8" s="723">
        <v>6011</v>
      </c>
      <c r="O8" s="723">
        <v>4622</v>
      </c>
      <c r="P8" s="553">
        <v>3419</v>
      </c>
      <c r="Q8" s="16" t="s">
        <v>1260</v>
      </c>
    </row>
    <row r="9" spans="1:17" s="5" customFormat="1" ht="19.5" customHeight="1">
      <c r="A9" s="15" t="s">
        <v>832</v>
      </c>
      <c r="B9" s="722">
        <v>23911</v>
      </c>
      <c r="C9" s="723">
        <v>50</v>
      </c>
      <c r="D9" s="723">
        <v>23850</v>
      </c>
      <c r="E9" s="723">
        <v>11</v>
      </c>
      <c r="F9" s="723">
        <v>7725</v>
      </c>
      <c r="G9" s="723">
        <v>161</v>
      </c>
      <c r="H9" s="723">
        <v>872</v>
      </c>
      <c r="I9" s="723">
        <v>15142</v>
      </c>
      <c r="J9" s="596">
        <v>0</v>
      </c>
      <c r="K9" s="723">
        <v>4678</v>
      </c>
      <c r="L9" s="723">
        <v>4894</v>
      </c>
      <c r="M9" s="723">
        <v>4725</v>
      </c>
      <c r="N9" s="723">
        <v>4424</v>
      </c>
      <c r="O9" s="723">
        <v>2996</v>
      </c>
      <c r="P9" s="553">
        <v>2194</v>
      </c>
      <c r="Q9" s="16" t="s">
        <v>832</v>
      </c>
    </row>
    <row r="10" spans="1:17" s="5" customFormat="1" ht="19.5" customHeight="1">
      <c r="A10" s="15" t="s">
        <v>957</v>
      </c>
      <c r="B10" s="722">
        <v>27253</v>
      </c>
      <c r="C10" s="723">
        <v>25</v>
      </c>
      <c r="D10" s="723">
        <v>27211</v>
      </c>
      <c r="E10" s="723">
        <v>17</v>
      </c>
      <c r="F10" s="723">
        <v>9878</v>
      </c>
      <c r="G10" s="723">
        <v>231</v>
      </c>
      <c r="H10" s="723">
        <v>207</v>
      </c>
      <c r="I10" s="723">
        <v>16920</v>
      </c>
      <c r="J10" s="596">
        <v>0</v>
      </c>
      <c r="K10" s="723">
        <v>5382</v>
      </c>
      <c r="L10" s="723">
        <v>5607</v>
      </c>
      <c r="M10" s="723">
        <v>4792</v>
      </c>
      <c r="N10" s="723">
        <v>5057</v>
      </c>
      <c r="O10" s="723">
        <v>3612</v>
      </c>
      <c r="P10" s="553">
        <v>2803</v>
      </c>
      <c r="Q10" s="16" t="s">
        <v>957</v>
      </c>
    </row>
    <row r="11" spans="1:17" s="485" customFormat="1" ht="19.5" customHeight="1">
      <c r="A11" s="310" t="s">
        <v>1261</v>
      </c>
      <c r="B11" s="727">
        <f>SUM(B12:B23)</f>
        <v>30771</v>
      </c>
      <c r="C11" s="712">
        <f aca="true" t="shared" si="0" ref="C11:P11">SUM(C12:C23)</f>
        <v>23</v>
      </c>
      <c r="D11" s="712">
        <f t="shared" si="0"/>
        <v>30736</v>
      </c>
      <c r="E11" s="712">
        <f t="shared" si="0"/>
        <v>12</v>
      </c>
      <c r="F11" s="712">
        <f t="shared" si="0"/>
        <v>10693</v>
      </c>
      <c r="G11" s="712">
        <f t="shared" si="0"/>
        <v>298</v>
      </c>
      <c r="H11" s="712">
        <f t="shared" si="0"/>
        <v>249</v>
      </c>
      <c r="I11" s="712">
        <f t="shared" si="0"/>
        <v>16263</v>
      </c>
      <c r="J11" s="712">
        <f>SUM(J12:J23)</f>
        <v>3256</v>
      </c>
      <c r="K11" s="712">
        <f t="shared" si="0"/>
        <v>6529</v>
      </c>
      <c r="L11" s="712">
        <f t="shared" si="0"/>
        <v>6127</v>
      </c>
      <c r="M11" s="712">
        <f t="shared" si="0"/>
        <v>5379</v>
      </c>
      <c r="N11" s="712">
        <f t="shared" si="0"/>
        <v>5484</v>
      </c>
      <c r="O11" s="712">
        <f t="shared" si="0"/>
        <v>3993</v>
      </c>
      <c r="P11" s="713">
        <f t="shared" si="0"/>
        <v>3259</v>
      </c>
      <c r="Q11" s="312" t="s">
        <v>1274</v>
      </c>
    </row>
    <row r="12" spans="1:17" s="449" customFormat="1" ht="19.5" customHeight="1">
      <c r="A12" s="276" t="s">
        <v>1262</v>
      </c>
      <c r="B12" s="728">
        <f>SUM(C12:E12)</f>
        <v>2089</v>
      </c>
      <c r="C12" s="277">
        <v>0</v>
      </c>
      <c r="D12" s="277">
        <v>2087</v>
      </c>
      <c r="E12" s="277">
        <v>2</v>
      </c>
      <c r="F12" s="277">
        <v>707</v>
      </c>
      <c r="G12" s="277">
        <v>17</v>
      </c>
      <c r="H12" s="277">
        <v>17</v>
      </c>
      <c r="I12" s="277">
        <v>1346</v>
      </c>
      <c r="J12" s="277">
        <v>0</v>
      </c>
      <c r="K12" s="277">
        <v>459</v>
      </c>
      <c r="L12" s="277">
        <v>485</v>
      </c>
      <c r="M12" s="277">
        <v>365</v>
      </c>
      <c r="N12" s="277">
        <v>429</v>
      </c>
      <c r="O12" s="277">
        <v>203</v>
      </c>
      <c r="P12" s="277">
        <v>148</v>
      </c>
      <c r="Q12" s="730" t="s">
        <v>1275</v>
      </c>
    </row>
    <row r="13" spans="1:17" s="449" customFormat="1" ht="19.5" customHeight="1">
      <c r="A13" s="276" t="s">
        <v>1263</v>
      </c>
      <c r="B13" s="728">
        <f aca="true" t="shared" si="1" ref="B13:B23">SUM(C13:E13)</f>
        <v>1679</v>
      </c>
      <c r="C13" s="277">
        <v>1</v>
      </c>
      <c r="D13" s="277">
        <v>1677</v>
      </c>
      <c r="E13" s="277">
        <v>1</v>
      </c>
      <c r="F13" s="277">
        <v>515</v>
      </c>
      <c r="G13" s="277">
        <v>17</v>
      </c>
      <c r="H13" s="277">
        <v>14</v>
      </c>
      <c r="I13" s="277">
        <v>1132</v>
      </c>
      <c r="J13" s="277">
        <v>0</v>
      </c>
      <c r="K13" s="277">
        <v>245</v>
      </c>
      <c r="L13" s="277">
        <v>388</v>
      </c>
      <c r="M13" s="277">
        <v>300</v>
      </c>
      <c r="N13" s="277">
        <v>306</v>
      </c>
      <c r="O13" s="277">
        <v>217</v>
      </c>
      <c r="P13" s="277">
        <v>223</v>
      </c>
      <c r="Q13" s="730" t="s">
        <v>1276</v>
      </c>
    </row>
    <row r="14" spans="1:17" s="449" customFormat="1" ht="19.5" customHeight="1">
      <c r="A14" s="276" t="s">
        <v>1264</v>
      </c>
      <c r="B14" s="728">
        <f t="shared" si="1"/>
        <v>3015</v>
      </c>
      <c r="C14" s="277">
        <v>0</v>
      </c>
      <c r="D14" s="277">
        <v>3014</v>
      </c>
      <c r="E14" s="277">
        <v>1</v>
      </c>
      <c r="F14" s="277">
        <v>1376</v>
      </c>
      <c r="G14" s="277">
        <v>18</v>
      </c>
      <c r="H14" s="277">
        <v>10</v>
      </c>
      <c r="I14" s="277">
        <v>1610</v>
      </c>
      <c r="J14" s="277">
        <v>0</v>
      </c>
      <c r="K14" s="277">
        <v>663</v>
      </c>
      <c r="L14" s="277">
        <v>435</v>
      </c>
      <c r="M14" s="277">
        <v>414</v>
      </c>
      <c r="N14" s="277">
        <v>429</v>
      </c>
      <c r="O14" s="277">
        <v>476</v>
      </c>
      <c r="P14" s="277">
        <v>598</v>
      </c>
      <c r="Q14" s="730" t="s">
        <v>1277</v>
      </c>
    </row>
    <row r="15" spans="1:17" s="449" customFormat="1" ht="19.5" customHeight="1">
      <c r="A15" s="276" t="s">
        <v>1265</v>
      </c>
      <c r="B15" s="728">
        <f t="shared" si="1"/>
        <v>2564</v>
      </c>
      <c r="C15" s="277">
        <v>0</v>
      </c>
      <c r="D15" s="277">
        <v>2563</v>
      </c>
      <c r="E15" s="277">
        <v>1</v>
      </c>
      <c r="F15" s="277">
        <v>1085</v>
      </c>
      <c r="G15" s="277">
        <v>12</v>
      </c>
      <c r="H15" s="277">
        <v>8</v>
      </c>
      <c r="I15" s="277">
        <v>1458</v>
      </c>
      <c r="J15" s="277">
        <v>0</v>
      </c>
      <c r="K15" s="277">
        <v>467</v>
      </c>
      <c r="L15" s="277">
        <v>445</v>
      </c>
      <c r="M15" s="277">
        <v>383</v>
      </c>
      <c r="N15" s="277">
        <v>463</v>
      </c>
      <c r="O15" s="277">
        <v>428</v>
      </c>
      <c r="P15" s="277">
        <v>378</v>
      </c>
      <c r="Q15" s="730" t="s">
        <v>1278</v>
      </c>
    </row>
    <row r="16" spans="1:17" s="449" customFormat="1" ht="19.5" customHeight="1">
      <c r="A16" s="276" t="s">
        <v>1266</v>
      </c>
      <c r="B16" s="728">
        <f t="shared" si="1"/>
        <v>3348</v>
      </c>
      <c r="C16" s="277">
        <v>4</v>
      </c>
      <c r="D16" s="277">
        <v>3344</v>
      </c>
      <c r="E16" s="277">
        <v>0</v>
      </c>
      <c r="F16" s="277">
        <v>1471</v>
      </c>
      <c r="G16" s="277">
        <v>23</v>
      </c>
      <c r="H16" s="277">
        <v>7</v>
      </c>
      <c r="I16" s="277">
        <v>1847</v>
      </c>
      <c r="J16" s="277">
        <v>0</v>
      </c>
      <c r="K16" s="277">
        <v>944</v>
      </c>
      <c r="L16" s="277">
        <v>589</v>
      </c>
      <c r="M16" s="277">
        <v>528</v>
      </c>
      <c r="N16" s="277">
        <v>527</v>
      </c>
      <c r="O16" s="277">
        <v>404</v>
      </c>
      <c r="P16" s="277">
        <v>356</v>
      </c>
      <c r="Q16" s="731" t="s">
        <v>1279</v>
      </c>
    </row>
    <row r="17" spans="1:17" s="449" customFormat="1" ht="19.5" customHeight="1">
      <c r="A17" s="276" t="s">
        <v>1267</v>
      </c>
      <c r="B17" s="728">
        <f t="shared" si="1"/>
        <v>3168</v>
      </c>
      <c r="C17" s="277">
        <v>2</v>
      </c>
      <c r="D17" s="277">
        <v>3162</v>
      </c>
      <c r="E17" s="277">
        <v>4</v>
      </c>
      <c r="F17" s="277">
        <v>1087</v>
      </c>
      <c r="G17" s="277">
        <v>16</v>
      </c>
      <c r="H17" s="277">
        <v>18</v>
      </c>
      <c r="I17" s="277">
        <v>2043</v>
      </c>
      <c r="J17" s="277">
        <v>0</v>
      </c>
      <c r="K17" s="277">
        <v>581</v>
      </c>
      <c r="L17" s="277">
        <v>701</v>
      </c>
      <c r="M17" s="277">
        <v>506</v>
      </c>
      <c r="N17" s="277">
        <v>605</v>
      </c>
      <c r="O17" s="277">
        <v>497</v>
      </c>
      <c r="P17" s="277">
        <v>278</v>
      </c>
      <c r="Q17" s="730" t="s">
        <v>1280</v>
      </c>
    </row>
    <row r="18" spans="1:17" s="449" customFormat="1" ht="19.5" customHeight="1">
      <c r="A18" s="276" t="s">
        <v>1268</v>
      </c>
      <c r="B18" s="728">
        <f t="shared" si="1"/>
        <v>3015</v>
      </c>
      <c r="C18" s="277">
        <v>2</v>
      </c>
      <c r="D18" s="277">
        <v>3012</v>
      </c>
      <c r="E18" s="277">
        <v>1</v>
      </c>
      <c r="F18" s="277">
        <v>1042</v>
      </c>
      <c r="G18" s="277">
        <v>18</v>
      </c>
      <c r="H18" s="277">
        <v>44</v>
      </c>
      <c r="I18" s="277">
        <v>1910</v>
      </c>
      <c r="J18" s="277">
        <v>0</v>
      </c>
      <c r="K18" s="277">
        <v>862</v>
      </c>
      <c r="L18" s="277">
        <v>564</v>
      </c>
      <c r="M18" s="277">
        <v>504</v>
      </c>
      <c r="N18" s="277">
        <v>520</v>
      </c>
      <c r="O18" s="277">
        <v>331</v>
      </c>
      <c r="P18" s="277">
        <v>234</v>
      </c>
      <c r="Q18" s="730" t="s">
        <v>1281</v>
      </c>
    </row>
    <row r="19" spans="1:17" s="449" customFormat="1" ht="19.5" customHeight="1">
      <c r="A19" s="276" t="s">
        <v>1269</v>
      </c>
      <c r="B19" s="728">
        <f t="shared" si="1"/>
        <v>2903</v>
      </c>
      <c r="C19" s="277">
        <v>5</v>
      </c>
      <c r="D19" s="277">
        <v>2898</v>
      </c>
      <c r="E19" s="277">
        <v>0</v>
      </c>
      <c r="F19" s="277">
        <v>1296</v>
      </c>
      <c r="G19" s="277">
        <v>23</v>
      </c>
      <c r="H19" s="277">
        <v>18</v>
      </c>
      <c r="I19" s="277">
        <v>1566</v>
      </c>
      <c r="J19" s="277">
        <v>0</v>
      </c>
      <c r="K19" s="277">
        <v>853</v>
      </c>
      <c r="L19" s="277">
        <v>480</v>
      </c>
      <c r="M19" s="277">
        <v>444</v>
      </c>
      <c r="N19" s="277">
        <v>440</v>
      </c>
      <c r="O19" s="277">
        <v>389</v>
      </c>
      <c r="P19" s="277">
        <v>297</v>
      </c>
      <c r="Q19" s="730" t="s">
        <v>1282</v>
      </c>
    </row>
    <row r="20" spans="1:17" s="449" customFormat="1" ht="19.5" customHeight="1">
      <c r="A20" s="276" t="s">
        <v>1270</v>
      </c>
      <c r="B20" s="728">
        <f t="shared" si="1"/>
        <v>2208</v>
      </c>
      <c r="C20" s="277">
        <v>0</v>
      </c>
      <c r="D20" s="277">
        <v>2206</v>
      </c>
      <c r="E20" s="277">
        <v>2</v>
      </c>
      <c r="F20" s="277">
        <v>797</v>
      </c>
      <c r="G20" s="277">
        <v>21</v>
      </c>
      <c r="H20" s="277">
        <v>5</v>
      </c>
      <c r="I20" s="277">
        <v>1382</v>
      </c>
      <c r="J20" s="277">
        <v>1</v>
      </c>
      <c r="K20" s="277">
        <v>164</v>
      </c>
      <c r="L20" s="277">
        <v>451</v>
      </c>
      <c r="M20" s="277">
        <v>467</v>
      </c>
      <c r="N20" s="277">
        <v>464</v>
      </c>
      <c r="O20" s="277">
        <v>365</v>
      </c>
      <c r="P20" s="277">
        <v>297</v>
      </c>
      <c r="Q20" s="730" t="s">
        <v>1283</v>
      </c>
    </row>
    <row r="21" spans="1:17" s="449" customFormat="1" ht="19.5" customHeight="1">
      <c r="A21" s="276" t="s">
        <v>1271</v>
      </c>
      <c r="B21" s="728">
        <f t="shared" si="1"/>
        <v>2170</v>
      </c>
      <c r="C21" s="277">
        <v>4</v>
      </c>
      <c r="D21" s="277">
        <v>2166</v>
      </c>
      <c r="E21" s="277">
        <v>0</v>
      </c>
      <c r="F21" s="277">
        <v>499</v>
      </c>
      <c r="G21" s="277">
        <v>36</v>
      </c>
      <c r="H21" s="277">
        <v>31</v>
      </c>
      <c r="I21" s="277">
        <v>535</v>
      </c>
      <c r="J21" s="277">
        <v>1069</v>
      </c>
      <c r="K21" s="277">
        <v>277</v>
      </c>
      <c r="L21" s="277">
        <v>468</v>
      </c>
      <c r="M21" s="277">
        <v>525</v>
      </c>
      <c r="N21" s="277">
        <v>443</v>
      </c>
      <c r="O21" s="277">
        <v>257</v>
      </c>
      <c r="P21" s="277">
        <v>200</v>
      </c>
      <c r="Q21" s="730" t="s">
        <v>1284</v>
      </c>
    </row>
    <row r="22" spans="1:17" s="449" customFormat="1" ht="19.5" customHeight="1">
      <c r="A22" s="276" t="s">
        <v>1272</v>
      </c>
      <c r="B22" s="728">
        <f t="shared" si="1"/>
        <v>1911</v>
      </c>
      <c r="C22" s="277">
        <v>0</v>
      </c>
      <c r="D22" s="277">
        <v>1911</v>
      </c>
      <c r="E22" s="277">
        <v>0</v>
      </c>
      <c r="F22" s="277">
        <v>336</v>
      </c>
      <c r="G22" s="277">
        <v>30</v>
      </c>
      <c r="H22" s="277">
        <v>19</v>
      </c>
      <c r="I22" s="277">
        <v>596</v>
      </c>
      <c r="J22" s="277">
        <v>930</v>
      </c>
      <c r="K22" s="277">
        <v>311</v>
      </c>
      <c r="L22" s="277">
        <v>469</v>
      </c>
      <c r="M22" s="277">
        <v>441</v>
      </c>
      <c r="N22" s="277">
        <v>347</v>
      </c>
      <c r="O22" s="277">
        <v>206</v>
      </c>
      <c r="P22" s="277">
        <v>137</v>
      </c>
      <c r="Q22" s="730" t="s">
        <v>1285</v>
      </c>
    </row>
    <row r="23" spans="1:17" s="449" customFormat="1" ht="19.5" customHeight="1">
      <c r="A23" s="281" t="s">
        <v>1273</v>
      </c>
      <c r="B23" s="729">
        <f t="shared" si="1"/>
        <v>2701</v>
      </c>
      <c r="C23" s="284">
        <v>5</v>
      </c>
      <c r="D23" s="284">
        <v>2696</v>
      </c>
      <c r="E23" s="284">
        <v>0</v>
      </c>
      <c r="F23" s="284">
        <v>482</v>
      </c>
      <c r="G23" s="284">
        <v>67</v>
      </c>
      <c r="H23" s="284">
        <v>58</v>
      </c>
      <c r="I23" s="284">
        <v>838</v>
      </c>
      <c r="J23" s="284">
        <v>1256</v>
      </c>
      <c r="K23" s="284">
        <v>703</v>
      </c>
      <c r="L23" s="284">
        <v>652</v>
      </c>
      <c r="M23" s="284">
        <v>502</v>
      </c>
      <c r="N23" s="284">
        <v>511</v>
      </c>
      <c r="O23" s="284">
        <v>220</v>
      </c>
      <c r="P23" s="284">
        <v>113</v>
      </c>
      <c r="Q23" s="732" t="s">
        <v>1286</v>
      </c>
    </row>
    <row r="24" spans="1:17" s="5" customFormat="1" ht="13.5" customHeight="1">
      <c r="A24" s="301" t="s">
        <v>475</v>
      </c>
      <c r="B24" s="47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N24" s="303"/>
      <c r="O24" s="303"/>
      <c r="P24" s="303"/>
      <c r="Q24" s="303" t="s">
        <v>471</v>
      </c>
    </row>
    <row r="25" spans="1:2" s="5" customFormat="1" ht="13.5" customHeight="1">
      <c r="A25" s="5" t="s">
        <v>472</v>
      </c>
      <c r="B25" s="487"/>
    </row>
    <row r="26" spans="1:2" s="5" customFormat="1" ht="13.5" customHeight="1">
      <c r="A26" s="5" t="s">
        <v>473</v>
      </c>
      <c r="B26" s="487"/>
    </row>
    <row r="27" spans="1:2" s="5" customFormat="1" ht="13.5" customHeight="1">
      <c r="A27" s="5" t="s">
        <v>474</v>
      </c>
      <c r="B27" s="487"/>
    </row>
    <row r="28" s="199" customFormat="1" ht="13.5"/>
    <row r="29" s="199" customFormat="1" ht="13.5"/>
    <row r="30" s="199" customFormat="1" ht="13.5"/>
    <row r="31" s="199" customFormat="1" ht="13.5"/>
    <row r="32" s="199" customFormat="1" ht="13.5"/>
    <row r="33" s="199" customFormat="1" ht="13.5"/>
    <row r="34" s="199" customFormat="1" ht="13.5"/>
    <row r="35" s="199" customFormat="1" ht="13.5"/>
  </sheetData>
  <mergeCells count="6">
    <mergeCell ref="A1:Q1"/>
    <mergeCell ref="C3:E3"/>
    <mergeCell ref="F3:I3"/>
    <mergeCell ref="K3:P3"/>
    <mergeCell ref="Q3:Q5"/>
    <mergeCell ref="A3:A5"/>
  </mergeCells>
  <printOptions/>
  <pageMargins left="0.75" right="0.75" top="1" bottom="1" header="0.5" footer="0.5"/>
  <pageSetup horizontalDpi="1200" verticalDpi="12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6"/>
  <sheetViews>
    <sheetView showZeros="0" zoomScale="80" zoomScaleNormal="80" workbookViewId="0" topLeftCell="C1">
      <selection activeCell="R12" sqref="R12"/>
    </sheetView>
  </sheetViews>
  <sheetFormatPr defaultColWidth="8.88671875" defaultRowHeight="13.5"/>
  <cols>
    <col min="1" max="1" width="10.4453125" style="38" customWidth="1"/>
    <col min="2" max="3" width="10.21484375" style="38" customWidth="1"/>
    <col min="4" max="17" width="7.88671875" style="38" customWidth="1"/>
    <col min="18" max="18" width="10.6640625" style="38" customWidth="1"/>
    <col min="19" max="16384" width="8.88671875" style="38" customWidth="1"/>
  </cols>
  <sheetData>
    <row r="1" spans="1:18" s="519" customFormat="1" ht="39" customHeight="1">
      <c r="A1" s="863" t="s">
        <v>268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</row>
    <row r="2" spans="1:18" s="5" customFormat="1" ht="18" customHeight="1" thickBot="1">
      <c r="A2" s="5" t="s">
        <v>1168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7" t="s">
        <v>1169</v>
      </c>
    </row>
    <row r="3" spans="1:18" s="5" customFormat="1" ht="24.75" customHeight="1">
      <c r="A3" s="902" t="s">
        <v>1170</v>
      </c>
      <c r="B3" s="898" t="s">
        <v>1171</v>
      </c>
      <c r="C3" s="899"/>
      <c r="D3" s="898" t="s">
        <v>1172</v>
      </c>
      <c r="E3" s="899"/>
      <c r="F3" s="898" t="s">
        <v>1173</v>
      </c>
      <c r="G3" s="899"/>
      <c r="H3" s="898" t="s">
        <v>1174</v>
      </c>
      <c r="I3" s="899"/>
      <c r="J3" s="898" t="s">
        <v>1175</v>
      </c>
      <c r="K3" s="899"/>
      <c r="L3" s="898" t="s">
        <v>1176</v>
      </c>
      <c r="M3" s="899"/>
      <c r="N3" s="898" t="s">
        <v>1177</v>
      </c>
      <c r="O3" s="899"/>
      <c r="P3" s="898" t="s">
        <v>1178</v>
      </c>
      <c r="Q3" s="899"/>
      <c r="R3" s="905" t="s">
        <v>1179</v>
      </c>
    </row>
    <row r="4" spans="1:18" s="5" customFormat="1" ht="30" customHeight="1">
      <c r="A4" s="903"/>
      <c r="B4" s="910" t="s">
        <v>1180</v>
      </c>
      <c r="C4" s="901"/>
      <c r="D4" s="900" t="s">
        <v>1181</v>
      </c>
      <c r="E4" s="901"/>
      <c r="F4" s="900" t="s">
        <v>1182</v>
      </c>
      <c r="G4" s="901"/>
      <c r="H4" s="900" t="s">
        <v>1183</v>
      </c>
      <c r="I4" s="901"/>
      <c r="J4" s="900" t="s">
        <v>1184</v>
      </c>
      <c r="K4" s="901"/>
      <c r="L4" s="900" t="s">
        <v>1185</v>
      </c>
      <c r="M4" s="901"/>
      <c r="N4" s="909" t="s">
        <v>1186</v>
      </c>
      <c r="O4" s="901"/>
      <c r="P4" s="909" t="s">
        <v>1187</v>
      </c>
      <c r="Q4" s="901"/>
      <c r="R4" s="906"/>
    </row>
    <row r="5" spans="1:18" s="5" customFormat="1" ht="24.75" customHeight="1">
      <c r="A5" s="903"/>
      <c r="B5" s="169" t="s">
        <v>1188</v>
      </c>
      <c r="C5" s="169" t="s">
        <v>1189</v>
      </c>
      <c r="D5" s="169" t="s">
        <v>1188</v>
      </c>
      <c r="E5" s="169" t="s">
        <v>1189</v>
      </c>
      <c r="F5" s="169" t="s">
        <v>1188</v>
      </c>
      <c r="G5" s="169" t="s">
        <v>1189</v>
      </c>
      <c r="H5" s="169" t="s">
        <v>1188</v>
      </c>
      <c r="I5" s="169" t="s">
        <v>1189</v>
      </c>
      <c r="J5" s="169" t="s">
        <v>1188</v>
      </c>
      <c r="K5" s="169" t="s">
        <v>1189</v>
      </c>
      <c r="L5" s="169" t="s">
        <v>1188</v>
      </c>
      <c r="M5" s="169" t="s">
        <v>1189</v>
      </c>
      <c r="N5" s="169" t="s">
        <v>1188</v>
      </c>
      <c r="O5" s="169" t="s">
        <v>1189</v>
      </c>
      <c r="P5" s="169" t="s">
        <v>1188</v>
      </c>
      <c r="Q5" s="169" t="s">
        <v>1189</v>
      </c>
      <c r="R5" s="906"/>
    </row>
    <row r="6" spans="1:18" s="5" customFormat="1" ht="24.75" customHeight="1">
      <c r="A6" s="904"/>
      <c r="B6" s="164" t="s">
        <v>1190</v>
      </c>
      <c r="C6" s="231" t="s">
        <v>1191</v>
      </c>
      <c r="D6" s="164" t="s">
        <v>1190</v>
      </c>
      <c r="E6" s="231" t="s">
        <v>1191</v>
      </c>
      <c r="F6" s="164" t="s">
        <v>1190</v>
      </c>
      <c r="G6" s="231" t="s">
        <v>1191</v>
      </c>
      <c r="H6" s="164" t="s">
        <v>1190</v>
      </c>
      <c r="I6" s="231" t="s">
        <v>1191</v>
      </c>
      <c r="J6" s="164" t="s">
        <v>1190</v>
      </c>
      <c r="K6" s="231" t="s">
        <v>1191</v>
      </c>
      <c r="L6" s="164" t="s">
        <v>1190</v>
      </c>
      <c r="M6" s="231" t="s">
        <v>1191</v>
      </c>
      <c r="N6" s="164" t="s">
        <v>1190</v>
      </c>
      <c r="O6" s="231" t="s">
        <v>1191</v>
      </c>
      <c r="P6" s="164" t="s">
        <v>1190</v>
      </c>
      <c r="Q6" s="231" t="s">
        <v>1191</v>
      </c>
      <c r="R6" s="907"/>
    </row>
    <row r="7" spans="1:18" s="5" customFormat="1" ht="24.75" customHeight="1">
      <c r="A7" s="138" t="s">
        <v>523</v>
      </c>
      <c r="B7" s="397">
        <v>21867</v>
      </c>
      <c r="C7" s="397">
        <v>20363</v>
      </c>
      <c r="D7" s="398">
        <v>191</v>
      </c>
      <c r="E7" s="398">
        <v>193</v>
      </c>
      <c r="F7" s="398">
        <v>1589</v>
      </c>
      <c r="G7" s="398">
        <v>725</v>
      </c>
      <c r="H7" s="398">
        <v>4700</v>
      </c>
      <c r="I7" s="398">
        <v>4493</v>
      </c>
      <c r="J7" s="398">
        <v>2610</v>
      </c>
      <c r="K7" s="398">
        <v>2209</v>
      </c>
      <c r="L7" s="398">
        <v>467</v>
      </c>
      <c r="M7" s="398">
        <v>515</v>
      </c>
      <c r="N7" s="398">
        <v>339</v>
      </c>
      <c r="O7" s="398">
        <v>346</v>
      </c>
      <c r="P7" s="398">
        <v>11971</v>
      </c>
      <c r="Q7" s="399">
        <v>11882</v>
      </c>
      <c r="R7" s="177" t="s">
        <v>523</v>
      </c>
    </row>
    <row r="8" spans="1:18" s="5" customFormat="1" ht="24.75" customHeight="1">
      <c r="A8" s="138" t="s">
        <v>826</v>
      </c>
      <c r="B8" s="397">
        <v>21685</v>
      </c>
      <c r="C8" s="397">
        <v>19411</v>
      </c>
      <c r="D8" s="398">
        <v>177</v>
      </c>
      <c r="E8" s="398">
        <v>160</v>
      </c>
      <c r="F8" s="398">
        <v>1911</v>
      </c>
      <c r="G8" s="398">
        <v>734</v>
      </c>
      <c r="H8" s="398">
        <v>4761</v>
      </c>
      <c r="I8" s="398">
        <v>4325</v>
      </c>
      <c r="J8" s="398">
        <v>3030</v>
      </c>
      <c r="K8" s="398">
        <v>2225</v>
      </c>
      <c r="L8" s="398">
        <v>585</v>
      </c>
      <c r="M8" s="398">
        <v>514</v>
      </c>
      <c r="N8" s="398">
        <v>225</v>
      </c>
      <c r="O8" s="398">
        <v>244</v>
      </c>
      <c r="P8" s="398">
        <v>10996</v>
      </c>
      <c r="Q8" s="399">
        <v>11209</v>
      </c>
      <c r="R8" s="177" t="s">
        <v>826</v>
      </c>
    </row>
    <row r="9" spans="1:18" s="5" customFormat="1" ht="24.75" customHeight="1">
      <c r="A9" s="194" t="s">
        <v>520</v>
      </c>
      <c r="B9" s="397">
        <v>20624</v>
      </c>
      <c r="C9" s="397">
        <v>19008</v>
      </c>
      <c r="D9" s="397">
        <v>192</v>
      </c>
      <c r="E9" s="397">
        <v>187</v>
      </c>
      <c r="F9" s="397">
        <v>1487</v>
      </c>
      <c r="G9" s="397">
        <v>978</v>
      </c>
      <c r="H9" s="397">
        <v>4804</v>
      </c>
      <c r="I9" s="397">
        <v>4323</v>
      </c>
      <c r="J9" s="397">
        <v>2856</v>
      </c>
      <c r="K9" s="397">
        <v>2251</v>
      </c>
      <c r="L9" s="397">
        <v>543</v>
      </c>
      <c r="M9" s="397">
        <v>568</v>
      </c>
      <c r="N9" s="397">
        <v>217</v>
      </c>
      <c r="O9" s="397">
        <v>207</v>
      </c>
      <c r="P9" s="397">
        <v>10525</v>
      </c>
      <c r="Q9" s="397">
        <v>10494</v>
      </c>
      <c r="R9" s="232" t="s">
        <v>520</v>
      </c>
    </row>
    <row r="10" spans="1:18" s="5" customFormat="1" ht="24.75" customHeight="1">
      <c r="A10" s="194" t="s">
        <v>832</v>
      </c>
      <c r="B10" s="397">
        <v>23925</v>
      </c>
      <c r="C10" s="397">
        <v>20136</v>
      </c>
      <c r="D10" s="397">
        <v>187</v>
      </c>
      <c r="E10" s="397">
        <v>181</v>
      </c>
      <c r="F10" s="397">
        <v>2203</v>
      </c>
      <c r="G10" s="397">
        <v>1027</v>
      </c>
      <c r="H10" s="397">
        <v>4774</v>
      </c>
      <c r="I10" s="397">
        <v>4247</v>
      </c>
      <c r="J10" s="397">
        <v>4197</v>
      </c>
      <c r="K10" s="397">
        <v>2694</v>
      </c>
      <c r="L10" s="397">
        <v>638</v>
      </c>
      <c r="M10" s="397">
        <v>551</v>
      </c>
      <c r="N10" s="397">
        <v>189</v>
      </c>
      <c r="O10" s="397">
        <v>189</v>
      </c>
      <c r="P10" s="397">
        <v>11737</v>
      </c>
      <c r="Q10" s="397">
        <v>11247</v>
      </c>
      <c r="R10" s="232" t="s">
        <v>1041</v>
      </c>
    </row>
    <row r="11" spans="1:18" s="132" customFormat="1" ht="24.75" customHeight="1">
      <c r="A11" s="174" t="s">
        <v>1010</v>
      </c>
      <c r="B11" s="400">
        <v>29623</v>
      </c>
      <c r="C11" s="400">
        <v>25902</v>
      </c>
      <c r="D11" s="400">
        <v>240</v>
      </c>
      <c r="E11" s="400">
        <v>222</v>
      </c>
      <c r="F11" s="400">
        <v>3294</v>
      </c>
      <c r="G11" s="400">
        <v>1755</v>
      </c>
      <c r="H11" s="400">
        <v>5255</v>
      </c>
      <c r="I11" s="400">
        <v>4907</v>
      </c>
      <c r="J11" s="400">
        <v>4334</v>
      </c>
      <c r="K11" s="400">
        <v>3385</v>
      </c>
      <c r="L11" s="400">
        <v>708</v>
      </c>
      <c r="M11" s="400">
        <v>671</v>
      </c>
      <c r="N11" s="400">
        <v>211</v>
      </c>
      <c r="O11" s="400">
        <v>205</v>
      </c>
      <c r="P11" s="400">
        <v>15581</v>
      </c>
      <c r="Q11" s="400">
        <v>14757</v>
      </c>
      <c r="R11" s="233" t="s">
        <v>1010</v>
      </c>
    </row>
    <row r="12" spans="1:18" s="237" customFormat="1" ht="24.75" customHeight="1">
      <c r="A12" s="234" t="s">
        <v>1011</v>
      </c>
      <c r="B12" s="235">
        <f aca="true" t="shared" si="0" ref="B12:C24">SUM(D12,F12,H12,J12,L12,N12,P12)</f>
        <v>25279</v>
      </c>
      <c r="C12" s="235">
        <f>SUM(E12,G12,I12,K12,M12,O12,Q12)</f>
        <v>22581</v>
      </c>
      <c r="D12" s="235">
        <v>235</v>
      </c>
      <c r="E12" s="235">
        <f aca="true" t="shared" si="1" ref="E12:Q12">SUM(E13:E24)</f>
        <v>192</v>
      </c>
      <c r="F12" s="235">
        <f t="shared" si="1"/>
        <v>4025</v>
      </c>
      <c r="G12" s="235">
        <f t="shared" si="1"/>
        <v>1786</v>
      </c>
      <c r="H12" s="235">
        <f t="shared" si="1"/>
        <v>4856</v>
      </c>
      <c r="I12" s="235">
        <f t="shared" si="1"/>
        <v>4090</v>
      </c>
      <c r="J12" s="235">
        <f t="shared" si="1"/>
        <v>2948</v>
      </c>
      <c r="K12" s="235">
        <f t="shared" si="1"/>
        <v>2837</v>
      </c>
      <c r="L12" s="235">
        <f t="shared" si="1"/>
        <v>547</v>
      </c>
      <c r="M12" s="235">
        <f t="shared" si="1"/>
        <v>552</v>
      </c>
      <c r="N12" s="235">
        <f t="shared" si="1"/>
        <v>124</v>
      </c>
      <c r="O12" s="235">
        <f t="shared" si="1"/>
        <v>139</v>
      </c>
      <c r="P12" s="235">
        <f t="shared" si="1"/>
        <v>12544</v>
      </c>
      <c r="Q12" s="235">
        <f t="shared" si="1"/>
        <v>12985</v>
      </c>
      <c r="R12" s="236" t="s">
        <v>1011</v>
      </c>
    </row>
    <row r="13" spans="1:18" s="5" customFormat="1" ht="24.75" customHeight="1">
      <c r="A13" s="194" t="s">
        <v>1192</v>
      </c>
      <c r="B13" s="293">
        <f>SUM(D13,F13,H13,J13,L13,N13,P13)</f>
        <v>2229</v>
      </c>
      <c r="C13" s="293">
        <f>SUM(E13,G13,I13,K13,M13,O13,Q13)</f>
        <v>2102</v>
      </c>
      <c r="D13" s="294">
        <v>13</v>
      </c>
      <c r="E13" s="294">
        <v>7</v>
      </c>
      <c r="F13" s="294">
        <v>192</v>
      </c>
      <c r="G13" s="294">
        <v>92</v>
      </c>
      <c r="H13" s="294">
        <v>387</v>
      </c>
      <c r="I13" s="294">
        <v>270</v>
      </c>
      <c r="J13" s="294">
        <v>262</v>
      </c>
      <c r="K13" s="294">
        <v>193</v>
      </c>
      <c r="L13" s="294">
        <v>40</v>
      </c>
      <c r="M13" s="294">
        <v>38</v>
      </c>
      <c r="N13" s="294">
        <v>11</v>
      </c>
      <c r="O13" s="294">
        <v>14</v>
      </c>
      <c r="P13" s="294">
        <v>1324</v>
      </c>
      <c r="Q13" s="294">
        <v>1488</v>
      </c>
      <c r="R13" s="232" t="s">
        <v>1193</v>
      </c>
    </row>
    <row r="14" spans="1:18" s="5" customFormat="1" ht="24.75" customHeight="1">
      <c r="A14" s="194" t="s">
        <v>1194</v>
      </c>
      <c r="B14" s="293">
        <f t="shared" si="0"/>
        <v>1863</v>
      </c>
      <c r="C14" s="293">
        <f t="shared" si="0"/>
        <v>1666</v>
      </c>
      <c r="D14" s="294">
        <v>15</v>
      </c>
      <c r="E14" s="294">
        <v>17</v>
      </c>
      <c r="F14" s="294">
        <v>201</v>
      </c>
      <c r="G14" s="294">
        <v>72</v>
      </c>
      <c r="H14" s="294">
        <v>300</v>
      </c>
      <c r="I14" s="294">
        <v>248</v>
      </c>
      <c r="J14" s="294">
        <v>221</v>
      </c>
      <c r="K14" s="294">
        <v>199</v>
      </c>
      <c r="L14" s="294">
        <v>50</v>
      </c>
      <c r="M14" s="294">
        <v>37</v>
      </c>
      <c r="N14" s="294">
        <v>13</v>
      </c>
      <c r="O14" s="294">
        <v>10</v>
      </c>
      <c r="P14" s="294">
        <v>1063</v>
      </c>
      <c r="Q14" s="294">
        <v>1083</v>
      </c>
      <c r="R14" s="232" t="s">
        <v>1195</v>
      </c>
    </row>
    <row r="15" spans="1:18" s="5" customFormat="1" ht="24.75" customHeight="1">
      <c r="A15" s="194" t="s">
        <v>1196</v>
      </c>
      <c r="B15" s="293">
        <f t="shared" si="0"/>
        <v>2367</v>
      </c>
      <c r="C15" s="293">
        <f t="shared" si="0"/>
        <v>2266</v>
      </c>
      <c r="D15" s="294">
        <v>17</v>
      </c>
      <c r="E15" s="294">
        <v>9</v>
      </c>
      <c r="F15" s="294">
        <v>365</v>
      </c>
      <c r="G15" s="294">
        <v>253</v>
      </c>
      <c r="H15" s="294">
        <v>318</v>
      </c>
      <c r="I15" s="294">
        <v>333</v>
      </c>
      <c r="J15" s="294">
        <v>252</v>
      </c>
      <c r="K15" s="294">
        <v>240</v>
      </c>
      <c r="L15" s="294">
        <v>43</v>
      </c>
      <c r="M15" s="294">
        <v>43</v>
      </c>
      <c r="N15" s="294">
        <v>4</v>
      </c>
      <c r="O15" s="294">
        <v>14</v>
      </c>
      <c r="P15" s="294">
        <v>1368</v>
      </c>
      <c r="Q15" s="294">
        <v>1374</v>
      </c>
      <c r="R15" s="232" t="s">
        <v>1197</v>
      </c>
    </row>
    <row r="16" spans="1:18" s="5" customFormat="1" ht="24.75" customHeight="1">
      <c r="A16" s="194" t="s">
        <v>1198</v>
      </c>
      <c r="B16" s="293">
        <f t="shared" si="0"/>
        <v>2281</v>
      </c>
      <c r="C16" s="293">
        <f t="shared" si="0"/>
        <v>2158</v>
      </c>
      <c r="D16" s="294">
        <v>16</v>
      </c>
      <c r="E16" s="294">
        <v>11</v>
      </c>
      <c r="F16" s="294">
        <v>298</v>
      </c>
      <c r="G16" s="294">
        <v>155</v>
      </c>
      <c r="H16" s="294">
        <v>396</v>
      </c>
      <c r="I16" s="294">
        <v>303</v>
      </c>
      <c r="J16" s="294">
        <v>275</v>
      </c>
      <c r="K16" s="294">
        <v>284</v>
      </c>
      <c r="L16" s="294">
        <v>46</v>
      </c>
      <c r="M16" s="294">
        <v>53</v>
      </c>
      <c r="N16" s="294">
        <v>15</v>
      </c>
      <c r="O16" s="294">
        <v>15</v>
      </c>
      <c r="P16" s="294">
        <v>1235</v>
      </c>
      <c r="Q16" s="294">
        <v>1337</v>
      </c>
      <c r="R16" s="232" t="s">
        <v>1199</v>
      </c>
    </row>
    <row r="17" spans="1:18" s="5" customFormat="1" ht="24.75" customHeight="1">
      <c r="A17" s="194" t="s">
        <v>1200</v>
      </c>
      <c r="B17" s="293">
        <f t="shared" si="0"/>
        <v>2155</v>
      </c>
      <c r="C17" s="293">
        <f t="shared" si="0"/>
        <v>2026</v>
      </c>
      <c r="D17" s="294">
        <v>16</v>
      </c>
      <c r="E17" s="294">
        <v>13</v>
      </c>
      <c r="F17" s="294">
        <v>301</v>
      </c>
      <c r="G17" s="294">
        <v>102</v>
      </c>
      <c r="H17" s="294">
        <v>398</v>
      </c>
      <c r="I17" s="294">
        <v>329</v>
      </c>
      <c r="J17" s="294">
        <v>264</v>
      </c>
      <c r="K17" s="294">
        <v>284</v>
      </c>
      <c r="L17" s="294">
        <v>47</v>
      </c>
      <c r="M17" s="294">
        <v>48</v>
      </c>
      <c r="N17" s="294">
        <v>10</v>
      </c>
      <c r="O17" s="294">
        <v>11</v>
      </c>
      <c r="P17" s="294">
        <v>1119</v>
      </c>
      <c r="Q17" s="294">
        <v>1239</v>
      </c>
      <c r="R17" s="401" t="s">
        <v>1201</v>
      </c>
    </row>
    <row r="18" spans="1:18" s="5" customFormat="1" ht="24.75" customHeight="1">
      <c r="A18" s="194" t="s">
        <v>1202</v>
      </c>
      <c r="B18" s="293">
        <f t="shared" si="0"/>
        <v>2047</v>
      </c>
      <c r="C18" s="293">
        <f t="shared" si="0"/>
        <v>1751</v>
      </c>
      <c r="D18" s="294">
        <v>30</v>
      </c>
      <c r="E18" s="294">
        <v>26</v>
      </c>
      <c r="F18" s="294">
        <v>363</v>
      </c>
      <c r="G18" s="294">
        <v>116</v>
      </c>
      <c r="H18" s="294">
        <v>454</v>
      </c>
      <c r="I18" s="294">
        <v>280</v>
      </c>
      <c r="J18" s="294">
        <v>249</v>
      </c>
      <c r="K18" s="294">
        <v>245</v>
      </c>
      <c r="L18" s="294">
        <v>42</v>
      </c>
      <c r="M18" s="294">
        <v>42</v>
      </c>
      <c r="N18" s="294">
        <v>18</v>
      </c>
      <c r="O18" s="294">
        <v>8</v>
      </c>
      <c r="P18" s="294">
        <v>891</v>
      </c>
      <c r="Q18" s="294">
        <v>1034</v>
      </c>
      <c r="R18" s="232" t="s">
        <v>1203</v>
      </c>
    </row>
    <row r="19" spans="1:18" s="5" customFormat="1" ht="24.75" customHeight="1">
      <c r="A19" s="194" t="s">
        <v>1204</v>
      </c>
      <c r="B19" s="293">
        <f t="shared" si="0"/>
        <v>1900</v>
      </c>
      <c r="C19" s="293">
        <f t="shared" si="0"/>
        <v>1508</v>
      </c>
      <c r="D19" s="294">
        <v>12</v>
      </c>
      <c r="E19" s="294">
        <v>12</v>
      </c>
      <c r="F19" s="294">
        <v>343</v>
      </c>
      <c r="G19" s="294">
        <v>94</v>
      </c>
      <c r="H19" s="294">
        <v>394</v>
      </c>
      <c r="I19" s="294">
        <v>332</v>
      </c>
      <c r="J19" s="294">
        <v>231</v>
      </c>
      <c r="K19" s="294">
        <v>201</v>
      </c>
      <c r="L19" s="294">
        <v>45</v>
      </c>
      <c r="M19" s="294">
        <v>49</v>
      </c>
      <c r="N19" s="294">
        <v>11</v>
      </c>
      <c r="O19" s="294">
        <v>15</v>
      </c>
      <c r="P19" s="294">
        <v>864</v>
      </c>
      <c r="Q19" s="294">
        <v>805</v>
      </c>
      <c r="R19" s="232" t="s">
        <v>1205</v>
      </c>
    </row>
    <row r="20" spans="1:18" s="5" customFormat="1" ht="24.75" customHeight="1">
      <c r="A20" s="194" t="s">
        <v>1206</v>
      </c>
      <c r="B20" s="293">
        <f t="shared" si="0"/>
        <v>2225</v>
      </c>
      <c r="C20" s="293">
        <f t="shared" si="0"/>
        <v>1849</v>
      </c>
      <c r="D20" s="294">
        <v>24</v>
      </c>
      <c r="E20" s="294">
        <v>16</v>
      </c>
      <c r="F20" s="294">
        <v>386</v>
      </c>
      <c r="G20" s="294">
        <v>121</v>
      </c>
      <c r="H20" s="294">
        <v>476</v>
      </c>
      <c r="I20" s="294">
        <v>433</v>
      </c>
      <c r="J20" s="294">
        <v>289</v>
      </c>
      <c r="K20" s="294">
        <v>242</v>
      </c>
      <c r="L20" s="294">
        <v>44</v>
      </c>
      <c r="M20" s="294">
        <v>45</v>
      </c>
      <c r="N20" s="294">
        <v>10</v>
      </c>
      <c r="O20" s="294">
        <v>10</v>
      </c>
      <c r="P20" s="294">
        <v>996</v>
      </c>
      <c r="Q20" s="294">
        <v>982</v>
      </c>
      <c r="R20" s="232" t="s">
        <v>1207</v>
      </c>
    </row>
    <row r="21" spans="1:18" s="5" customFormat="1" ht="24.75" customHeight="1">
      <c r="A21" s="194" t="s">
        <v>1208</v>
      </c>
      <c r="B21" s="293">
        <f t="shared" si="0"/>
        <v>2246</v>
      </c>
      <c r="C21" s="293">
        <f t="shared" si="0"/>
        <v>1985</v>
      </c>
      <c r="D21" s="294">
        <v>27</v>
      </c>
      <c r="E21" s="294">
        <v>28</v>
      </c>
      <c r="F21" s="294">
        <v>508</v>
      </c>
      <c r="G21" s="294">
        <v>268</v>
      </c>
      <c r="H21" s="294">
        <v>484</v>
      </c>
      <c r="I21" s="294">
        <v>379</v>
      </c>
      <c r="J21" s="294">
        <v>218</v>
      </c>
      <c r="K21" s="294">
        <v>241</v>
      </c>
      <c r="L21" s="294">
        <v>44</v>
      </c>
      <c r="M21" s="294">
        <v>51</v>
      </c>
      <c r="N21" s="294">
        <v>6</v>
      </c>
      <c r="O21" s="294">
        <v>11</v>
      </c>
      <c r="P21" s="294">
        <v>959</v>
      </c>
      <c r="Q21" s="294">
        <v>1007</v>
      </c>
      <c r="R21" s="232" t="s">
        <v>1209</v>
      </c>
    </row>
    <row r="22" spans="1:18" s="5" customFormat="1" ht="24.75" customHeight="1">
      <c r="A22" s="194" t="s">
        <v>1210</v>
      </c>
      <c r="B22" s="293">
        <f t="shared" si="0"/>
        <v>2074</v>
      </c>
      <c r="C22" s="293">
        <f t="shared" si="0"/>
        <v>1733</v>
      </c>
      <c r="D22" s="294">
        <v>24</v>
      </c>
      <c r="E22" s="294">
        <v>16</v>
      </c>
      <c r="F22" s="294">
        <v>391</v>
      </c>
      <c r="G22" s="294">
        <v>157</v>
      </c>
      <c r="H22" s="294">
        <v>496</v>
      </c>
      <c r="I22" s="294">
        <v>422</v>
      </c>
      <c r="J22" s="294">
        <v>238</v>
      </c>
      <c r="K22" s="294">
        <v>263</v>
      </c>
      <c r="L22" s="294">
        <v>48</v>
      </c>
      <c r="M22" s="294">
        <v>44</v>
      </c>
      <c r="N22" s="294">
        <v>5</v>
      </c>
      <c r="O22" s="294">
        <v>6</v>
      </c>
      <c r="P22" s="294">
        <v>872</v>
      </c>
      <c r="Q22" s="294">
        <v>825</v>
      </c>
      <c r="R22" s="232" t="s">
        <v>1211</v>
      </c>
    </row>
    <row r="23" spans="1:18" s="5" customFormat="1" ht="24.75" customHeight="1">
      <c r="A23" s="194" t="s">
        <v>1212</v>
      </c>
      <c r="B23" s="293">
        <f t="shared" si="0"/>
        <v>2045</v>
      </c>
      <c r="C23" s="293">
        <f t="shared" si="0"/>
        <v>1726</v>
      </c>
      <c r="D23" s="294">
        <v>24</v>
      </c>
      <c r="E23" s="294">
        <v>22</v>
      </c>
      <c r="F23" s="294">
        <v>418</v>
      </c>
      <c r="G23" s="294">
        <v>243</v>
      </c>
      <c r="H23" s="294">
        <v>373</v>
      </c>
      <c r="I23" s="294">
        <v>312</v>
      </c>
      <c r="J23" s="294">
        <v>216</v>
      </c>
      <c r="K23" s="294">
        <v>208</v>
      </c>
      <c r="L23" s="294">
        <v>41</v>
      </c>
      <c r="M23" s="294">
        <v>36</v>
      </c>
      <c r="N23" s="294">
        <v>9</v>
      </c>
      <c r="O23" s="294">
        <v>10</v>
      </c>
      <c r="P23" s="294">
        <v>964</v>
      </c>
      <c r="Q23" s="294">
        <v>895</v>
      </c>
      <c r="R23" s="232" t="s">
        <v>1213</v>
      </c>
    </row>
    <row r="24" spans="1:18" s="5" customFormat="1" ht="24.75" customHeight="1" thickBot="1">
      <c r="A24" s="347" t="s">
        <v>1214</v>
      </c>
      <c r="B24" s="348">
        <f t="shared" si="0"/>
        <v>1847</v>
      </c>
      <c r="C24" s="349">
        <f t="shared" si="0"/>
        <v>1811</v>
      </c>
      <c r="D24" s="402">
        <v>17</v>
      </c>
      <c r="E24" s="402">
        <v>15</v>
      </c>
      <c r="F24" s="402">
        <v>259</v>
      </c>
      <c r="G24" s="402">
        <v>113</v>
      </c>
      <c r="H24" s="402">
        <v>380</v>
      </c>
      <c r="I24" s="402">
        <v>449</v>
      </c>
      <c r="J24" s="402">
        <v>233</v>
      </c>
      <c r="K24" s="402">
        <v>237</v>
      </c>
      <c r="L24" s="402">
        <v>57</v>
      </c>
      <c r="M24" s="402">
        <v>66</v>
      </c>
      <c r="N24" s="402">
        <v>12</v>
      </c>
      <c r="O24" s="402">
        <v>15</v>
      </c>
      <c r="P24" s="402">
        <v>889</v>
      </c>
      <c r="Q24" s="403">
        <v>916</v>
      </c>
      <c r="R24" s="404" t="s">
        <v>1215</v>
      </c>
    </row>
    <row r="25" spans="1:18" s="5" customFormat="1" ht="18" customHeight="1">
      <c r="A25" s="405" t="s">
        <v>1216</v>
      </c>
      <c r="B25" s="59"/>
      <c r="C25" s="59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P25" s="238"/>
      <c r="Q25" s="238"/>
      <c r="R25" s="238" t="s">
        <v>1217</v>
      </c>
    </row>
    <row r="26" s="5" customFormat="1" ht="12">
      <c r="A26" s="5" t="s">
        <v>1218</v>
      </c>
    </row>
    <row r="27" s="5" customFormat="1" ht="12"/>
    <row r="28" s="5" customFormat="1" ht="12"/>
    <row r="29" s="5" customFormat="1" ht="12"/>
    <row r="30" s="5" customFormat="1" ht="12"/>
    <row r="31" s="5" customFormat="1" ht="12"/>
    <row r="32" s="5" customFormat="1" ht="12"/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</sheetData>
  <mergeCells count="19">
    <mergeCell ref="A3:A6"/>
    <mergeCell ref="R3:R6"/>
    <mergeCell ref="A1:R1"/>
    <mergeCell ref="J4:K4"/>
    <mergeCell ref="L4:M4"/>
    <mergeCell ref="N4:O4"/>
    <mergeCell ref="P4:Q4"/>
    <mergeCell ref="B4:C4"/>
    <mergeCell ref="D4:E4"/>
    <mergeCell ref="F4:G4"/>
    <mergeCell ref="H4:I4"/>
    <mergeCell ref="J3:K3"/>
    <mergeCell ref="L3:M3"/>
    <mergeCell ref="N3:O3"/>
    <mergeCell ref="P3:Q3"/>
    <mergeCell ref="B3:C3"/>
    <mergeCell ref="D3:E3"/>
    <mergeCell ref="F3:G3"/>
    <mergeCell ref="H3:I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0">
      <selection activeCell="Y12" sqref="Y12"/>
    </sheetView>
  </sheetViews>
  <sheetFormatPr defaultColWidth="8.88671875" defaultRowHeight="13.5"/>
  <cols>
    <col min="1" max="1" width="11.3359375" style="38" customWidth="1"/>
    <col min="2" max="2" width="5.88671875" style="38" customWidth="1"/>
    <col min="3" max="3" width="6.3359375" style="38" customWidth="1"/>
    <col min="4" max="4" width="4.77734375" style="38" customWidth="1"/>
    <col min="5" max="6" width="6.5546875" style="38" customWidth="1"/>
    <col min="7" max="7" width="4.77734375" style="38" customWidth="1"/>
    <col min="8" max="9" width="5.21484375" style="38" customWidth="1"/>
    <col min="10" max="10" width="4.77734375" style="38" customWidth="1"/>
    <col min="11" max="12" width="5.21484375" style="38" customWidth="1"/>
    <col min="13" max="13" width="4.77734375" style="38" customWidth="1"/>
    <col min="14" max="15" width="5.21484375" style="38" customWidth="1"/>
    <col min="16" max="16" width="4.77734375" style="38" customWidth="1"/>
    <col min="17" max="18" width="5.21484375" style="38" customWidth="1"/>
    <col min="19" max="19" width="4.77734375" style="38" customWidth="1"/>
    <col min="20" max="21" width="5.21484375" style="38" customWidth="1"/>
    <col min="22" max="22" width="4.77734375" style="38" customWidth="1"/>
    <col min="23" max="24" width="6.6640625" style="38" customWidth="1"/>
    <col min="25" max="25" width="4.77734375" style="38" customWidth="1"/>
    <col min="26" max="26" width="11.21484375" style="38" customWidth="1"/>
    <col min="27" max="16384" width="8.88671875" style="38" customWidth="1"/>
  </cols>
  <sheetData>
    <row r="1" spans="1:25" s="519" customFormat="1" ht="41.25" customHeight="1">
      <c r="A1" s="863" t="s">
        <v>269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</row>
    <row r="2" spans="1:26" s="5" customFormat="1" ht="18" customHeight="1" thickBot="1">
      <c r="A2" s="206" t="s">
        <v>1219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7" t="s">
        <v>1220</v>
      </c>
    </row>
    <row r="3" spans="1:26" s="5" customFormat="1" ht="27.75" customHeight="1">
      <c r="A3" s="918" t="s">
        <v>1221</v>
      </c>
      <c r="B3" s="898" t="s">
        <v>1222</v>
      </c>
      <c r="C3" s="915"/>
      <c r="D3" s="899"/>
      <c r="E3" s="898" t="s">
        <v>1223</v>
      </c>
      <c r="F3" s="915"/>
      <c r="G3" s="899"/>
      <c r="H3" s="898" t="s">
        <v>1224</v>
      </c>
      <c r="I3" s="915"/>
      <c r="J3" s="899"/>
      <c r="K3" s="898" t="s">
        <v>1225</v>
      </c>
      <c r="L3" s="915"/>
      <c r="M3" s="899"/>
      <c r="N3" s="898" t="s">
        <v>1226</v>
      </c>
      <c r="O3" s="915"/>
      <c r="P3" s="899"/>
      <c r="Q3" s="898" t="s">
        <v>1227</v>
      </c>
      <c r="R3" s="915"/>
      <c r="S3" s="899"/>
      <c r="T3" s="898" t="s">
        <v>1228</v>
      </c>
      <c r="U3" s="915"/>
      <c r="V3" s="899"/>
      <c r="W3" s="898" t="s">
        <v>1229</v>
      </c>
      <c r="X3" s="915"/>
      <c r="Y3" s="899"/>
      <c r="Z3" s="919" t="s">
        <v>1230</v>
      </c>
    </row>
    <row r="4" spans="1:26" s="5" customFormat="1" ht="33.75" customHeight="1">
      <c r="A4" s="846"/>
      <c r="B4" s="910" t="s">
        <v>1231</v>
      </c>
      <c r="C4" s="916"/>
      <c r="D4" s="901"/>
      <c r="E4" s="900" t="s">
        <v>1232</v>
      </c>
      <c r="F4" s="916"/>
      <c r="G4" s="901"/>
      <c r="H4" s="900" t="s">
        <v>1233</v>
      </c>
      <c r="I4" s="916"/>
      <c r="J4" s="901"/>
      <c r="K4" s="900" t="s">
        <v>1234</v>
      </c>
      <c r="L4" s="916"/>
      <c r="M4" s="901"/>
      <c r="N4" s="900" t="s">
        <v>1235</v>
      </c>
      <c r="O4" s="916"/>
      <c r="P4" s="901"/>
      <c r="Q4" s="900" t="s">
        <v>1236</v>
      </c>
      <c r="R4" s="916"/>
      <c r="S4" s="901"/>
      <c r="T4" s="917" t="s">
        <v>1237</v>
      </c>
      <c r="U4" s="916"/>
      <c r="V4" s="901"/>
      <c r="W4" s="917" t="s">
        <v>1238</v>
      </c>
      <c r="X4" s="916"/>
      <c r="Y4" s="901"/>
      <c r="Z4" s="906"/>
    </row>
    <row r="5" spans="1:26" s="5" customFormat="1" ht="33" customHeight="1">
      <c r="A5" s="846"/>
      <c r="B5" s="169" t="s">
        <v>1239</v>
      </c>
      <c r="C5" s="169" t="s">
        <v>1240</v>
      </c>
      <c r="D5" s="488" t="s">
        <v>1241</v>
      </c>
      <c r="E5" s="169" t="s">
        <v>1239</v>
      </c>
      <c r="F5" s="169" t="s">
        <v>1240</v>
      </c>
      <c r="G5" s="488" t="s">
        <v>1241</v>
      </c>
      <c r="H5" s="169" t="s">
        <v>1239</v>
      </c>
      <c r="I5" s="169" t="s">
        <v>1240</v>
      </c>
      <c r="J5" s="488" t="s">
        <v>1241</v>
      </c>
      <c r="K5" s="169" t="s">
        <v>1239</v>
      </c>
      <c r="L5" s="169" t="s">
        <v>1240</v>
      </c>
      <c r="M5" s="488" t="s">
        <v>1241</v>
      </c>
      <c r="N5" s="169" t="s">
        <v>1239</v>
      </c>
      <c r="O5" s="169" t="s">
        <v>1240</v>
      </c>
      <c r="P5" s="488" t="s">
        <v>1241</v>
      </c>
      <c r="Q5" s="169" t="s">
        <v>1239</v>
      </c>
      <c r="R5" s="169" t="s">
        <v>1240</v>
      </c>
      <c r="S5" s="488" t="s">
        <v>1241</v>
      </c>
      <c r="T5" s="169" t="s">
        <v>1239</v>
      </c>
      <c r="U5" s="169" t="s">
        <v>1240</v>
      </c>
      <c r="V5" s="488" t="s">
        <v>1241</v>
      </c>
      <c r="W5" s="169" t="s">
        <v>1239</v>
      </c>
      <c r="X5" s="169" t="s">
        <v>1240</v>
      </c>
      <c r="Y5" s="488" t="s">
        <v>1241</v>
      </c>
      <c r="Z5" s="906"/>
    </row>
    <row r="6" spans="1:26" s="5" customFormat="1" ht="27.75" customHeight="1">
      <c r="A6" s="844"/>
      <c r="B6" s="164" t="s">
        <v>1242</v>
      </c>
      <c r="C6" s="231" t="s">
        <v>1243</v>
      </c>
      <c r="D6" s="164" t="s">
        <v>1244</v>
      </c>
      <c r="E6" s="164" t="s">
        <v>1242</v>
      </c>
      <c r="F6" s="231" t="s">
        <v>1243</v>
      </c>
      <c r="G6" s="164" t="s">
        <v>1244</v>
      </c>
      <c r="H6" s="164" t="s">
        <v>1242</v>
      </c>
      <c r="I6" s="231" t="s">
        <v>1243</v>
      </c>
      <c r="J6" s="164" t="s">
        <v>1244</v>
      </c>
      <c r="K6" s="164" t="s">
        <v>1242</v>
      </c>
      <c r="L6" s="231" t="s">
        <v>1243</v>
      </c>
      <c r="M6" s="164" t="s">
        <v>1244</v>
      </c>
      <c r="N6" s="164" t="s">
        <v>1242</v>
      </c>
      <c r="O6" s="231" t="s">
        <v>1243</v>
      </c>
      <c r="P6" s="164" t="s">
        <v>1244</v>
      </c>
      <c r="Q6" s="164" t="s">
        <v>1242</v>
      </c>
      <c r="R6" s="231" t="s">
        <v>1243</v>
      </c>
      <c r="S6" s="164" t="s">
        <v>1244</v>
      </c>
      <c r="T6" s="164" t="s">
        <v>1242</v>
      </c>
      <c r="U6" s="231" t="s">
        <v>1243</v>
      </c>
      <c r="V6" s="164" t="s">
        <v>1244</v>
      </c>
      <c r="W6" s="164" t="s">
        <v>1242</v>
      </c>
      <c r="X6" s="231" t="s">
        <v>1243</v>
      </c>
      <c r="Y6" s="164" t="s">
        <v>1244</v>
      </c>
      <c r="Z6" s="907"/>
    </row>
    <row r="7" spans="1:26" s="5" customFormat="1" ht="48.75" customHeight="1">
      <c r="A7" s="138" t="s">
        <v>523</v>
      </c>
      <c r="B7" s="397">
        <v>21867</v>
      </c>
      <c r="C7" s="489">
        <v>20363</v>
      </c>
      <c r="D7" s="490">
        <v>93.1220560662185</v>
      </c>
      <c r="E7" s="490">
        <v>191</v>
      </c>
      <c r="F7" s="490">
        <v>193</v>
      </c>
      <c r="G7" s="490">
        <v>101.04712041884815</v>
      </c>
      <c r="H7" s="489">
        <v>1589</v>
      </c>
      <c r="I7" s="490">
        <v>725</v>
      </c>
      <c r="J7" s="490">
        <v>45.626179987413465</v>
      </c>
      <c r="K7" s="489">
        <v>4700</v>
      </c>
      <c r="L7" s="489">
        <v>4493</v>
      </c>
      <c r="M7" s="490">
        <v>95.59574468085107</v>
      </c>
      <c r="N7" s="489">
        <v>2610</v>
      </c>
      <c r="O7" s="489">
        <v>2209</v>
      </c>
      <c r="P7" s="490">
        <v>84.6360153256705</v>
      </c>
      <c r="Q7" s="490">
        <v>467</v>
      </c>
      <c r="R7" s="490">
        <v>515</v>
      </c>
      <c r="S7" s="490">
        <v>110.27837259100643</v>
      </c>
      <c r="T7" s="490">
        <v>339</v>
      </c>
      <c r="U7" s="490">
        <v>346</v>
      </c>
      <c r="V7" s="490">
        <v>102.06489675516224</v>
      </c>
      <c r="W7" s="489">
        <v>11971</v>
      </c>
      <c r="X7" s="489">
        <v>11882</v>
      </c>
      <c r="Y7" s="371">
        <v>99.25653663018963</v>
      </c>
      <c r="Z7" s="177" t="s">
        <v>523</v>
      </c>
    </row>
    <row r="8" spans="1:26" s="5" customFormat="1" ht="48.75" customHeight="1">
      <c r="A8" s="138" t="s">
        <v>826</v>
      </c>
      <c r="B8" s="397">
        <v>21685</v>
      </c>
      <c r="C8" s="489">
        <v>19411</v>
      </c>
      <c r="D8" s="490">
        <v>89.51348858658058</v>
      </c>
      <c r="E8" s="490">
        <v>177</v>
      </c>
      <c r="F8" s="490">
        <v>160</v>
      </c>
      <c r="G8" s="490">
        <v>90.3954802259887</v>
      </c>
      <c r="H8" s="489">
        <v>1911</v>
      </c>
      <c r="I8" s="490">
        <v>734</v>
      </c>
      <c r="J8" s="490">
        <v>38.40920983778127</v>
      </c>
      <c r="K8" s="489">
        <v>4761</v>
      </c>
      <c r="L8" s="489">
        <v>4325</v>
      </c>
      <c r="M8" s="490">
        <v>90.84226002940558</v>
      </c>
      <c r="N8" s="489">
        <v>3030</v>
      </c>
      <c r="O8" s="489">
        <v>2225</v>
      </c>
      <c r="P8" s="490">
        <v>73.43234323432343</v>
      </c>
      <c r="Q8" s="490">
        <v>585</v>
      </c>
      <c r="R8" s="490">
        <v>514</v>
      </c>
      <c r="S8" s="490">
        <v>87.86324786324786</v>
      </c>
      <c r="T8" s="490">
        <v>225</v>
      </c>
      <c r="U8" s="490">
        <v>244</v>
      </c>
      <c r="V8" s="490">
        <v>108.44444444444446</v>
      </c>
      <c r="W8" s="489">
        <v>10996</v>
      </c>
      <c r="X8" s="489">
        <v>11209</v>
      </c>
      <c r="Y8" s="371">
        <v>101.93706802473628</v>
      </c>
      <c r="Z8" s="177" t="s">
        <v>826</v>
      </c>
    </row>
    <row r="9" spans="1:26" s="5" customFormat="1" ht="48.75" customHeight="1">
      <c r="A9" s="194" t="s">
        <v>520</v>
      </c>
      <c r="B9" s="397">
        <v>20624</v>
      </c>
      <c r="C9" s="489">
        <v>19008</v>
      </c>
      <c r="D9" s="491">
        <v>92.1644685802948</v>
      </c>
      <c r="E9" s="489">
        <v>192</v>
      </c>
      <c r="F9" s="489">
        <v>187</v>
      </c>
      <c r="G9" s="491">
        <v>97.39583333333334</v>
      </c>
      <c r="H9" s="489">
        <v>1487</v>
      </c>
      <c r="I9" s="489">
        <v>978</v>
      </c>
      <c r="J9" s="491">
        <v>65.77000672494955</v>
      </c>
      <c r="K9" s="489">
        <v>4804</v>
      </c>
      <c r="L9" s="489">
        <v>4323</v>
      </c>
      <c r="M9" s="491">
        <v>89.98751040799334</v>
      </c>
      <c r="N9" s="489">
        <v>2856</v>
      </c>
      <c r="O9" s="489">
        <v>2251</v>
      </c>
      <c r="P9" s="491">
        <v>78.81652661064426</v>
      </c>
      <c r="Q9" s="489">
        <v>281</v>
      </c>
      <c r="R9" s="489">
        <v>306</v>
      </c>
      <c r="S9" s="491">
        <v>108.89679715302492</v>
      </c>
      <c r="T9" s="489">
        <v>479</v>
      </c>
      <c r="U9" s="489">
        <v>469</v>
      </c>
      <c r="V9" s="491">
        <v>97.91231732776617</v>
      </c>
      <c r="W9" s="489">
        <v>10525</v>
      </c>
      <c r="X9" s="489">
        <v>10494</v>
      </c>
      <c r="Y9" s="491">
        <v>99.70546318289786</v>
      </c>
      <c r="Z9" s="232" t="s">
        <v>520</v>
      </c>
    </row>
    <row r="10" spans="1:26" s="5" customFormat="1" ht="48.75" customHeight="1">
      <c r="A10" s="194" t="s">
        <v>832</v>
      </c>
      <c r="B10" s="397">
        <v>23925</v>
      </c>
      <c r="C10" s="489">
        <v>20136</v>
      </c>
      <c r="D10" s="491">
        <v>84.16300940438872</v>
      </c>
      <c r="E10" s="489">
        <v>187</v>
      </c>
      <c r="F10" s="489">
        <v>181</v>
      </c>
      <c r="G10" s="491">
        <v>96.79144385026738</v>
      </c>
      <c r="H10" s="489">
        <v>2203</v>
      </c>
      <c r="I10" s="489">
        <v>1027</v>
      </c>
      <c r="J10" s="491">
        <v>46.618247843849296</v>
      </c>
      <c r="K10" s="489">
        <v>4774</v>
      </c>
      <c r="L10" s="489">
        <v>4247</v>
      </c>
      <c r="M10" s="491">
        <v>88.96103896103897</v>
      </c>
      <c r="N10" s="489">
        <v>4197</v>
      </c>
      <c r="O10" s="489">
        <v>2694</v>
      </c>
      <c r="P10" s="491">
        <v>64.18870621872766</v>
      </c>
      <c r="Q10" s="489">
        <v>638</v>
      </c>
      <c r="R10" s="489">
        <v>551</v>
      </c>
      <c r="S10" s="491">
        <v>86.36363636363636</v>
      </c>
      <c r="T10" s="489">
        <v>189</v>
      </c>
      <c r="U10" s="489">
        <v>189</v>
      </c>
      <c r="V10" s="491">
        <v>100</v>
      </c>
      <c r="W10" s="489">
        <v>11737</v>
      </c>
      <c r="X10" s="489">
        <v>11247</v>
      </c>
      <c r="Y10" s="491">
        <v>95.82516827127886</v>
      </c>
      <c r="Z10" s="232" t="s">
        <v>832</v>
      </c>
    </row>
    <row r="11" spans="1:26" s="132" customFormat="1" ht="48.75" customHeight="1">
      <c r="A11" s="174" t="s">
        <v>1245</v>
      </c>
      <c r="B11" s="400">
        <v>29623</v>
      </c>
      <c r="C11" s="492">
        <v>25902</v>
      </c>
      <c r="D11" s="493">
        <f>C11/B11*100</f>
        <v>87.43881443472978</v>
      </c>
      <c r="E11" s="492">
        <v>240</v>
      </c>
      <c r="F11" s="492">
        <v>222</v>
      </c>
      <c r="G11" s="493">
        <f>F11/E11*100</f>
        <v>92.5</v>
      </c>
      <c r="H11" s="492">
        <v>3294</v>
      </c>
      <c r="I11" s="492">
        <v>1755</v>
      </c>
      <c r="J11" s="493">
        <f>I11/H11*100</f>
        <v>53.278688524590166</v>
      </c>
      <c r="K11" s="492">
        <v>5255</v>
      </c>
      <c r="L11" s="492">
        <v>4907</v>
      </c>
      <c r="M11" s="493">
        <f>L11/K11*100</f>
        <v>93.37773549000951</v>
      </c>
      <c r="N11" s="492">
        <v>4334</v>
      </c>
      <c r="O11" s="492">
        <v>3385</v>
      </c>
      <c r="P11" s="493">
        <f>O11/N11*100</f>
        <v>78.10336871250577</v>
      </c>
      <c r="Q11" s="492">
        <v>708</v>
      </c>
      <c r="R11" s="492">
        <v>671</v>
      </c>
      <c r="S11" s="493">
        <f>R11/Q11*100</f>
        <v>94.77401129943502</v>
      </c>
      <c r="T11" s="492">
        <v>211</v>
      </c>
      <c r="U11" s="492">
        <v>205</v>
      </c>
      <c r="V11" s="493">
        <f>U11/T11*100</f>
        <v>97.1563981042654</v>
      </c>
      <c r="W11" s="492">
        <v>15581</v>
      </c>
      <c r="X11" s="492">
        <v>14757</v>
      </c>
      <c r="Y11" s="493">
        <f>X11/W11*100</f>
        <v>94.71150760541686</v>
      </c>
      <c r="Z11" s="233" t="s">
        <v>1245</v>
      </c>
    </row>
    <row r="12" spans="1:26" s="237" customFormat="1" ht="48.75" customHeight="1">
      <c r="A12" s="234" t="s">
        <v>1246</v>
      </c>
      <c r="B12" s="494">
        <f>SUM(B13:B15)</f>
        <v>25279</v>
      </c>
      <c r="C12" s="495">
        <f>SUM(F12,I12,L12,O12,R12,U12,X12)</f>
        <v>22581</v>
      </c>
      <c r="D12" s="496">
        <f>C12/B12*100</f>
        <v>89.32710945844377</v>
      </c>
      <c r="E12" s="482">
        <f>SUM(E13:E15)</f>
        <v>235</v>
      </c>
      <c r="F12" s="482">
        <f>SUM(F13:F15)</f>
        <v>192</v>
      </c>
      <c r="G12" s="496">
        <f>F12/E12*100</f>
        <v>81.70212765957446</v>
      </c>
      <c r="H12" s="482">
        <f>SUM(H13:H15)</f>
        <v>4025</v>
      </c>
      <c r="I12" s="482">
        <f>SUM(I13:I15)</f>
        <v>1786</v>
      </c>
      <c r="J12" s="496">
        <f>I12/H12*100</f>
        <v>44.37267080745342</v>
      </c>
      <c r="K12" s="482">
        <f>SUM(K13:K15)</f>
        <v>4856</v>
      </c>
      <c r="L12" s="482">
        <f>SUM(L13:L15)</f>
        <v>4090</v>
      </c>
      <c r="M12" s="496">
        <f>L12/K12*100</f>
        <v>84.22570016474464</v>
      </c>
      <c r="N12" s="482">
        <f>SUM(N13:N15)</f>
        <v>2948</v>
      </c>
      <c r="O12" s="482">
        <f>SUM(O13:O15)</f>
        <v>2837</v>
      </c>
      <c r="P12" s="496">
        <f>O12/N12*100</f>
        <v>96.23473541383989</v>
      </c>
      <c r="Q12" s="482">
        <f>SUM(Q13:Q15)</f>
        <v>547</v>
      </c>
      <c r="R12" s="482">
        <f>SUM(R13:R15)</f>
        <v>552</v>
      </c>
      <c r="S12" s="496">
        <f>R12/Q12*100</f>
        <v>100.91407678244973</v>
      </c>
      <c r="T12" s="482">
        <f>SUM(T13:T15)</f>
        <v>124</v>
      </c>
      <c r="U12" s="482">
        <f>SUM(U13:U15)</f>
        <v>139</v>
      </c>
      <c r="V12" s="496">
        <f>U12/T12*100</f>
        <v>112.09677419354837</v>
      </c>
      <c r="W12" s="482">
        <f>SUM(W13:W15)</f>
        <v>12544</v>
      </c>
      <c r="X12" s="482">
        <f>SUM(X13:X15)</f>
        <v>12985</v>
      </c>
      <c r="Y12" s="497">
        <f>X12/W12*100</f>
        <v>103.515625</v>
      </c>
      <c r="Z12" s="236" t="s">
        <v>1246</v>
      </c>
    </row>
    <row r="13" spans="1:26" s="5" customFormat="1" ht="48.75" customHeight="1">
      <c r="A13" s="319" t="s">
        <v>1247</v>
      </c>
      <c r="B13" s="498">
        <f aca="true" t="shared" si="0" ref="B13:C15">SUM(E13,H13,K13,N13,Q13,T13,W13)</f>
        <v>283</v>
      </c>
      <c r="C13" s="499">
        <f t="shared" si="0"/>
        <v>278</v>
      </c>
      <c r="D13" s="500">
        <f>C13/B13*100</f>
        <v>98.23321554770318</v>
      </c>
      <c r="E13" s="296">
        <v>2</v>
      </c>
      <c r="F13" s="296">
        <v>2</v>
      </c>
      <c r="G13" s="500">
        <f>F13/E13*100</f>
        <v>100</v>
      </c>
      <c r="H13" s="296">
        <v>1</v>
      </c>
      <c r="I13" s="296">
        <v>1</v>
      </c>
      <c r="J13" s="500">
        <f>I13/H13*100</f>
        <v>100</v>
      </c>
      <c r="K13" s="296">
        <v>22</v>
      </c>
      <c r="L13" s="296">
        <v>20</v>
      </c>
      <c r="M13" s="500">
        <f>L13/K13*100</f>
        <v>90.9090909090909</v>
      </c>
      <c r="N13" s="296">
        <v>57</v>
      </c>
      <c r="O13" s="296">
        <v>56</v>
      </c>
      <c r="P13" s="500">
        <f>O13/N13*100</f>
        <v>98.24561403508771</v>
      </c>
      <c r="Q13" s="296">
        <v>5</v>
      </c>
      <c r="R13" s="296">
        <v>4</v>
      </c>
      <c r="S13" s="500">
        <f>R13/Q13*100</f>
        <v>80</v>
      </c>
      <c r="T13" s="296">
        <v>8</v>
      </c>
      <c r="U13" s="296">
        <v>8</v>
      </c>
      <c r="V13" s="500">
        <f>U13/T13*100</f>
        <v>100</v>
      </c>
      <c r="W13" s="296">
        <v>188</v>
      </c>
      <c r="X13" s="296">
        <v>187</v>
      </c>
      <c r="Y13" s="501">
        <f>X13/W13*100</f>
        <v>99.46808510638297</v>
      </c>
      <c r="Z13" s="320" t="s">
        <v>1248</v>
      </c>
    </row>
    <row r="14" spans="1:26" s="5" customFormat="1" ht="48.75" customHeight="1">
      <c r="A14" s="319" t="s">
        <v>1249</v>
      </c>
      <c r="B14" s="498">
        <f t="shared" si="0"/>
        <v>19131</v>
      </c>
      <c r="C14" s="499">
        <f t="shared" si="0"/>
        <v>17387</v>
      </c>
      <c r="D14" s="500">
        <f>C14/B14*100</f>
        <v>90.88390570278605</v>
      </c>
      <c r="E14" s="296">
        <v>179</v>
      </c>
      <c r="F14" s="296">
        <v>144</v>
      </c>
      <c r="G14" s="500">
        <f>F14/E14*100</f>
        <v>80.44692737430168</v>
      </c>
      <c r="H14" s="296">
        <v>3192</v>
      </c>
      <c r="I14" s="296">
        <v>1405</v>
      </c>
      <c r="J14" s="500">
        <f>I14/H14*100</f>
        <v>44.01629072681704</v>
      </c>
      <c r="K14" s="296">
        <v>3688</v>
      </c>
      <c r="L14" s="296">
        <v>3037</v>
      </c>
      <c r="M14" s="500">
        <f>L14/K14*100</f>
        <v>82.34815618221259</v>
      </c>
      <c r="N14" s="296">
        <v>2064</v>
      </c>
      <c r="O14" s="296">
        <v>2202</v>
      </c>
      <c r="P14" s="500">
        <f>O14/N14*100</f>
        <v>106.6860465116279</v>
      </c>
      <c r="Q14" s="296">
        <v>411</v>
      </c>
      <c r="R14" s="296">
        <v>426</v>
      </c>
      <c r="S14" s="500">
        <f>R14/Q14*100</f>
        <v>103.64963503649636</v>
      </c>
      <c r="T14" s="296">
        <v>69</v>
      </c>
      <c r="U14" s="296">
        <v>83</v>
      </c>
      <c r="V14" s="500">
        <f>U14/T14*100</f>
        <v>120.28985507246377</v>
      </c>
      <c r="W14" s="296">
        <v>9528</v>
      </c>
      <c r="X14" s="296">
        <v>10090</v>
      </c>
      <c r="Y14" s="501">
        <f>X14/W14*100</f>
        <v>105.89840470193114</v>
      </c>
      <c r="Z14" s="232" t="s">
        <v>1250</v>
      </c>
    </row>
    <row r="15" spans="1:26" s="5" customFormat="1" ht="48.75" customHeight="1" thickBot="1">
      <c r="A15" s="502" t="s">
        <v>1251</v>
      </c>
      <c r="B15" s="503">
        <f t="shared" si="0"/>
        <v>5865</v>
      </c>
      <c r="C15" s="504">
        <f t="shared" si="0"/>
        <v>4916</v>
      </c>
      <c r="D15" s="505">
        <f>C15/B15*100</f>
        <v>83.81926683716965</v>
      </c>
      <c r="E15" s="402">
        <v>54</v>
      </c>
      <c r="F15" s="402">
        <v>46</v>
      </c>
      <c r="G15" s="505">
        <f>F15/E15*100</f>
        <v>85.18518518518519</v>
      </c>
      <c r="H15" s="402">
        <v>832</v>
      </c>
      <c r="I15" s="402">
        <v>380</v>
      </c>
      <c r="J15" s="505">
        <f>I15/H15*100</f>
        <v>45.67307692307692</v>
      </c>
      <c r="K15" s="402">
        <v>1146</v>
      </c>
      <c r="L15" s="402">
        <v>1033</v>
      </c>
      <c r="M15" s="505">
        <f>L15/K15*100</f>
        <v>90.13961605584643</v>
      </c>
      <c r="N15" s="402">
        <v>827</v>
      </c>
      <c r="O15" s="402">
        <v>579</v>
      </c>
      <c r="P15" s="505">
        <f>O15/N15*100</f>
        <v>70.01209189842805</v>
      </c>
      <c r="Q15" s="402">
        <v>131</v>
      </c>
      <c r="R15" s="402">
        <v>122</v>
      </c>
      <c r="S15" s="505">
        <f>R15/Q15*100</f>
        <v>93.12977099236642</v>
      </c>
      <c r="T15" s="402">
        <v>47</v>
      </c>
      <c r="U15" s="402">
        <v>48</v>
      </c>
      <c r="V15" s="505">
        <f>U15/T15*100</f>
        <v>102.12765957446808</v>
      </c>
      <c r="W15" s="402">
        <v>2828</v>
      </c>
      <c r="X15" s="402">
        <v>2708</v>
      </c>
      <c r="Y15" s="506">
        <f>X15/W15*100</f>
        <v>95.75671852899575</v>
      </c>
      <c r="Z15" s="507" t="s">
        <v>1252</v>
      </c>
    </row>
    <row r="16" spans="1:26" s="5" customFormat="1" ht="18" customHeight="1">
      <c r="A16" s="911" t="s">
        <v>1307</v>
      </c>
      <c r="B16" s="912"/>
      <c r="C16" s="912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913" t="s">
        <v>1308</v>
      </c>
      <c r="Y16" s="913"/>
      <c r="Z16" s="914"/>
    </row>
    <row r="17" s="5" customFormat="1" ht="12"/>
    <row r="18" s="5" customFormat="1" ht="12"/>
    <row r="19" s="5" customFormat="1" ht="12"/>
    <row r="20" s="5" customFormat="1" ht="12"/>
    <row r="21" s="5" customFormat="1" ht="12"/>
    <row r="22" s="5" customFormat="1" ht="12"/>
  </sheetData>
  <mergeCells count="21">
    <mergeCell ref="Z3:Z6"/>
    <mergeCell ref="W4:Y4"/>
    <mergeCell ref="B3:D3"/>
    <mergeCell ref="E3:G3"/>
    <mergeCell ref="H3:J3"/>
    <mergeCell ref="K3:M3"/>
    <mergeCell ref="N3:P3"/>
    <mergeCell ref="A1:Y1"/>
    <mergeCell ref="T3:V3"/>
    <mergeCell ref="N4:P4"/>
    <mergeCell ref="A3:A6"/>
    <mergeCell ref="A16:C16"/>
    <mergeCell ref="X16:Z16"/>
    <mergeCell ref="W3:Y3"/>
    <mergeCell ref="B4:D4"/>
    <mergeCell ref="E4:G4"/>
    <mergeCell ref="H4:J4"/>
    <mergeCell ref="K4:M4"/>
    <mergeCell ref="Q3:S3"/>
    <mergeCell ref="Q4:S4"/>
    <mergeCell ref="T4:V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workbookViewId="0" topLeftCell="D10">
      <selection activeCell="L10" sqref="L10"/>
    </sheetView>
  </sheetViews>
  <sheetFormatPr defaultColWidth="8.88671875" defaultRowHeight="13.5"/>
  <cols>
    <col min="1" max="1" width="8.4453125" style="44" customWidth="1"/>
    <col min="2" max="2" width="8.5546875" style="44" customWidth="1"/>
    <col min="3" max="11" width="14.77734375" style="44" customWidth="1"/>
    <col min="12" max="12" width="11.88671875" style="44" customWidth="1"/>
    <col min="13" max="16384" width="8.88671875" style="44" customWidth="1"/>
  </cols>
  <sheetData>
    <row r="1" spans="1:12" s="519" customFormat="1" ht="50.25" customHeight="1">
      <c r="A1" s="863" t="s">
        <v>270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</row>
    <row r="2" spans="1:12" s="5" customFormat="1" ht="18" customHeight="1" thickBot="1">
      <c r="A2" s="5" t="s">
        <v>1309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 t="s">
        <v>1310</v>
      </c>
    </row>
    <row r="3" spans="1:12" s="14" customFormat="1" ht="39.75" customHeight="1">
      <c r="A3" s="918" t="s">
        <v>1311</v>
      </c>
      <c r="B3" s="249" t="s">
        <v>1312</v>
      </c>
      <c r="C3" s="250" t="s">
        <v>1313</v>
      </c>
      <c r="D3" s="250" t="s">
        <v>1314</v>
      </c>
      <c r="E3" s="250" t="s">
        <v>1315</v>
      </c>
      <c r="F3" s="250" t="s">
        <v>1316</v>
      </c>
      <c r="G3" s="250" t="s">
        <v>1317</v>
      </c>
      <c r="H3" s="250" t="s">
        <v>1318</v>
      </c>
      <c r="I3" s="250" t="s">
        <v>1319</v>
      </c>
      <c r="J3" s="250" t="s">
        <v>1320</v>
      </c>
      <c r="K3" s="250" t="s">
        <v>1321</v>
      </c>
      <c r="L3" s="898" t="s">
        <v>1322</v>
      </c>
    </row>
    <row r="4" spans="1:12" s="14" customFormat="1" ht="39.75" customHeight="1">
      <c r="A4" s="844"/>
      <c r="B4" s="254" t="s">
        <v>1231</v>
      </c>
      <c r="C4" s="256" t="s">
        <v>1323</v>
      </c>
      <c r="D4" s="256" t="s">
        <v>1324</v>
      </c>
      <c r="E4" s="256" t="s">
        <v>1325</v>
      </c>
      <c r="F4" s="256" t="s">
        <v>1326</v>
      </c>
      <c r="G4" s="256" t="s">
        <v>1327</v>
      </c>
      <c r="H4" s="256" t="s">
        <v>1328</v>
      </c>
      <c r="I4" s="256" t="s">
        <v>1329</v>
      </c>
      <c r="J4" s="211" t="s">
        <v>1330</v>
      </c>
      <c r="K4" s="211"/>
      <c r="L4" s="920"/>
    </row>
    <row r="5" spans="1:12" s="13" customFormat="1" ht="60" customHeight="1">
      <c r="A5" s="15" t="s">
        <v>1331</v>
      </c>
      <c r="B5" s="212">
        <v>24396</v>
      </c>
      <c r="C5" s="212">
        <v>24</v>
      </c>
      <c r="D5" s="212">
        <v>2041</v>
      </c>
      <c r="E5" s="212">
        <v>6591</v>
      </c>
      <c r="F5" s="212">
        <v>7813</v>
      </c>
      <c r="G5" s="212">
        <v>5275</v>
      </c>
      <c r="H5" s="212">
        <v>2058</v>
      </c>
      <c r="I5" s="213" t="s">
        <v>1332</v>
      </c>
      <c r="J5" s="213" t="s">
        <v>1332</v>
      </c>
      <c r="K5" s="213" t="s">
        <v>1332</v>
      </c>
      <c r="L5" s="25" t="s">
        <v>1333</v>
      </c>
    </row>
    <row r="6" spans="1:12" s="13" customFormat="1" ht="60" customHeight="1">
      <c r="A6" s="15" t="s">
        <v>1334</v>
      </c>
      <c r="B6" s="212">
        <v>22706</v>
      </c>
      <c r="C6" s="212">
        <v>12</v>
      </c>
      <c r="D6" s="212">
        <v>1674</v>
      </c>
      <c r="E6" s="212">
        <v>6070</v>
      </c>
      <c r="F6" s="212">
        <v>7262</v>
      </c>
      <c r="G6" s="212">
        <v>5259</v>
      </c>
      <c r="H6" s="212">
        <v>1850</v>
      </c>
      <c r="I6" s="213" t="s">
        <v>1332</v>
      </c>
      <c r="J6" s="213" t="s">
        <v>1332</v>
      </c>
      <c r="K6" s="213" t="s">
        <v>1332</v>
      </c>
      <c r="L6" s="25" t="s">
        <v>1334</v>
      </c>
    </row>
    <row r="7" spans="1:12" s="13" customFormat="1" ht="60" customHeight="1">
      <c r="A7" s="106" t="s">
        <v>1335</v>
      </c>
      <c r="B7" s="212">
        <v>22331</v>
      </c>
      <c r="C7" s="212">
        <v>13</v>
      </c>
      <c r="D7" s="212">
        <v>1403</v>
      </c>
      <c r="E7" s="212">
        <v>6051</v>
      </c>
      <c r="F7" s="212">
        <v>6802</v>
      </c>
      <c r="G7" s="212">
        <v>5561</v>
      </c>
      <c r="H7" s="212">
        <v>1816</v>
      </c>
      <c r="I7" s="212">
        <v>570</v>
      </c>
      <c r="J7" s="212">
        <v>110</v>
      </c>
      <c r="K7" s="212">
        <v>5</v>
      </c>
      <c r="L7" s="214" t="s">
        <v>1335</v>
      </c>
    </row>
    <row r="8" spans="1:12" s="13" customFormat="1" ht="60" customHeight="1">
      <c r="A8" s="106" t="s">
        <v>1336</v>
      </c>
      <c r="B8" s="212">
        <v>23307</v>
      </c>
      <c r="C8" s="212">
        <v>20</v>
      </c>
      <c r="D8" s="212">
        <v>1362</v>
      </c>
      <c r="E8" s="212">
        <v>5866</v>
      </c>
      <c r="F8" s="212">
        <v>7212</v>
      </c>
      <c r="G8" s="212">
        <v>6057</v>
      </c>
      <c r="H8" s="212">
        <v>2055</v>
      </c>
      <c r="I8" s="212">
        <v>621</v>
      </c>
      <c r="J8" s="212">
        <v>76</v>
      </c>
      <c r="K8" s="212">
        <v>38</v>
      </c>
      <c r="L8" s="214" t="s">
        <v>1336</v>
      </c>
    </row>
    <row r="9" spans="1:12" s="86" customFormat="1" ht="60" customHeight="1">
      <c r="A9" s="112" t="s">
        <v>1245</v>
      </c>
      <c r="B9" s="215">
        <v>31456</v>
      </c>
      <c r="C9" s="215">
        <v>18</v>
      </c>
      <c r="D9" s="215">
        <v>1267</v>
      </c>
      <c r="E9" s="215">
        <v>7164</v>
      </c>
      <c r="F9" s="215">
        <v>9491</v>
      </c>
      <c r="G9" s="215">
        <v>8756</v>
      </c>
      <c r="H9" s="215">
        <v>3169</v>
      </c>
      <c r="I9" s="215">
        <v>982</v>
      </c>
      <c r="J9" s="215">
        <v>162</v>
      </c>
      <c r="K9" s="215">
        <v>447</v>
      </c>
      <c r="L9" s="216" t="s">
        <v>1245</v>
      </c>
    </row>
    <row r="10" spans="1:12" s="34" customFormat="1" ht="60" customHeight="1">
      <c r="A10" s="154" t="s">
        <v>1246</v>
      </c>
      <c r="B10" s="217">
        <f>SUM(B11:B13)</f>
        <v>27230</v>
      </c>
      <c r="C10" s="217">
        <f aca="true" t="shared" si="0" ref="C10:K10">SUM(C11:C13)</f>
        <v>13</v>
      </c>
      <c r="D10" s="217">
        <f t="shared" si="0"/>
        <v>1122</v>
      </c>
      <c r="E10" s="217">
        <f t="shared" si="0"/>
        <v>5890</v>
      </c>
      <c r="F10" s="217">
        <f t="shared" si="0"/>
        <v>8243</v>
      </c>
      <c r="G10" s="217">
        <f t="shared" si="0"/>
        <v>7777</v>
      </c>
      <c r="H10" s="217">
        <f t="shared" si="0"/>
        <v>2830</v>
      </c>
      <c r="I10" s="217">
        <f t="shared" si="0"/>
        <v>934</v>
      </c>
      <c r="J10" s="217">
        <f t="shared" si="0"/>
        <v>140</v>
      </c>
      <c r="K10" s="217">
        <f t="shared" si="0"/>
        <v>281</v>
      </c>
      <c r="L10" s="218" t="s">
        <v>1246</v>
      </c>
    </row>
    <row r="11" spans="1:12" s="83" customFormat="1" ht="60" customHeight="1">
      <c r="A11" s="161" t="s">
        <v>1247</v>
      </c>
      <c r="B11" s="219">
        <f>SUM(C11:K11)</f>
        <v>673</v>
      </c>
      <c r="C11" s="219">
        <v>0</v>
      </c>
      <c r="D11" s="219">
        <v>21</v>
      </c>
      <c r="E11" s="219">
        <v>120</v>
      </c>
      <c r="F11" s="219">
        <v>201</v>
      </c>
      <c r="G11" s="219">
        <v>200</v>
      </c>
      <c r="H11" s="219">
        <v>91</v>
      </c>
      <c r="I11" s="219">
        <v>23</v>
      </c>
      <c r="J11" s="219">
        <v>7</v>
      </c>
      <c r="K11" s="219">
        <v>10</v>
      </c>
      <c r="L11" s="220" t="s">
        <v>1337</v>
      </c>
    </row>
    <row r="12" spans="1:12" s="83" customFormat="1" ht="60" customHeight="1">
      <c r="A12" s="161" t="s">
        <v>1338</v>
      </c>
      <c r="B12" s="219">
        <f>SUM(C12:K12)</f>
        <v>20657</v>
      </c>
      <c r="C12" s="219">
        <v>0</v>
      </c>
      <c r="D12" s="219">
        <v>909</v>
      </c>
      <c r="E12" s="219">
        <v>4805</v>
      </c>
      <c r="F12" s="219">
        <v>6391</v>
      </c>
      <c r="G12" s="219">
        <v>5782</v>
      </c>
      <c r="H12" s="219">
        <v>1964</v>
      </c>
      <c r="I12" s="219">
        <v>628</v>
      </c>
      <c r="J12" s="219">
        <v>83</v>
      </c>
      <c r="K12" s="219">
        <v>95</v>
      </c>
      <c r="L12" s="220" t="s">
        <v>1339</v>
      </c>
    </row>
    <row r="13" spans="1:12" s="226" customFormat="1" ht="60" customHeight="1" thickBot="1">
      <c r="A13" s="221" t="s">
        <v>1340</v>
      </c>
      <c r="B13" s="222">
        <f>SUM(C13:K13)</f>
        <v>5900</v>
      </c>
      <c r="C13" s="223">
        <v>13</v>
      </c>
      <c r="D13" s="223">
        <v>192</v>
      </c>
      <c r="E13" s="223">
        <v>965</v>
      </c>
      <c r="F13" s="223">
        <v>1651</v>
      </c>
      <c r="G13" s="223">
        <v>1795</v>
      </c>
      <c r="H13" s="223">
        <v>775</v>
      </c>
      <c r="I13" s="223">
        <v>283</v>
      </c>
      <c r="J13" s="223">
        <v>50</v>
      </c>
      <c r="K13" s="224">
        <v>176</v>
      </c>
      <c r="L13" s="225" t="s">
        <v>1252</v>
      </c>
    </row>
    <row r="14" spans="1:12" s="65" customFormat="1" ht="21.75" customHeight="1">
      <c r="A14" s="227" t="s">
        <v>1341</v>
      </c>
      <c r="B14" s="83"/>
      <c r="C14" s="83"/>
      <c r="D14" s="228"/>
      <c r="E14" s="228"/>
      <c r="F14" s="228"/>
      <c r="G14" s="228"/>
      <c r="H14" s="228"/>
      <c r="I14" s="228"/>
      <c r="J14" s="228"/>
      <c r="K14" s="229"/>
      <c r="L14" s="229" t="s">
        <v>1342</v>
      </c>
    </row>
    <row r="15" s="14" customFormat="1" ht="21.75" customHeight="1">
      <c r="A15" s="230"/>
    </row>
    <row r="16" s="14" customFormat="1" ht="13.5"/>
    <row r="17" s="14" customFormat="1" ht="13.5"/>
    <row r="18" s="14" customFormat="1" ht="13.5"/>
    <row r="19" s="14" customFormat="1" ht="13.5"/>
    <row r="20" s="14" customFormat="1" ht="13.5"/>
    <row r="21" s="14" customFormat="1" ht="13.5"/>
  </sheetData>
  <mergeCells count="3">
    <mergeCell ref="A1:L1"/>
    <mergeCell ref="L3:L4"/>
    <mergeCell ref="A3:A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SheetLayoutView="75" workbookViewId="0" topLeftCell="A1">
      <selection activeCell="F7" sqref="F7"/>
    </sheetView>
  </sheetViews>
  <sheetFormatPr defaultColWidth="8.88671875" defaultRowHeight="13.5"/>
  <cols>
    <col min="1" max="1" width="6.77734375" style="0" customWidth="1"/>
    <col min="2" max="2" width="10.5546875" style="0" customWidth="1"/>
    <col min="3" max="3" width="18.77734375" style="0" customWidth="1"/>
    <col min="4" max="4" width="21.88671875" style="0" customWidth="1"/>
    <col min="5" max="5" width="22.99609375" style="0" customWidth="1"/>
    <col min="6" max="6" width="17.99609375" style="0" customWidth="1"/>
    <col min="7" max="7" width="6.6640625" style="0" customWidth="1"/>
    <col min="8" max="8" width="16.99609375" style="0" customWidth="1"/>
  </cols>
  <sheetData>
    <row r="1" spans="1:12" s="5" customFormat="1" ht="30" customHeight="1">
      <c r="A1" s="842" t="s">
        <v>470</v>
      </c>
      <c r="B1" s="842"/>
      <c r="C1" s="842"/>
      <c r="D1" s="842"/>
      <c r="E1" s="842"/>
      <c r="F1" s="842"/>
      <c r="G1" s="842"/>
      <c r="H1" s="842"/>
      <c r="I1" s="406"/>
      <c r="J1" s="406"/>
      <c r="K1" s="406"/>
      <c r="L1" s="406"/>
    </row>
    <row r="2" spans="1:12" s="5" customFormat="1" ht="24" customHeight="1">
      <c r="A2" s="843" t="s">
        <v>579</v>
      </c>
      <c r="B2" s="843"/>
      <c r="C2" s="843"/>
      <c r="D2" s="843"/>
      <c r="E2" s="843"/>
      <c r="F2" s="843"/>
      <c r="G2" s="843"/>
      <c r="H2" s="843"/>
      <c r="I2" s="201"/>
      <c r="J2" s="201"/>
      <c r="K2" s="201"/>
      <c r="L2" s="201"/>
    </row>
    <row r="3" spans="1:9" s="14" customFormat="1" ht="15" customHeight="1" thickBot="1">
      <c r="A3" s="19" t="s">
        <v>529</v>
      </c>
      <c r="B3" s="19"/>
      <c r="C3" s="19"/>
      <c r="D3" s="19"/>
      <c r="E3" s="19"/>
      <c r="F3" s="19"/>
      <c r="G3" s="19"/>
      <c r="H3" s="20" t="s">
        <v>540</v>
      </c>
      <c r="I3" s="13"/>
    </row>
    <row r="4" spans="1:9" s="16" customFormat="1" ht="47.25" customHeight="1">
      <c r="A4" s="833" t="s">
        <v>444</v>
      </c>
      <c r="B4" s="844"/>
      <c r="C4" s="40" t="s">
        <v>551</v>
      </c>
      <c r="D4" s="71" t="s">
        <v>445</v>
      </c>
      <c r="E4" s="26" t="s">
        <v>557</v>
      </c>
      <c r="F4" s="407" t="s">
        <v>558</v>
      </c>
      <c r="G4" s="833" t="s">
        <v>838</v>
      </c>
      <c r="H4" s="834"/>
      <c r="I4" s="11"/>
    </row>
    <row r="5" spans="1:9" s="14" customFormat="1" ht="18" customHeight="1">
      <c r="A5" s="845">
        <v>2003</v>
      </c>
      <c r="B5" s="846"/>
      <c r="C5" s="53">
        <v>1037</v>
      </c>
      <c r="D5" s="53">
        <v>461</v>
      </c>
      <c r="E5" s="53">
        <v>308</v>
      </c>
      <c r="F5" s="53">
        <v>268</v>
      </c>
      <c r="G5" s="847">
        <v>2003</v>
      </c>
      <c r="H5" s="848"/>
      <c r="I5" s="13"/>
    </row>
    <row r="6" spans="1:9" s="35" customFormat="1" ht="18" customHeight="1">
      <c r="A6" s="838">
        <v>2004</v>
      </c>
      <c r="B6" s="849"/>
      <c r="C6" s="77">
        <v>1047</v>
      </c>
      <c r="D6" s="77">
        <v>463</v>
      </c>
      <c r="E6" s="77">
        <v>316</v>
      </c>
      <c r="F6" s="77">
        <v>268</v>
      </c>
      <c r="G6" s="837">
        <v>2004</v>
      </c>
      <c r="H6" s="838"/>
      <c r="I6" s="34"/>
    </row>
    <row r="7" spans="1:9" s="35" customFormat="1" ht="18" customHeight="1">
      <c r="A7" s="855">
        <v>2005</v>
      </c>
      <c r="B7" s="856"/>
      <c r="C7" s="32">
        <f>SUM(C8,C9,C10,C11,C12,C26,C27,C28,)</f>
        <v>1078</v>
      </c>
      <c r="D7" s="32">
        <f>SUM(D8,D9,D10,D11,D12,D26,D27,D28,)</f>
        <v>514</v>
      </c>
      <c r="E7" s="32">
        <f>SUM(E8,E9,E10,E11,E12,E26,E27,E28,)</f>
        <v>295</v>
      </c>
      <c r="F7" s="32">
        <f>SUM(F8,F9,F10,F11,F12,F26,F27,F28,)</f>
        <v>269</v>
      </c>
      <c r="G7" s="857">
        <v>2005</v>
      </c>
      <c r="H7" s="855"/>
      <c r="I7" s="34"/>
    </row>
    <row r="8" spans="1:9" s="65" customFormat="1" ht="18" customHeight="1">
      <c r="A8" s="831" t="s">
        <v>446</v>
      </c>
      <c r="B8" s="832"/>
      <c r="C8" s="171">
        <v>1</v>
      </c>
      <c r="D8" s="171">
        <v>1</v>
      </c>
      <c r="E8" s="171">
        <v>0</v>
      </c>
      <c r="F8" s="171">
        <v>0</v>
      </c>
      <c r="G8" s="835" t="s">
        <v>447</v>
      </c>
      <c r="H8" s="836"/>
      <c r="I8" s="83"/>
    </row>
    <row r="9" spans="1:9" s="65" customFormat="1" ht="18" customHeight="1">
      <c r="A9" s="831" t="s">
        <v>448</v>
      </c>
      <c r="B9" s="832"/>
      <c r="C9" s="171">
        <v>22</v>
      </c>
      <c r="D9" s="171">
        <v>12</v>
      </c>
      <c r="E9" s="171">
        <v>8</v>
      </c>
      <c r="F9" s="171">
        <v>2</v>
      </c>
      <c r="G9" s="835" t="s">
        <v>449</v>
      </c>
      <c r="H9" s="836"/>
      <c r="I9" s="83"/>
    </row>
    <row r="10" spans="1:9" s="65" customFormat="1" ht="18" customHeight="1">
      <c r="A10" s="821" t="s">
        <v>461</v>
      </c>
      <c r="B10" s="819"/>
      <c r="C10" s="171">
        <v>0</v>
      </c>
      <c r="D10" s="171">
        <v>0</v>
      </c>
      <c r="E10" s="171">
        <v>0</v>
      </c>
      <c r="F10" s="171">
        <v>0</v>
      </c>
      <c r="G10" s="858" t="s">
        <v>577</v>
      </c>
      <c r="H10" s="859"/>
      <c r="I10" s="83"/>
    </row>
    <row r="11" spans="1:8" s="65" customFormat="1" ht="18" customHeight="1">
      <c r="A11" s="831" t="s">
        <v>450</v>
      </c>
      <c r="B11" s="832"/>
      <c r="C11" s="171">
        <v>0</v>
      </c>
      <c r="D11" s="171">
        <v>0</v>
      </c>
      <c r="E11" s="171">
        <v>0</v>
      </c>
      <c r="F11" s="171">
        <v>0</v>
      </c>
      <c r="G11" s="835" t="s">
        <v>541</v>
      </c>
      <c r="H11" s="836"/>
    </row>
    <row r="12" spans="1:8" s="65" customFormat="1" ht="18" customHeight="1">
      <c r="A12" s="818" t="s">
        <v>451</v>
      </c>
      <c r="B12" s="408" t="s">
        <v>530</v>
      </c>
      <c r="C12" s="171">
        <v>733</v>
      </c>
      <c r="D12" s="171">
        <v>384</v>
      </c>
      <c r="E12" s="171">
        <v>142</v>
      </c>
      <c r="F12" s="171">
        <v>207</v>
      </c>
      <c r="G12" s="839" t="s">
        <v>452</v>
      </c>
      <c r="H12" s="168" t="s">
        <v>542</v>
      </c>
    </row>
    <row r="13" spans="1:8" s="65" customFormat="1" ht="18" customHeight="1">
      <c r="A13" s="819"/>
      <c r="B13" s="80" t="s">
        <v>453</v>
      </c>
      <c r="C13" s="171">
        <f>SUM(D13:F13)</f>
        <v>0</v>
      </c>
      <c r="D13" s="171">
        <v>0</v>
      </c>
      <c r="E13" s="171">
        <v>0</v>
      </c>
      <c r="F13" s="171">
        <v>0</v>
      </c>
      <c r="G13" s="840"/>
      <c r="H13" s="79" t="s">
        <v>454</v>
      </c>
    </row>
    <row r="14" spans="1:8" s="65" customFormat="1" ht="18" customHeight="1">
      <c r="A14" s="819"/>
      <c r="B14" s="80" t="s">
        <v>531</v>
      </c>
      <c r="C14" s="171">
        <f>SUM(D14:F14)</f>
        <v>0</v>
      </c>
      <c r="D14" s="171">
        <v>0</v>
      </c>
      <c r="E14" s="171">
        <v>0</v>
      </c>
      <c r="F14" s="171">
        <v>0</v>
      </c>
      <c r="G14" s="840"/>
      <c r="H14" s="79" t="s">
        <v>543</v>
      </c>
    </row>
    <row r="15" spans="1:8" s="65" customFormat="1" ht="18" customHeight="1">
      <c r="A15" s="819"/>
      <c r="B15" s="80" t="s">
        <v>532</v>
      </c>
      <c r="C15" s="171">
        <f>SUM(D15:F15)</f>
        <v>1</v>
      </c>
      <c r="D15" s="171">
        <v>1</v>
      </c>
      <c r="E15" s="171">
        <v>0</v>
      </c>
      <c r="F15" s="171">
        <v>0</v>
      </c>
      <c r="G15" s="840"/>
      <c r="H15" s="79" t="s">
        <v>544</v>
      </c>
    </row>
    <row r="16" spans="1:8" s="65" customFormat="1" ht="18" customHeight="1">
      <c r="A16" s="819"/>
      <c r="B16" s="80" t="s">
        <v>533</v>
      </c>
      <c r="C16" s="171">
        <v>7</v>
      </c>
      <c r="D16" s="171">
        <v>5</v>
      </c>
      <c r="E16" s="171">
        <v>2</v>
      </c>
      <c r="F16" s="171">
        <v>0</v>
      </c>
      <c r="G16" s="840"/>
      <c r="H16" s="79" t="s">
        <v>545</v>
      </c>
    </row>
    <row r="17" spans="1:8" s="65" customFormat="1" ht="18" customHeight="1">
      <c r="A17" s="819"/>
      <c r="B17" s="80" t="s">
        <v>534</v>
      </c>
      <c r="C17" s="171">
        <v>51</v>
      </c>
      <c r="D17" s="171">
        <v>21</v>
      </c>
      <c r="E17" s="171">
        <v>11</v>
      </c>
      <c r="F17" s="171">
        <v>19</v>
      </c>
      <c r="G17" s="840"/>
      <c r="H17" s="79" t="s">
        <v>546</v>
      </c>
    </row>
    <row r="18" spans="1:8" s="65" customFormat="1" ht="18" customHeight="1">
      <c r="A18" s="819"/>
      <c r="B18" s="80" t="s">
        <v>535</v>
      </c>
      <c r="C18" s="171">
        <v>167</v>
      </c>
      <c r="D18" s="171">
        <v>118</v>
      </c>
      <c r="E18" s="171">
        <v>30</v>
      </c>
      <c r="F18" s="171">
        <v>19</v>
      </c>
      <c r="G18" s="840"/>
      <c r="H18" s="79" t="s">
        <v>547</v>
      </c>
    </row>
    <row r="19" spans="1:8" s="65" customFormat="1" ht="18" customHeight="1">
      <c r="A19" s="819"/>
      <c r="B19" s="80" t="s">
        <v>536</v>
      </c>
      <c r="C19" s="171">
        <v>230</v>
      </c>
      <c r="D19" s="171">
        <v>116</v>
      </c>
      <c r="E19" s="171">
        <v>43</v>
      </c>
      <c r="F19" s="171">
        <v>71</v>
      </c>
      <c r="G19" s="840"/>
      <c r="H19" s="79" t="s">
        <v>548</v>
      </c>
    </row>
    <row r="20" spans="1:8" s="65" customFormat="1" ht="18" customHeight="1">
      <c r="A20" s="819"/>
      <c r="B20" s="80" t="s">
        <v>537</v>
      </c>
      <c r="C20" s="171">
        <v>174</v>
      </c>
      <c r="D20" s="171">
        <v>88</v>
      </c>
      <c r="E20" s="171">
        <v>28</v>
      </c>
      <c r="F20" s="171">
        <v>58</v>
      </c>
      <c r="G20" s="840"/>
      <c r="H20" s="79" t="s">
        <v>549</v>
      </c>
    </row>
    <row r="21" spans="1:8" s="65" customFormat="1" ht="18" customHeight="1">
      <c r="A21" s="819"/>
      <c r="B21" s="80" t="s">
        <v>538</v>
      </c>
      <c r="C21" s="171">
        <v>87</v>
      </c>
      <c r="D21" s="171">
        <v>35</v>
      </c>
      <c r="E21" s="171">
        <v>12</v>
      </c>
      <c r="F21" s="171">
        <v>40</v>
      </c>
      <c r="G21" s="840"/>
      <c r="H21" s="79" t="s">
        <v>550</v>
      </c>
    </row>
    <row r="22" spans="1:8" s="65" customFormat="1" ht="18" customHeight="1">
      <c r="A22" s="819"/>
      <c r="B22" s="80" t="s">
        <v>455</v>
      </c>
      <c r="C22" s="171">
        <f>SUM(D22:F22)</f>
        <v>0</v>
      </c>
      <c r="D22" s="171">
        <v>0</v>
      </c>
      <c r="E22" s="171">
        <v>0</v>
      </c>
      <c r="F22" s="171">
        <v>0</v>
      </c>
      <c r="G22" s="840"/>
      <c r="H22" s="79" t="s">
        <v>456</v>
      </c>
    </row>
    <row r="23" spans="1:8" s="65" customFormat="1" ht="18" customHeight="1">
      <c r="A23" s="819"/>
      <c r="B23" s="80" t="s">
        <v>457</v>
      </c>
      <c r="C23" s="171">
        <f>SUM(D23:F23)</f>
        <v>4</v>
      </c>
      <c r="D23" s="171">
        <v>0</v>
      </c>
      <c r="E23" s="171">
        <v>4</v>
      </c>
      <c r="F23" s="171">
        <v>0</v>
      </c>
      <c r="G23" s="840"/>
      <c r="H23" s="79" t="s">
        <v>458</v>
      </c>
    </row>
    <row r="24" spans="1:8" s="65" customFormat="1" ht="18" customHeight="1">
      <c r="A24" s="819"/>
      <c r="B24" s="80" t="s">
        <v>459</v>
      </c>
      <c r="C24" s="171">
        <f>SUM(D24:F24)</f>
        <v>1</v>
      </c>
      <c r="D24" s="171">
        <v>0</v>
      </c>
      <c r="E24" s="171">
        <v>1</v>
      </c>
      <c r="F24" s="171">
        <v>0</v>
      </c>
      <c r="G24" s="840"/>
      <c r="H24" s="79" t="s">
        <v>460</v>
      </c>
    </row>
    <row r="25" spans="1:8" s="65" customFormat="1" ht="18" customHeight="1">
      <c r="A25" s="820"/>
      <c r="B25" s="409" t="s">
        <v>464</v>
      </c>
      <c r="C25" s="171">
        <f>SUM(D25:F25)</f>
        <v>11</v>
      </c>
      <c r="D25" s="171">
        <v>0</v>
      </c>
      <c r="E25" s="171">
        <v>11</v>
      </c>
      <c r="F25" s="171">
        <v>0</v>
      </c>
      <c r="G25" s="841"/>
      <c r="H25" s="170" t="s">
        <v>465</v>
      </c>
    </row>
    <row r="26" spans="1:8" s="65" customFormat="1" ht="18" customHeight="1">
      <c r="A26" s="831" t="s">
        <v>466</v>
      </c>
      <c r="B26" s="832"/>
      <c r="C26" s="171">
        <v>322</v>
      </c>
      <c r="D26" s="171">
        <v>117</v>
      </c>
      <c r="E26" s="171">
        <v>145</v>
      </c>
      <c r="F26" s="171">
        <v>60</v>
      </c>
      <c r="G26" s="835" t="s">
        <v>467</v>
      </c>
      <c r="H26" s="836"/>
    </row>
    <row r="27" spans="1:8" s="65" customFormat="1" ht="18" customHeight="1">
      <c r="A27" s="831" t="s">
        <v>468</v>
      </c>
      <c r="B27" s="832"/>
      <c r="C27" s="172">
        <f>SUM(D27:F27)</f>
        <v>0</v>
      </c>
      <c r="D27" s="171">
        <v>0</v>
      </c>
      <c r="E27" s="171">
        <v>0</v>
      </c>
      <c r="F27" s="171">
        <v>0</v>
      </c>
      <c r="G27" s="835" t="s">
        <v>469</v>
      </c>
      <c r="H27" s="836"/>
    </row>
    <row r="28" spans="1:8" s="65" customFormat="1" ht="18" customHeight="1" thickBot="1">
      <c r="A28" s="851" t="s">
        <v>462</v>
      </c>
      <c r="B28" s="852"/>
      <c r="C28" s="165">
        <f>SUM(D28:F28)</f>
        <v>0</v>
      </c>
      <c r="D28" s="165">
        <v>0</v>
      </c>
      <c r="E28" s="165">
        <v>0</v>
      </c>
      <c r="F28" s="165">
        <v>0</v>
      </c>
      <c r="G28" s="853" t="s">
        <v>578</v>
      </c>
      <c r="H28" s="854"/>
    </row>
    <row r="29" spans="1:8" s="65" customFormat="1" ht="13.5">
      <c r="A29" s="65" t="s">
        <v>539</v>
      </c>
      <c r="E29" s="850" t="s">
        <v>1005</v>
      </c>
      <c r="F29" s="850"/>
      <c r="G29" s="850"/>
      <c r="H29" s="850"/>
    </row>
    <row r="30" s="65" customFormat="1" ht="13.5"/>
    <row r="31" s="65" customFormat="1" ht="13.5"/>
    <row r="32" s="65" customFormat="1" ht="13.5"/>
    <row r="33" s="2" customFormat="1" ht="13.5"/>
  </sheetData>
  <mergeCells count="27">
    <mergeCell ref="E29:H29"/>
    <mergeCell ref="A28:B28"/>
    <mergeCell ref="G28:H28"/>
    <mergeCell ref="A7:B7"/>
    <mergeCell ref="G7:H7"/>
    <mergeCell ref="G10:H10"/>
    <mergeCell ref="A9:B9"/>
    <mergeCell ref="A11:B11"/>
    <mergeCell ref="A12:A25"/>
    <mergeCell ref="A10:B10"/>
    <mergeCell ref="A1:H1"/>
    <mergeCell ref="A2:H2"/>
    <mergeCell ref="A4:B4"/>
    <mergeCell ref="A8:B8"/>
    <mergeCell ref="A5:B5"/>
    <mergeCell ref="G5:H5"/>
    <mergeCell ref="A6:B6"/>
    <mergeCell ref="A27:B27"/>
    <mergeCell ref="G4:H4"/>
    <mergeCell ref="G8:H8"/>
    <mergeCell ref="G9:H9"/>
    <mergeCell ref="G6:H6"/>
    <mergeCell ref="G11:H11"/>
    <mergeCell ref="G12:G25"/>
    <mergeCell ref="G26:H26"/>
    <mergeCell ref="G27:H27"/>
    <mergeCell ref="A26:B26"/>
  </mergeCells>
  <printOptions/>
  <pageMargins left="0.7480314960629921" right="0.7480314960629921" top="0.43" bottom="0.45" header="0.14" footer="0.31"/>
  <pageSetup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6"/>
  <sheetViews>
    <sheetView zoomScale="80" zoomScaleNormal="80" workbookViewId="0" topLeftCell="A1">
      <selection activeCell="E12" sqref="E12"/>
    </sheetView>
  </sheetViews>
  <sheetFormatPr defaultColWidth="8.88671875" defaultRowHeight="13.5"/>
  <cols>
    <col min="1" max="1" width="13.3359375" style="38" customWidth="1"/>
    <col min="2" max="2" width="8.99609375" style="38" customWidth="1"/>
    <col min="3" max="14" width="8.88671875" style="38" customWidth="1"/>
    <col min="15" max="15" width="10.4453125" style="38" customWidth="1"/>
    <col min="16" max="16" width="9.21484375" style="38" customWidth="1"/>
    <col min="17" max="17" width="13.3359375" style="38" customWidth="1"/>
    <col min="18" max="16384" width="8.88671875" style="38" customWidth="1"/>
  </cols>
  <sheetData>
    <row r="1" spans="1:17" s="519" customFormat="1" ht="37.5" customHeight="1">
      <c r="A1" s="863" t="s">
        <v>271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</row>
    <row r="2" spans="1:17" s="14" customFormat="1" ht="18" customHeight="1" thickBot="1">
      <c r="A2" s="548" t="s">
        <v>1309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549" t="s">
        <v>1310</v>
      </c>
    </row>
    <row r="3" spans="1:17" s="14" customFormat="1" ht="32.25" customHeight="1">
      <c r="A3" s="899" t="s">
        <v>1221</v>
      </c>
      <c r="B3" s="249" t="s">
        <v>1312</v>
      </c>
      <c r="C3" s="921" t="s">
        <v>1343</v>
      </c>
      <c r="D3" s="922"/>
      <c r="E3" s="772"/>
      <c r="F3" s="921" t="s">
        <v>1344</v>
      </c>
      <c r="G3" s="922"/>
      <c r="H3" s="772"/>
      <c r="I3" s="921" t="s">
        <v>1345</v>
      </c>
      <c r="J3" s="922"/>
      <c r="K3" s="772"/>
      <c r="L3" s="921" t="s">
        <v>1346</v>
      </c>
      <c r="M3" s="922"/>
      <c r="N3" s="772"/>
      <c r="O3" s="249" t="s">
        <v>1347</v>
      </c>
      <c r="P3" s="249" t="s">
        <v>1348</v>
      </c>
      <c r="Q3" s="898" t="s">
        <v>1349</v>
      </c>
    </row>
    <row r="4" spans="1:17" s="14" customFormat="1" ht="32.25" customHeight="1">
      <c r="A4" s="808"/>
      <c r="B4" s="251"/>
      <c r="C4" s="925" t="s">
        <v>1350</v>
      </c>
      <c r="D4" s="926"/>
      <c r="E4" s="809"/>
      <c r="F4" s="920" t="s">
        <v>1351</v>
      </c>
      <c r="G4" s="926"/>
      <c r="H4" s="809"/>
      <c r="I4" s="920" t="s">
        <v>1352</v>
      </c>
      <c r="J4" s="926"/>
      <c r="K4" s="809"/>
      <c r="L4" s="920" t="s">
        <v>1353</v>
      </c>
      <c r="M4" s="926"/>
      <c r="N4" s="809"/>
      <c r="O4" s="251"/>
      <c r="P4" s="251"/>
      <c r="Q4" s="923"/>
    </row>
    <row r="5" spans="1:17" s="14" customFormat="1" ht="32.25" customHeight="1">
      <c r="A5" s="808"/>
      <c r="B5" s="251"/>
      <c r="C5" s="274" t="s">
        <v>1354</v>
      </c>
      <c r="D5" s="274" t="s">
        <v>1355</v>
      </c>
      <c r="E5" s="274" t="s">
        <v>1356</v>
      </c>
      <c r="F5" s="274" t="s">
        <v>1354</v>
      </c>
      <c r="G5" s="274" t="s">
        <v>1355</v>
      </c>
      <c r="H5" s="274" t="s">
        <v>1356</v>
      </c>
      <c r="I5" s="274" t="s">
        <v>1354</v>
      </c>
      <c r="J5" s="274" t="s">
        <v>1355</v>
      </c>
      <c r="K5" s="274" t="s">
        <v>1356</v>
      </c>
      <c r="L5" s="274" t="s">
        <v>1354</v>
      </c>
      <c r="M5" s="274" t="s">
        <v>1355</v>
      </c>
      <c r="N5" s="274" t="s">
        <v>1356</v>
      </c>
      <c r="O5" s="251" t="s">
        <v>1357</v>
      </c>
      <c r="P5" s="251"/>
      <c r="Q5" s="923"/>
    </row>
    <row r="6" spans="1:17" s="5" customFormat="1" ht="32.25" customHeight="1">
      <c r="A6" s="809"/>
      <c r="B6" s="164" t="s">
        <v>1231</v>
      </c>
      <c r="C6" s="231" t="s">
        <v>1358</v>
      </c>
      <c r="D6" s="231" t="s">
        <v>1359</v>
      </c>
      <c r="E6" s="164" t="s">
        <v>1360</v>
      </c>
      <c r="F6" s="231" t="s">
        <v>1358</v>
      </c>
      <c r="G6" s="231" t="s">
        <v>1359</v>
      </c>
      <c r="H6" s="164" t="s">
        <v>1360</v>
      </c>
      <c r="I6" s="231" t="s">
        <v>1358</v>
      </c>
      <c r="J6" s="231" t="s">
        <v>1359</v>
      </c>
      <c r="K6" s="164" t="s">
        <v>1360</v>
      </c>
      <c r="L6" s="231" t="s">
        <v>1358</v>
      </c>
      <c r="M6" s="231" t="s">
        <v>1359</v>
      </c>
      <c r="N6" s="164" t="s">
        <v>1360</v>
      </c>
      <c r="O6" s="164" t="s">
        <v>1361</v>
      </c>
      <c r="P6" s="231" t="s">
        <v>1362</v>
      </c>
      <c r="Q6" s="924"/>
    </row>
    <row r="7" spans="1:17" s="14" customFormat="1" ht="54.75" customHeight="1">
      <c r="A7" s="15" t="s">
        <v>523</v>
      </c>
      <c r="B7" s="550">
        <v>24396</v>
      </c>
      <c r="C7" s="551">
        <v>3058</v>
      </c>
      <c r="D7" s="551">
        <v>542</v>
      </c>
      <c r="E7" s="551">
        <v>1051</v>
      </c>
      <c r="F7" s="551">
        <v>9702</v>
      </c>
      <c r="G7" s="551">
        <v>1685</v>
      </c>
      <c r="H7" s="551">
        <v>684</v>
      </c>
      <c r="I7" s="551">
        <v>2718</v>
      </c>
      <c r="J7" s="551">
        <v>938</v>
      </c>
      <c r="K7" s="551">
        <v>269</v>
      </c>
      <c r="L7" s="551">
        <v>2172</v>
      </c>
      <c r="M7" s="551">
        <v>352</v>
      </c>
      <c r="N7" s="551">
        <v>8</v>
      </c>
      <c r="O7" s="551">
        <v>467</v>
      </c>
      <c r="P7" s="552">
        <v>750</v>
      </c>
      <c r="Q7" s="16" t="s">
        <v>523</v>
      </c>
    </row>
    <row r="8" spans="1:17" s="14" customFormat="1" ht="54.75" customHeight="1">
      <c r="A8" s="15" t="s">
        <v>826</v>
      </c>
      <c r="B8" s="550">
        <v>22706</v>
      </c>
      <c r="C8" s="551">
        <v>3092</v>
      </c>
      <c r="D8" s="551">
        <v>635</v>
      </c>
      <c r="E8" s="551">
        <v>967</v>
      </c>
      <c r="F8" s="551">
        <v>8895</v>
      </c>
      <c r="G8" s="551">
        <v>1563</v>
      </c>
      <c r="H8" s="551">
        <v>547</v>
      </c>
      <c r="I8" s="551">
        <v>2508</v>
      </c>
      <c r="J8" s="551">
        <v>881</v>
      </c>
      <c r="K8" s="551">
        <v>201</v>
      </c>
      <c r="L8" s="551">
        <v>1864</v>
      </c>
      <c r="M8" s="551">
        <v>311</v>
      </c>
      <c r="N8" s="551">
        <v>7</v>
      </c>
      <c r="O8" s="551">
        <v>375</v>
      </c>
      <c r="P8" s="552">
        <v>860</v>
      </c>
      <c r="Q8" s="16" t="s">
        <v>826</v>
      </c>
    </row>
    <row r="9" spans="1:17" s="14" customFormat="1" ht="54.75" customHeight="1">
      <c r="A9" s="106" t="s">
        <v>520</v>
      </c>
      <c r="B9" s="550">
        <v>22331</v>
      </c>
      <c r="C9" s="550">
        <v>3743</v>
      </c>
      <c r="D9" s="550">
        <v>609</v>
      </c>
      <c r="E9" s="550">
        <v>1004</v>
      </c>
      <c r="F9" s="550">
        <v>8429</v>
      </c>
      <c r="G9" s="550">
        <v>1451</v>
      </c>
      <c r="H9" s="550">
        <v>464</v>
      </c>
      <c r="I9" s="550">
        <v>2460</v>
      </c>
      <c r="J9" s="550">
        <v>746</v>
      </c>
      <c r="K9" s="550">
        <v>131</v>
      </c>
      <c r="L9" s="550">
        <v>1826</v>
      </c>
      <c r="M9" s="550">
        <v>332</v>
      </c>
      <c r="N9" s="550">
        <v>10</v>
      </c>
      <c r="O9" s="550">
        <v>391</v>
      </c>
      <c r="P9" s="550">
        <v>735</v>
      </c>
      <c r="Q9" s="214" t="s">
        <v>520</v>
      </c>
    </row>
    <row r="10" spans="1:17" s="14" customFormat="1" ht="54.75" customHeight="1">
      <c r="A10" s="106" t="s">
        <v>832</v>
      </c>
      <c r="B10" s="550">
        <v>23307</v>
      </c>
      <c r="C10" s="550">
        <v>4165</v>
      </c>
      <c r="D10" s="550">
        <v>715</v>
      </c>
      <c r="E10" s="550">
        <v>985</v>
      </c>
      <c r="F10" s="550">
        <v>8424</v>
      </c>
      <c r="G10" s="550">
        <v>1447</v>
      </c>
      <c r="H10" s="550">
        <v>462</v>
      </c>
      <c r="I10" s="550">
        <v>2403</v>
      </c>
      <c r="J10" s="550">
        <v>762</v>
      </c>
      <c r="K10" s="550">
        <v>200</v>
      </c>
      <c r="L10" s="550">
        <v>1828</v>
      </c>
      <c r="M10" s="550">
        <v>387</v>
      </c>
      <c r="N10" s="550">
        <v>5</v>
      </c>
      <c r="O10" s="550">
        <v>349</v>
      </c>
      <c r="P10" s="550">
        <v>1175</v>
      </c>
      <c r="Q10" s="214" t="s">
        <v>832</v>
      </c>
    </row>
    <row r="11" spans="1:17" s="75" customFormat="1" ht="54.75" customHeight="1">
      <c r="A11" s="112" t="s">
        <v>833</v>
      </c>
      <c r="B11" s="239">
        <v>31456</v>
      </c>
      <c r="C11" s="239">
        <v>5259</v>
      </c>
      <c r="D11" s="239">
        <v>982</v>
      </c>
      <c r="E11" s="239">
        <v>1033</v>
      </c>
      <c r="F11" s="239">
        <v>10491</v>
      </c>
      <c r="G11" s="239">
        <v>1437</v>
      </c>
      <c r="H11" s="239">
        <v>498</v>
      </c>
      <c r="I11" s="239">
        <v>2946</v>
      </c>
      <c r="J11" s="239">
        <v>716</v>
      </c>
      <c r="K11" s="239">
        <v>174</v>
      </c>
      <c r="L11" s="239">
        <v>2185</v>
      </c>
      <c r="M11" s="239">
        <v>380</v>
      </c>
      <c r="N11" s="239">
        <v>6</v>
      </c>
      <c r="O11" s="239">
        <v>419</v>
      </c>
      <c r="P11" s="239">
        <v>4930</v>
      </c>
      <c r="Q11" s="216" t="s">
        <v>833</v>
      </c>
    </row>
    <row r="12" spans="1:17" s="35" customFormat="1" ht="54.75" customHeight="1">
      <c r="A12" s="154" t="s">
        <v>513</v>
      </c>
      <c r="B12" s="240">
        <f>SUM(C12:P12)</f>
        <v>27230</v>
      </c>
      <c r="C12" s="240">
        <f>SUM(C13:C15)</f>
        <v>4979</v>
      </c>
      <c r="D12" s="240">
        <f aca="true" t="shared" si="0" ref="D12:P12">SUM(D13:D15)</f>
        <v>814</v>
      </c>
      <c r="E12" s="240">
        <f t="shared" si="0"/>
        <v>866</v>
      </c>
      <c r="F12" s="240">
        <f t="shared" si="0"/>
        <v>9118</v>
      </c>
      <c r="G12" s="240">
        <f t="shared" si="0"/>
        <v>1152</v>
      </c>
      <c r="H12" s="240">
        <f t="shared" si="0"/>
        <v>440</v>
      </c>
      <c r="I12" s="240">
        <f t="shared" si="0"/>
        <v>2254</v>
      </c>
      <c r="J12" s="240">
        <f t="shared" si="0"/>
        <v>643</v>
      </c>
      <c r="K12" s="240">
        <f t="shared" si="0"/>
        <v>146</v>
      </c>
      <c r="L12" s="240">
        <f t="shared" si="0"/>
        <v>1546</v>
      </c>
      <c r="M12" s="240">
        <f t="shared" si="0"/>
        <v>328</v>
      </c>
      <c r="N12" s="240">
        <f t="shared" si="0"/>
        <v>7</v>
      </c>
      <c r="O12" s="240">
        <f t="shared" si="0"/>
        <v>285</v>
      </c>
      <c r="P12" s="240">
        <f t="shared" si="0"/>
        <v>4652</v>
      </c>
      <c r="Q12" s="218" t="s">
        <v>513</v>
      </c>
    </row>
    <row r="13" spans="1:17" s="65" customFormat="1" ht="54.75" customHeight="1">
      <c r="A13" s="161" t="s">
        <v>197</v>
      </c>
      <c r="B13" s="241">
        <f>SUM(C13:P13)</f>
        <v>673</v>
      </c>
      <c r="C13" s="242">
        <v>156</v>
      </c>
      <c r="D13" s="242">
        <v>16</v>
      </c>
      <c r="E13" s="242">
        <v>11</v>
      </c>
      <c r="F13" s="242">
        <v>252</v>
      </c>
      <c r="G13" s="242">
        <v>29</v>
      </c>
      <c r="H13" s="242">
        <v>8</v>
      </c>
      <c r="I13" s="242">
        <v>51</v>
      </c>
      <c r="J13" s="242">
        <v>26</v>
      </c>
      <c r="K13" s="242">
        <v>1</v>
      </c>
      <c r="L13" s="242">
        <v>47</v>
      </c>
      <c r="M13" s="242">
        <v>2</v>
      </c>
      <c r="N13" s="242">
        <v>0</v>
      </c>
      <c r="O13" s="242">
        <v>5</v>
      </c>
      <c r="P13" s="243">
        <v>69</v>
      </c>
      <c r="Q13" s="220" t="s">
        <v>250</v>
      </c>
    </row>
    <row r="14" spans="1:17" s="65" customFormat="1" ht="54.75" customHeight="1">
      <c r="A14" s="161" t="s">
        <v>251</v>
      </c>
      <c r="B14" s="241">
        <f>SUM(C14:P14)</f>
        <v>20657</v>
      </c>
      <c r="C14" s="242">
        <v>4158</v>
      </c>
      <c r="D14" s="242">
        <v>671</v>
      </c>
      <c r="E14" s="242">
        <v>735</v>
      </c>
      <c r="F14" s="242">
        <v>6868</v>
      </c>
      <c r="G14" s="242">
        <v>908</v>
      </c>
      <c r="H14" s="242">
        <v>343</v>
      </c>
      <c r="I14" s="242">
        <v>1633</v>
      </c>
      <c r="J14" s="242">
        <v>478</v>
      </c>
      <c r="K14" s="242">
        <v>117</v>
      </c>
      <c r="L14" s="242">
        <v>959</v>
      </c>
      <c r="M14" s="242">
        <v>219</v>
      </c>
      <c r="N14" s="242">
        <v>1</v>
      </c>
      <c r="O14" s="242">
        <v>185</v>
      </c>
      <c r="P14" s="243">
        <v>3382</v>
      </c>
      <c r="Q14" s="220" t="s">
        <v>252</v>
      </c>
    </row>
    <row r="15" spans="1:17" s="65" customFormat="1" ht="54.75" customHeight="1" thickBot="1">
      <c r="A15" s="221" t="s">
        <v>253</v>
      </c>
      <c r="B15" s="244">
        <f>SUM(C15:P15)</f>
        <v>5900</v>
      </c>
      <c r="C15" s="245">
        <v>665</v>
      </c>
      <c r="D15" s="245">
        <v>127</v>
      </c>
      <c r="E15" s="245">
        <v>120</v>
      </c>
      <c r="F15" s="245">
        <v>1998</v>
      </c>
      <c r="G15" s="245">
        <v>215</v>
      </c>
      <c r="H15" s="245">
        <v>89</v>
      </c>
      <c r="I15" s="245">
        <v>570</v>
      </c>
      <c r="J15" s="245">
        <v>139</v>
      </c>
      <c r="K15" s="245">
        <v>28</v>
      </c>
      <c r="L15" s="245">
        <v>540</v>
      </c>
      <c r="M15" s="245">
        <v>107</v>
      </c>
      <c r="N15" s="245">
        <v>6</v>
      </c>
      <c r="O15" s="245">
        <v>95</v>
      </c>
      <c r="P15" s="246">
        <v>1201</v>
      </c>
      <c r="Q15" s="225" t="s">
        <v>254</v>
      </c>
    </row>
    <row r="16" spans="1:17" s="65" customFormat="1" ht="18" customHeight="1">
      <c r="A16" s="227" t="s">
        <v>245</v>
      </c>
      <c r="B16" s="83"/>
      <c r="C16" s="83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O16" s="229"/>
      <c r="P16" s="229"/>
      <c r="Q16" s="229" t="s">
        <v>525</v>
      </c>
    </row>
    <row r="17" s="5" customFormat="1" ht="12"/>
    <row r="18" s="5" customFormat="1" ht="12"/>
    <row r="19" s="5" customFormat="1" ht="12"/>
    <row r="20" s="5" customFormat="1" ht="12"/>
    <row r="21" s="5" customFormat="1" ht="12"/>
    <row r="22" s="5" customFormat="1" ht="12"/>
    <row r="23" s="5" customFormat="1" ht="12"/>
    <row r="24" s="5" customFormat="1" ht="12"/>
    <row r="25" s="5" customFormat="1" ht="12"/>
    <row r="26" s="5" customFormat="1" ht="12"/>
    <row r="27" s="5" customFormat="1" ht="12"/>
    <row r="28" s="5" customFormat="1" ht="12"/>
  </sheetData>
  <mergeCells count="11">
    <mergeCell ref="I3:K3"/>
    <mergeCell ref="L3:N3"/>
    <mergeCell ref="A3:A6"/>
    <mergeCell ref="Q3:Q6"/>
    <mergeCell ref="A1:Q1"/>
    <mergeCell ref="C4:E4"/>
    <mergeCell ref="F4:H4"/>
    <mergeCell ref="I4:K4"/>
    <mergeCell ref="L4:N4"/>
    <mergeCell ref="C3:E3"/>
    <mergeCell ref="F3:H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workbookViewId="0" topLeftCell="A4">
      <selection activeCell="H11" sqref="H11"/>
    </sheetView>
  </sheetViews>
  <sheetFormatPr defaultColWidth="8.88671875" defaultRowHeight="13.5"/>
  <cols>
    <col min="1" max="1" width="15.77734375" style="38" customWidth="1"/>
    <col min="2" max="4" width="13.77734375" style="38" customWidth="1"/>
    <col min="5" max="5" width="14.4453125" style="38" customWidth="1"/>
    <col min="6" max="6" width="16.21484375" style="38" customWidth="1"/>
    <col min="7" max="8" width="13.77734375" style="38" customWidth="1"/>
    <col min="9" max="9" width="18.6640625" style="38" customWidth="1"/>
    <col min="10" max="16384" width="8.88671875" style="38" customWidth="1"/>
  </cols>
  <sheetData>
    <row r="1" spans="1:9" s="519" customFormat="1" ht="39.75" customHeight="1">
      <c r="A1" s="863" t="s">
        <v>272</v>
      </c>
      <c r="B1" s="863"/>
      <c r="C1" s="863"/>
      <c r="D1" s="863"/>
      <c r="E1" s="863"/>
      <c r="F1" s="863"/>
      <c r="G1" s="863"/>
      <c r="H1" s="863"/>
      <c r="I1" s="863"/>
    </row>
    <row r="2" spans="1:9" s="14" customFormat="1" ht="18" customHeight="1" thickBot="1">
      <c r="A2" s="14" t="s">
        <v>1219</v>
      </c>
      <c r="B2" s="247"/>
      <c r="C2" s="247"/>
      <c r="D2" s="247"/>
      <c r="E2" s="247"/>
      <c r="F2" s="247"/>
      <c r="G2" s="247"/>
      <c r="H2" s="247"/>
      <c r="I2" s="248" t="s">
        <v>1220</v>
      </c>
    </row>
    <row r="3" spans="1:9" s="14" customFormat="1" ht="45" customHeight="1">
      <c r="A3" s="772" t="s">
        <v>1221</v>
      </c>
      <c r="B3" s="249" t="s">
        <v>1363</v>
      </c>
      <c r="C3" s="249" t="s">
        <v>1364</v>
      </c>
      <c r="D3" s="249" t="s">
        <v>1365</v>
      </c>
      <c r="E3" s="249" t="s">
        <v>1366</v>
      </c>
      <c r="F3" s="250" t="s">
        <v>1367</v>
      </c>
      <c r="G3" s="249" t="s">
        <v>1368</v>
      </c>
      <c r="H3" s="250" t="s">
        <v>1369</v>
      </c>
      <c r="I3" s="921" t="s">
        <v>1349</v>
      </c>
    </row>
    <row r="4" spans="1:9" s="14" customFormat="1" ht="45" customHeight="1">
      <c r="A4" s="927"/>
      <c r="B4" s="251"/>
      <c r="C4" s="251"/>
      <c r="D4" s="251"/>
      <c r="E4" s="251"/>
      <c r="F4" s="214" t="s">
        <v>834</v>
      </c>
      <c r="G4" s="252"/>
      <c r="H4" s="253" t="s">
        <v>1370</v>
      </c>
      <c r="I4" s="906"/>
    </row>
    <row r="5" spans="1:9" s="14" customFormat="1" ht="45" customHeight="1">
      <c r="A5" s="928"/>
      <c r="B5" s="254" t="s">
        <v>1231</v>
      </c>
      <c r="C5" s="255" t="s">
        <v>1232</v>
      </c>
      <c r="D5" s="255" t="s">
        <v>1233</v>
      </c>
      <c r="E5" s="255" t="s">
        <v>1234</v>
      </c>
      <c r="F5" s="256" t="s">
        <v>835</v>
      </c>
      <c r="G5" s="254"/>
      <c r="H5" s="211" t="s">
        <v>1371</v>
      </c>
      <c r="I5" s="907"/>
    </row>
    <row r="6" spans="1:9" s="14" customFormat="1" ht="42" customHeight="1">
      <c r="A6" s="15" t="s">
        <v>523</v>
      </c>
      <c r="B6" s="257">
        <v>2065</v>
      </c>
      <c r="C6" s="258">
        <v>43</v>
      </c>
      <c r="D6" s="258">
        <v>450</v>
      </c>
      <c r="E6" s="258">
        <v>715</v>
      </c>
      <c r="F6" s="258">
        <v>42</v>
      </c>
      <c r="G6" s="259">
        <v>0</v>
      </c>
      <c r="H6" s="258">
        <v>783</v>
      </c>
      <c r="I6" s="162" t="s">
        <v>523</v>
      </c>
    </row>
    <row r="7" spans="1:9" s="14" customFormat="1" ht="42" customHeight="1">
      <c r="A7" s="15" t="s">
        <v>826</v>
      </c>
      <c r="B7" s="212">
        <v>1686</v>
      </c>
      <c r="C7" s="259">
        <v>50</v>
      </c>
      <c r="D7" s="259">
        <v>312</v>
      </c>
      <c r="E7" s="259">
        <v>673</v>
      </c>
      <c r="F7" s="259">
        <v>87</v>
      </c>
      <c r="G7" s="259">
        <v>0</v>
      </c>
      <c r="H7" s="259">
        <v>537</v>
      </c>
      <c r="I7" s="25" t="s">
        <v>826</v>
      </c>
    </row>
    <row r="8" spans="1:9" s="14" customFormat="1" ht="42" customHeight="1">
      <c r="A8" s="106" t="s">
        <v>520</v>
      </c>
      <c r="B8" s="212">
        <v>1416</v>
      </c>
      <c r="C8" s="212">
        <v>16</v>
      </c>
      <c r="D8" s="212">
        <v>278</v>
      </c>
      <c r="E8" s="212">
        <v>532</v>
      </c>
      <c r="F8" s="212">
        <v>91</v>
      </c>
      <c r="G8" s="212">
        <v>0</v>
      </c>
      <c r="H8" s="212">
        <v>477</v>
      </c>
      <c r="I8" s="214" t="s">
        <v>520</v>
      </c>
    </row>
    <row r="9" spans="1:9" s="14" customFormat="1" ht="42" customHeight="1">
      <c r="A9" s="106" t="s">
        <v>832</v>
      </c>
      <c r="B9" s="212">
        <v>1382</v>
      </c>
      <c r="C9" s="212">
        <v>31</v>
      </c>
      <c r="D9" s="212">
        <v>414</v>
      </c>
      <c r="E9" s="212">
        <v>441</v>
      </c>
      <c r="F9" s="212">
        <v>109</v>
      </c>
      <c r="G9" s="212">
        <v>0</v>
      </c>
      <c r="H9" s="212">
        <v>376</v>
      </c>
      <c r="I9" s="214" t="s">
        <v>832</v>
      </c>
    </row>
    <row r="10" spans="1:9" s="75" customFormat="1" ht="42" customHeight="1">
      <c r="A10" s="112" t="s">
        <v>1245</v>
      </c>
      <c r="B10" s="260">
        <v>1285</v>
      </c>
      <c r="C10" s="215">
        <v>31</v>
      </c>
      <c r="D10" s="215">
        <v>404</v>
      </c>
      <c r="E10" s="215">
        <v>397</v>
      </c>
      <c r="F10" s="215">
        <f>SUM(F12:F14)</f>
        <v>0</v>
      </c>
      <c r="G10" s="215">
        <v>119</v>
      </c>
      <c r="H10" s="215">
        <v>334</v>
      </c>
      <c r="I10" s="216" t="s">
        <v>1245</v>
      </c>
    </row>
    <row r="11" spans="1:9" s="35" customFormat="1" ht="42" customHeight="1">
      <c r="A11" s="154" t="s">
        <v>1246</v>
      </c>
      <c r="B11" s="240">
        <f>SUM(C11:H11)</f>
        <v>1135</v>
      </c>
      <c r="C11" s="240">
        <f aca="true" t="shared" si="0" ref="C11:H11">SUM(C12:C14)</f>
        <v>15</v>
      </c>
      <c r="D11" s="240">
        <f t="shared" si="0"/>
        <v>421</v>
      </c>
      <c r="E11" s="240">
        <f t="shared" si="0"/>
        <v>309</v>
      </c>
      <c r="F11" s="240">
        <f t="shared" si="0"/>
        <v>0</v>
      </c>
      <c r="G11" s="240">
        <f t="shared" si="0"/>
        <v>110</v>
      </c>
      <c r="H11" s="261">
        <f t="shared" si="0"/>
        <v>280</v>
      </c>
      <c r="I11" s="218" t="s">
        <v>1246</v>
      </c>
    </row>
    <row r="12" spans="1:9" s="65" customFormat="1" ht="42" customHeight="1">
      <c r="A12" s="262" t="s">
        <v>1372</v>
      </c>
      <c r="B12" s="263">
        <f>SUM(C12:H12)</f>
        <v>21</v>
      </c>
      <c r="C12" s="219">
        <v>2</v>
      </c>
      <c r="D12" s="219">
        <v>0</v>
      </c>
      <c r="E12" s="219">
        <v>4</v>
      </c>
      <c r="F12" s="219">
        <v>0</v>
      </c>
      <c r="G12" s="219">
        <v>1</v>
      </c>
      <c r="H12" s="264">
        <v>14</v>
      </c>
      <c r="I12" s="265" t="s">
        <v>1373</v>
      </c>
    </row>
    <row r="13" spans="1:9" s="65" customFormat="1" ht="42" customHeight="1">
      <c r="A13" s="262" t="s">
        <v>1374</v>
      </c>
      <c r="B13" s="263">
        <f>SUM(C13:H13)</f>
        <v>909</v>
      </c>
      <c r="C13" s="219">
        <v>13</v>
      </c>
      <c r="D13" s="219">
        <v>331</v>
      </c>
      <c r="E13" s="219">
        <v>260</v>
      </c>
      <c r="F13" s="219">
        <v>0</v>
      </c>
      <c r="G13" s="219">
        <v>101</v>
      </c>
      <c r="H13" s="264">
        <v>204</v>
      </c>
      <c r="I13" s="265" t="s">
        <v>1375</v>
      </c>
    </row>
    <row r="14" spans="1:9" s="65" customFormat="1" ht="42" customHeight="1" thickBot="1">
      <c r="A14" s="266" t="s">
        <v>1376</v>
      </c>
      <c r="B14" s="222">
        <f>SUM(C14:H14)</f>
        <v>205</v>
      </c>
      <c r="C14" s="223">
        <v>0</v>
      </c>
      <c r="D14" s="223">
        <v>90</v>
      </c>
      <c r="E14" s="223">
        <v>45</v>
      </c>
      <c r="F14" s="223">
        <v>0</v>
      </c>
      <c r="G14" s="223">
        <v>8</v>
      </c>
      <c r="H14" s="224">
        <v>62</v>
      </c>
      <c r="I14" s="267" t="s">
        <v>1377</v>
      </c>
    </row>
    <row r="15" spans="1:9" s="65" customFormat="1" ht="18" customHeight="1">
      <c r="A15" s="227" t="s">
        <v>1307</v>
      </c>
      <c r="B15" s="83"/>
      <c r="C15" s="83"/>
      <c r="D15" s="228"/>
      <c r="E15" s="228"/>
      <c r="F15" s="228"/>
      <c r="G15" s="228"/>
      <c r="I15" s="229" t="s">
        <v>1308</v>
      </c>
    </row>
    <row r="16" s="5" customFormat="1" ht="12"/>
    <row r="17" s="5" customFormat="1" ht="12"/>
    <row r="18" s="5" customFormat="1" ht="12"/>
    <row r="19" s="5" customFormat="1" ht="12"/>
    <row r="20" s="5" customFormat="1" ht="12"/>
    <row r="21" s="5" customFormat="1" ht="12"/>
    <row r="22" s="5" customFormat="1" ht="12"/>
    <row r="23" s="5" customFormat="1" ht="12"/>
    <row r="24" s="5" customFormat="1" ht="12"/>
  </sheetData>
  <mergeCells count="3">
    <mergeCell ref="A1:I1"/>
    <mergeCell ref="A3:A5"/>
    <mergeCell ref="I3:I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selection activeCell="J12" sqref="J12"/>
    </sheetView>
  </sheetViews>
  <sheetFormatPr defaultColWidth="8.88671875" defaultRowHeight="13.5"/>
  <cols>
    <col min="1" max="1" width="13.3359375" style="38" customWidth="1"/>
    <col min="2" max="2" width="10.99609375" style="38" customWidth="1"/>
    <col min="3" max="10" width="10.10546875" style="38" customWidth="1"/>
    <col min="11" max="11" width="16.3359375" style="38" customWidth="1"/>
    <col min="12" max="16384" width="8.88671875" style="38" customWidth="1"/>
  </cols>
  <sheetData>
    <row r="1" spans="1:11" s="519" customFormat="1" ht="45" customHeight="1">
      <c r="A1" s="863" t="s">
        <v>273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11" s="5" customFormat="1" ht="18" customHeight="1" thickBot="1">
      <c r="A2" s="268" t="s">
        <v>1378</v>
      </c>
      <c r="B2" s="206"/>
      <c r="C2" s="206"/>
      <c r="D2" s="206"/>
      <c r="E2" s="206"/>
      <c r="F2" s="206"/>
      <c r="G2" s="206"/>
      <c r="H2" s="206"/>
      <c r="I2" s="206"/>
      <c r="J2" s="206"/>
      <c r="K2" s="269" t="s">
        <v>1379</v>
      </c>
    </row>
    <row r="3" spans="1:11" s="14" customFormat="1" ht="27.75" customHeight="1">
      <c r="A3" s="772" t="s">
        <v>1380</v>
      </c>
      <c r="B3" s="249" t="s">
        <v>1381</v>
      </c>
      <c r="C3" s="249" t="s">
        <v>1382</v>
      </c>
      <c r="D3" s="249" t="s">
        <v>1383</v>
      </c>
      <c r="E3" s="249" t="s">
        <v>1384</v>
      </c>
      <c r="F3" s="249" t="s">
        <v>1385</v>
      </c>
      <c r="G3" s="249" t="s">
        <v>1386</v>
      </c>
      <c r="H3" s="249" t="s">
        <v>1387</v>
      </c>
      <c r="I3" s="249" t="s">
        <v>1388</v>
      </c>
      <c r="J3" s="249" t="s">
        <v>1389</v>
      </c>
      <c r="K3" s="921" t="s">
        <v>1390</v>
      </c>
    </row>
    <row r="4" spans="1:11" s="14" customFormat="1" ht="27.75" customHeight="1">
      <c r="A4" s="927"/>
      <c r="B4" s="251"/>
      <c r="C4" s="251"/>
      <c r="D4" s="251" t="s">
        <v>1391</v>
      </c>
      <c r="E4" s="251"/>
      <c r="F4" s="251"/>
      <c r="G4" s="251"/>
      <c r="H4" s="251"/>
      <c r="I4" s="251"/>
      <c r="J4" s="251"/>
      <c r="K4" s="906"/>
    </row>
    <row r="5" spans="1:11" s="14" customFormat="1" ht="27.75" customHeight="1">
      <c r="A5" s="927"/>
      <c r="B5" s="251"/>
      <c r="C5" s="251" t="s">
        <v>1392</v>
      </c>
      <c r="D5" s="251" t="s">
        <v>1393</v>
      </c>
      <c r="E5" s="251" t="s">
        <v>1394</v>
      </c>
      <c r="F5" s="251" t="s">
        <v>1395</v>
      </c>
      <c r="G5" s="251" t="s">
        <v>1396</v>
      </c>
      <c r="H5" s="251" t="s">
        <v>1397</v>
      </c>
      <c r="I5" s="251" t="s">
        <v>1398</v>
      </c>
      <c r="J5" s="251"/>
      <c r="K5" s="906"/>
    </row>
    <row r="6" spans="1:11" s="14" customFormat="1" ht="27.75" customHeight="1">
      <c r="A6" s="928"/>
      <c r="B6" s="254" t="s">
        <v>1399</v>
      </c>
      <c r="C6" s="255" t="s">
        <v>1400</v>
      </c>
      <c r="D6" s="255" t="s">
        <v>1400</v>
      </c>
      <c r="E6" s="255" t="s">
        <v>1400</v>
      </c>
      <c r="F6" s="255" t="s">
        <v>1400</v>
      </c>
      <c r="G6" s="255" t="s">
        <v>1400</v>
      </c>
      <c r="H6" s="255" t="s">
        <v>1400</v>
      </c>
      <c r="I6" s="255" t="s">
        <v>1400</v>
      </c>
      <c r="J6" s="254" t="s">
        <v>1401</v>
      </c>
      <c r="K6" s="907"/>
    </row>
    <row r="7" spans="1:11" s="14" customFormat="1" ht="34.5" customHeight="1">
      <c r="A7" s="106" t="s">
        <v>523</v>
      </c>
      <c r="B7" s="212">
        <v>31</v>
      </c>
      <c r="C7" s="259">
        <v>1</v>
      </c>
      <c r="D7" s="259">
        <v>0</v>
      </c>
      <c r="E7" s="259">
        <v>0</v>
      </c>
      <c r="F7" s="259">
        <v>14</v>
      </c>
      <c r="G7" s="259">
        <v>0</v>
      </c>
      <c r="H7" s="259">
        <v>0</v>
      </c>
      <c r="I7" s="259">
        <v>0</v>
      </c>
      <c r="J7" s="553">
        <v>16</v>
      </c>
      <c r="K7" s="214" t="s">
        <v>523</v>
      </c>
    </row>
    <row r="8" spans="1:11" s="14" customFormat="1" ht="34.5" customHeight="1">
      <c r="A8" s="15" t="s">
        <v>826</v>
      </c>
      <c r="B8" s="212">
        <v>18</v>
      </c>
      <c r="C8" s="259">
        <v>1</v>
      </c>
      <c r="D8" s="259">
        <v>0</v>
      </c>
      <c r="E8" s="259">
        <v>0</v>
      </c>
      <c r="F8" s="259">
        <v>7</v>
      </c>
      <c r="G8" s="259">
        <v>0</v>
      </c>
      <c r="H8" s="259">
        <v>1</v>
      </c>
      <c r="I8" s="259">
        <v>0</v>
      </c>
      <c r="J8" s="553">
        <v>9</v>
      </c>
      <c r="K8" s="11" t="s">
        <v>826</v>
      </c>
    </row>
    <row r="9" spans="1:11" s="14" customFormat="1" ht="34.5" customHeight="1">
      <c r="A9" s="106" t="s">
        <v>1402</v>
      </c>
      <c r="B9" s="212">
        <v>25</v>
      </c>
      <c r="C9" s="212">
        <v>5</v>
      </c>
      <c r="D9" s="212">
        <v>0</v>
      </c>
      <c r="E9" s="212">
        <v>0</v>
      </c>
      <c r="F9" s="212">
        <v>5</v>
      </c>
      <c r="G9" s="212">
        <v>0</v>
      </c>
      <c r="H9" s="212">
        <v>0</v>
      </c>
      <c r="I9" s="212">
        <v>0</v>
      </c>
      <c r="J9" s="212">
        <v>15</v>
      </c>
      <c r="K9" s="214" t="s">
        <v>520</v>
      </c>
    </row>
    <row r="10" spans="1:11" s="14" customFormat="1" ht="34.5" customHeight="1">
      <c r="A10" s="106" t="s">
        <v>832</v>
      </c>
      <c r="B10" s="212">
        <v>49</v>
      </c>
      <c r="C10" s="212">
        <v>2</v>
      </c>
      <c r="D10" s="212">
        <v>0</v>
      </c>
      <c r="E10" s="212">
        <v>0</v>
      </c>
      <c r="F10" s="212">
        <v>14</v>
      </c>
      <c r="G10" s="212">
        <v>1</v>
      </c>
      <c r="H10" s="212">
        <v>0</v>
      </c>
      <c r="I10" s="212">
        <v>0</v>
      </c>
      <c r="J10" s="212">
        <v>32</v>
      </c>
      <c r="K10" s="214" t="s">
        <v>832</v>
      </c>
    </row>
    <row r="11" spans="1:11" s="75" customFormat="1" ht="34.5" customHeight="1">
      <c r="A11" s="112" t="s">
        <v>1403</v>
      </c>
      <c r="B11" s="215">
        <v>34</v>
      </c>
      <c r="C11" s="215">
        <v>10</v>
      </c>
      <c r="D11" s="215">
        <f>SUM(D13:D15)</f>
        <v>0</v>
      </c>
      <c r="E11" s="215">
        <f>SUM(E13:E15)</f>
        <v>0</v>
      </c>
      <c r="F11" s="215">
        <v>10</v>
      </c>
      <c r="G11" s="215">
        <v>4</v>
      </c>
      <c r="H11" s="215">
        <v>1</v>
      </c>
      <c r="I11" s="215">
        <f>SUM(I13:I15)</f>
        <v>0</v>
      </c>
      <c r="J11" s="215">
        <v>9</v>
      </c>
      <c r="K11" s="216" t="s">
        <v>1403</v>
      </c>
    </row>
    <row r="12" spans="1:11" s="35" customFormat="1" ht="34.5" customHeight="1">
      <c r="A12" s="154" t="s">
        <v>1404</v>
      </c>
      <c r="B12" s="240">
        <f>SUM(C12:J12)</f>
        <v>56</v>
      </c>
      <c r="C12" s="240">
        <f>SUM(C13:C15)</f>
        <v>6</v>
      </c>
      <c r="D12" s="240">
        <f aca="true" t="shared" si="0" ref="D12:J12">SUM(D13:D15)</f>
        <v>0</v>
      </c>
      <c r="E12" s="240">
        <f t="shared" si="0"/>
        <v>0</v>
      </c>
      <c r="F12" s="240">
        <f t="shared" si="0"/>
        <v>14</v>
      </c>
      <c r="G12" s="240">
        <f>SUM(G13:G15)</f>
        <v>3</v>
      </c>
      <c r="H12" s="240">
        <f t="shared" si="0"/>
        <v>0</v>
      </c>
      <c r="I12" s="240">
        <f t="shared" si="0"/>
        <v>0</v>
      </c>
      <c r="J12" s="240">
        <f t="shared" si="0"/>
        <v>33</v>
      </c>
      <c r="K12" s="218" t="s">
        <v>1404</v>
      </c>
    </row>
    <row r="13" spans="1:11" s="65" customFormat="1" ht="34.5" customHeight="1">
      <c r="A13" s="262" t="s">
        <v>1405</v>
      </c>
      <c r="B13" s="263">
        <f>SUM(C13:J13)</f>
        <v>22</v>
      </c>
      <c r="C13" s="242">
        <v>0</v>
      </c>
      <c r="D13" s="242">
        <v>0</v>
      </c>
      <c r="E13" s="242">
        <v>0</v>
      </c>
      <c r="F13" s="219">
        <v>5</v>
      </c>
      <c r="G13" s="242">
        <v>0</v>
      </c>
      <c r="H13" s="242">
        <v>0</v>
      </c>
      <c r="I13" s="242">
        <v>0</v>
      </c>
      <c r="J13" s="264">
        <v>17</v>
      </c>
      <c r="K13" s="265" t="s">
        <v>1406</v>
      </c>
    </row>
    <row r="14" spans="1:11" s="65" customFormat="1" ht="34.5" customHeight="1">
      <c r="A14" s="262" t="s">
        <v>1407</v>
      </c>
      <c r="B14" s="263">
        <f>SUM(C14:J14)</f>
        <v>30</v>
      </c>
      <c r="C14" s="219">
        <v>5</v>
      </c>
      <c r="D14" s="242">
        <v>0</v>
      </c>
      <c r="E14" s="242">
        <v>0</v>
      </c>
      <c r="F14" s="242">
        <v>9</v>
      </c>
      <c r="G14" s="242">
        <v>2</v>
      </c>
      <c r="H14" s="242">
        <v>0</v>
      </c>
      <c r="I14" s="242">
        <v>0</v>
      </c>
      <c r="J14" s="264">
        <v>14</v>
      </c>
      <c r="K14" s="265" t="s">
        <v>1408</v>
      </c>
    </row>
    <row r="15" spans="1:11" s="65" customFormat="1" ht="34.5" customHeight="1" thickBot="1">
      <c r="A15" s="266" t="s">
        <v>1409</v>
      </c>
      <c r="B15" s="222">
        <f>SUM(C15:J15)</f>
        <v>4</v>
      </c>
      <c r="C15" s="245">
        <v>1</v>
      </c>
      <c r="D15" s="245">
        <v>0</v>
      </c>
      <c r="E15" s="245">
        <v>0</v>
      </c>
      <c r="F15" s="245">
        <v>0</v>
      </c>
      <c r="G15" s="245">
        <v>1</v>
      </c>
      <c r="H15" s="245">
        <v>0</v>
      </c>
      <c r="I15" s="245">
        <v>0</v>
      </c>
      <c r="J15" s="224">
        <v>2</v>
      </c>
      <c r="K15" s="267" t="s">
        <v>1410</v>
      </c>
    </row>
    <row r="16" spans="1:11" s="65" customFormat="1" ht="18" customHeight="1">
      <c r="A16" s="929" t="s">
        <v>1411</v>
      </c>
      <c r="B16" s="930"/>
      <c r="C16" s="930"/>
      <c r="D16" s="228"/>
      <c r="E16" s="228"/>
      <c r="F16" s="228"/>
      <c r="G16" s="228"/>
      <c r="H16" s="228"/>
      <c r="I16" s="931" t="s">
        <v>1412</v>
      </c>
      <c r="J16" s="931"/>
      <c r="K16" s="931"/>
    </row>
    <row r="17" s="65" customFormat="1" ht="13.5">
      <c r="A17" s="65" t="s">
        <v>1413</v>
      </c>
    </row>
    <row r="18" s="5" customFormat="1" ht="12"/>
    <row r="19" s="5" customFormat="1" ht="12"/>
    <row r="20" s="5" customFormat="1" ht="12"/>
    <row r="21" s="5" customFormat="1" ht="12"/>
    <row r="22" s="5" customFormat="1" ht="12"/>
    <row r="23" s="5" customFormat="1" ht="12"/>
    <row r="24" s="5" customFormat="1" ht="12"/>
    <row r="25" s="5" customFormat="1" ht="12"/>
    <row r="26" s="5" customFormat="1" ht="12"/>
    <row r="27" s="5" customFormat="1" ht="12"/>
    <row r="28" s="5" customFormat="1" ht="12"/>
    <row r="29" s="5" customFormat="1" ht="12"/>
  </sheetData>
  <mergeCells count="5">
    <mergeCell ref="A1:K1"/>
    <mergeCell ref="A16:C16"/>
    <mergeCell ref="I16:K16"/>
    <mergeCell ref="A3:A6"/>
    <mergeCell ref="K3:K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1"/>
  <sheetViews>
    <sheetView showZeros="0" zoomScale="78" zoomScaleNormal="78" workbookViewId="0" topLeftCell="A4">
      <selection activeCell="P14" sqref="P14"/>
    </sheetView>
  </sheetViews>
  <sheetFormatPr defaultColWidth="8.88671875" defaultRowHeight="13.5"/>
  <cols>
    <col min="1" max="1" width="12.6640625" style="38" customWidth="1"/>
    <col min="2" max="8" width="7.77734375" style="38" customWidth="1"/>
    <col min="9" max="9" width="9.77734375" style="38" customWidth="1"/>
    <col min="10" max="10" width="9.6640625" style="38" customWidth="1"/>
    <col min="11" max="11" width="10.10546875" style="38" customWidth="1"/>
    <col min="12" max="14" width="7.77734375" style="38" customWidth="1"/>
    <col min="15" max="16" width="8.99609375" style="38" bestFit="1" customWidth="1"/>
    <col min="17" max="17" width="13.3359375" style="38" customWidth="1"/>
    <col min="18" max="16384" width="8.88671875" style="38" customWidth="1"/>
  </cols>
  <sheetData>
    <row r="1" spans="1:17" s="519" customFormat="1" ht="29.25" customHeight="1">
      <c r="A1" s="863" t="s">
        <v>274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</row>
    <row r="2" spans="1:17" s="414" customFormat="1" ht="18" customHeight="1">
      <c r="A2" s="554" t="s">
        <v>1414</v>
      </c>
      <c r="B2" s="554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O2" s="556"/>
      <c r="P2" s="556"/>
      <c r="Q2" s="556" t="s">
        <v>486</v>
      </c>
    </row>
    <row r="3" spans="1:17" s="414" customFormat="1" ht="28.5" customHeight="1">
      <c r="A3" s="932" t="s">
        <v>920</v>
      </c>
      <c r="B3" s="942" t="s">
        <v>1415</v>
      </c>
      <c r="C3" s="943"/>
      <c r="D3" s="943"/>
      <c r="E3" s="944"/>
      <c r="F3" s="942" t="s">
        <v>1416</v>
      </c>
      <c r="G3" s="943"/>
      <c r="H3" s="944"/>
      <c r="I3" s="945" t="s">
        <v>1417</v>
      </c>
      <c r="J3" s="943"/>
      <c r="K3" s="944"/>
      <c r="L3" s="942" t="s">
        <v>1418</v>
      </c>
      <c r="M3" s="943"/>
      <c r="N3" s="944"/>
      <c r="O3" s="557" t="s">
        <v>487</v>
      </c>
      <c r="P3" s="557" t="s">
        <v>488</v>
      </c>
      <c r="Q3" s="935" t="s">
        <v>919</v>
      </c>
    </row>
    <row r="4" spans="1:17" s="414" customFormat="1" ht="24" customHeight="1">
      <c r="A4" s="933"/>
      <c r="B4" s="938" t="s">
        <v>489</v>
      </c>
      <c r="C4" s="939"/>
      <c r="D4" s="939"/>
      <c r="E4" s="940"/>
      <c r="F4" s="941" t="s">
        <v>490</v>
      </c>
      <c r="G4" s="939"/>
      <c r="H4" s="940"/>
      <c r="I4" s="941" t="s">
        <v>491</v>
      </c>
      <c r="J4" s="939"/>
      <c r="K4" s="940"/>
      <c r="L4" s="941" t="s">
        <v>492</v>
      </c>
      <c r="M4" s="939"/>
      <c r="N4" s="940"/>
      <c r="O4" s="559"/>
      <c r="P4" s="559"/>
      <c r="Q4" s="936"/>
    </row>
    <row r="5" spans="1:17" s="414" customFormat="1" ht="25.5" customHeight="1">
      <c r="A5" s="933"/>
      <c r="B5" s="560" t="s">
        <v>530</v>
      </c>
      <c r="C5" s="559" t="s">
        <v>1419</v>
      </c>
      <c r="D5" s="559" t="s">
        <v>1420</v>
      </c>
      <c r="E5" s="559" t="s">
        <v>1421</v>
      </c>
      <c r="F5" s="559" t="s">
        <v>1422</v>
      </c>
      <c r="G5" s="559" t="s">
        <v>493</v>
      </c>
      <c r="H5" s="559" t="s">
        <v>1423</v>
      </c>
      <c r="I5" s="559" t="s">
        <v>530</v>
      </c>
      <c r="J5" s="559" t="s">
        <v>1424</v>
      </c>
      <c r="K5" s="559" t="s">
        <v>1425</v>
      </c>
      <c r="L5" s="559" t="s">
        <v>530</v>
      </c>
      <c r="M5" s="559" t="s">
        <v>1426</v>
      </c>
      <c r="N5" s="561" t="s">
        <v>1427</v>
      </c>
      <c r="O5" s="559"/>
      <c r="P5" s="559"/>
      <c r="Q5" s="936"/>
    </row>
    <row r="6" spans="1:17" s="414" customFormat="1" ht="25.5" customHeight="1">
      <c r="A6" s="933"/>
      <c r="B6" s="560"/>
      <c r="C6" s="559"/>
      <c r="D6" s="559"/>
      <c r="E6" s="559"/>
      <c r="F6" s="559" t="s">
        <v>828</v>
      </c>
      <c r="G6" s="559" t="s">
        <v>828</v>
      </c>
      <c r="H6" s="559" t="s">
        <v>1428</v>
      </c>
      <c r="I6" s="559"/>
      <c r="J6" s="559"/>
      <c r="K6" s="559"/>
      <c r="L6" s="559"/>
      <c r="M6" s="559"/>
      <c r="N6" s="559"/>
      <c r="O6" s="559" t="s">
        <v>828</v>
      </c>
      <c r="P6" s="559" t="s">
        <v>828</v>
      </c>
      <c r="Q6" s="936"/>
    </row>
    <row r="7" spans="1:17" s="414" customFormat="1" ht="25.5" customHeight="1">
      <c r="A7" s="933"/>
      <c r="B7" s="560"/>
      <c r="C7" s="559"/>
      <c r="D7" s="559"/>
      <c r="E7" s="559"/>
      <c r="F7" s="559" t="s">
        <v>494</v>
      </c>
      <c r="G7" s="559" t="s">
        <v>494</v>
      </c>
      <c r="H7" s="559"/>
      <c r="I7" s="559"/>
      <c r="J7" s="559" t="s">
        <v>495</v>
      </c>
      <c r="K7" s="559" t="s">
        <v>496</v>
      </c>
      <c r="L7" s="559"/>
      <c r="M7" s="559"/>
      <c r="N7" s="559"/>
      <c r="O7" s="559" t="s">
        <v>494</v>
      </c>
      <c r="P7" s="559" t="s">
        <v>497</v>
      </c>
      <c r="Q7" s="936"/>
    </row>
    <row r="8" spans="1:17" s="414" customFormat="1" ht="25.5" customHeight="1">
      <c r="A8" s="934"/>
      <c r="B8" s="558" t="s">
        <v>542</v>
      </c>
      <c r="C8" s="562" t="s">
        <v>498</v>
      </c>
      <c r="D8" s="562" t="s">
        <v>499</v>
      </c>
      <c r="E8" s="562" t="s">
        <v>522</v>
      </c>
      <c r="F8" s="562" t="s">
        <v>500</v>
      </c>
      <c r="G8" s="562" t="s">
        <v>501</v>
      </c>
      <c r="H8" s="562" t="s">
        <v>502</v>
      </c>
      <c r="I8" s="562" t="s">
        <v>542</v>
      </c>
      <c r="J8" s="562" t="s">
        <v>503</v>
      </c>
      <c r="K8" s="562" t="s">
        <v>503</v>
      </c>
      <c r="L8" s="562" t="s">
        <v>542</v>
      </c>
      <c r="M8" s="562" t="s">
        <v>504</v>
      </c>
      <c r="N8" s="563" t="s">
        <v>505</v>
      </c>
      <c r="O8" s="562" t="s">
        <v>506</v>
      </c>
      <c r="P8" s="562" t="s">
        <v>507</v>
      </c>
      <c r="Q8" s="937"/>
    </row>
    <row r="9" spans="1:17" s="414" customFormat="1" ht="36.75" customHeight="1">
      <c r="A9" s="564" t="s">
        <v>523</v>
      </c>
      <c r="B9" s="565">
        <v>449</v>
      </c>
      <c r="C9" s="566">
        <v>391</v>
      </c>
      <c r="D9" s="566">
        <v>43</v>
      </c>
      <c r="E9" s="566">
        <v>15</v>
      </c>
      <c r="F9" s="566">
        <v>185</v>
      </c>
      <c r="G9" s="566">
        <v>15</v>
      </c>
      <c r="H9" s="566">
        <v>11973</v>
      </c>
      <c r="I9" s="565">
        <v>2165659</v>
      </c>
      <c r="J9" s="566">
        <v>1232522</v>
      </c>
      <c r="K9" s="566">
        <v>933137</v>
      </c>
      <c r="L9" s="565">
        <v>30</v>
      </c>
      <c r="M9" s="566">
        <v>5</v>
      </c>
      <c r="N9" s="566">
        <v>25</v>
      </c>
      <c r="O9" s="566">
        <v>36</v>
      </c>
      <c r="P9" s="564">
        <v>35</v>
      </c>
      <c r="Q9" s="566" t="s">
        <v>523</v>
      </c>
    </row>
    <row r="10" spans="1:17" s="567" customFormat="1" ht="36.75" customHeight="1">
      <c r="A10" s="564" t="s">
        <v>826</v>
      </c>
      <c r="B10" s="565">
        <v>500</v>
      </c>
      <c r="C10" s="566">
        <v>434</v>
      </c>
      <c r="D10" s="566">
        <v>47</v>
      </c>
      <c r="E10" s="566">
        <v>19</v>
      </c>
      <c r="F10" s="566">
        <v>170</v>
      </c>
      <c r="G10" s="566">
        <v>26</v>
      </c>
      <c r="H10" s="566">
        <v>12880</v>
      </c>
      <c r="I10" s="565">
        <v>3184680</v>
      </c>
      <c r="J10" s="566">
        <v>1298842</v>
      </c>
      <c r="K10" s="566">
        <v>1885838</v>
      </c>
      <c r="L10" s="565">
        <v>24</v>
      </c>
      <c r="M10" s="566">
        <v>8</v>
      </c>
      <c r="N10" s="566">
        <v>16</v>
      </c>
      <c r="O10" s="566">
        <v>66</v>
      </c>
      <c r="P10" s="564">
        <v>46</v>
      </c>
      <c r="Q10" s="566" t="s">
        <v>826</v>
      </c>
    </row>
    <row r="11" spans="1:17" s="567" customFormat="1" ht="36.75" customHeight="1">
      <c r="A11" s="564" t="s">
        <v>526</v>
      </c>
      <c r="B11" s="565">
        <v>443</v>
      </c>
      <c r="C11" s="566">
        <v>372</v>
      </c>
      <c r="D11" s="566">
        <v>45</v>
      </c>
      <c r="E11" s="566">
        <v>26</v>
      </c>
      <c r="F11" s="566">
        <v>174</v>
      </c>
      <c r="G11" s="566">
        <v>25</v>
      </c>
      <c r="H11" s="566">
        <v>9074</v>
      </c>
      <c r="I11" s="565">
        <v>2198186</v>
      </c>
      <c r="J11" s="566">
        <v>790879</v>
      </c>
      <c r="K11" s="566">
        <v>1407307</v>
      </c>
      <c r="L11" s="565">
        <v>39</v>
      </c>
      <c r="M11" s="566">
        <v>8</v>
      </c>
      <c r="N11" s="566">
        <v>31</v>
      </c>
      <c r="O11" s="566">
        <v>51</v>
      </c>
      <c r="P11" s="564">
        <v>39</v>
      </c>
      <c r="Q11" s="566" t="s">
        <v>526</v>
      </c>
    </row>
    <row r="12" spans="1:17" s="567" customFormat="1" ht="36.75" customHeight="1">
      <c r="A12" s="564" t="s">
        <v>832</v>
      </c>
      <c r="B12" s="565">
        <v>515</v>
      </c>
      <c r="C12" s="566">
        <v>449</v>
      </c>
      <c r="D12" s="566">
        <v>51</v>
      </c>
      <c r="E12" s="566">
        <v>15</v>
      </c>
      <c r="F12" s="566">
        <v>206</v>
      </c>
      <c r="G12" s="566">
        <v>21</v>
      </c>
      <c r="H12" s="566">
        <v>19314</v>
      </c>
      <c r="I12" s="565">
        <v>1594469</v>
      </c>
      <c r="J12" s="566">
        <v>672710</v>
      </c>
      <c r="K12" s="566">
        <v>921759</v>
      </c>
      <c r="L12" s="565">
        <v>36</v>
      </c>
      <c r="M12" s="566">
        <v>11</v>
      </c>
      <c r="N12" s="566">
        <v>25</v>
      </c>
      <c r="O12" s="566">
        <v>59</v>
      </c>
      <c r="P12" s="564">
        <v>12</v>
      </c>
      <c r="Q12" s="566" t="s">
        <v>832</v>
      </c>
    </row>
    <row r="13" spans="1:17" s="567" customFormat="1" ht="36.75" customHeight="1">
      <c r="A13" s="564" t="s">
        <v>957</v>
      </c>
      <c r="B13" s="565">
        <v>568</v>
      </c>
      <c r="C13" s="566">
        <v>528</v>
      </c>
      <c r="D13" s="566">
        <v>31</v>
      </c>
      <c r="E13" s="566">
        <v>9</v>
      </c>
      <c r="F13" s="566">
        <v>199</v>
      </c>
      <c r="G13" s="566">
        <v>3</v>
      </c>
      <c r="H13" s="566">
        <v>16705</v>
      </c>
      <c r="I13" s="565">
        <v>1201789</v>
      </c>
      <c r="J13" s="566">
        <v>399875</v>
      </c>
      <c r="K13" s="566">
        <v>801914</v>
      </c>
      <c r="L13" s="565">
        <v>28</v>
      </c>
      <c r="M13" s="566">
        <v>8</v>
      </c>
      <c r="N13" s="566">
        <v>20</v>
      </c>
      <c r="O13" s="566">
        <v>7</v>
      </c>
      <c r="P13" s="564">
        <v>33</v>
      </c>
      <c r="Q13" s="566" t="s">
        <v>957</v>
      </c>
    </row>
    <row r="14" spans="1:17" s="35" customFormat="1" ht="36.75" customHeight="1">
      <c r="A14" s="154" t="s">
        <v>513</v>
      </c>
      <c r="B14" s="240">
        <f>SUM(C14:E14)</f>
        <v>578</v>
      </c>
      <c r="C14" s="240">
        <f aca="true" t="shared" si="0" ref="C14:P14">SUM(C15:C17)</f>
        <v>512</v>
      </c>
      <c r="D14" s="240">
        <f t="shared" si="0"/>
        <v>42</v>
      </c>
      <c r="E14" s="240">
        <f t="shared" si="0"/>
        <v>24</v>
      </c>
      <c r="F14" s="240">
        <f t="shared" si="0"/>
        <v>233</v>
      </c>
      <c r="G14" s="240">
        <f t="shared" si="0"/>
        <v>8</v>
      </c>
      <c r="H14" s="240">
        <f t="shared" si="0"/>
        <v>17142.39</v>
      </c>
      <c r="I14" s="240">
        <f t="shared" si="0"/>
        <v>2115714</v>
      </c>
      <c r="J14" s="240">
        <f t="shared" si="0"/>
        <v>997975</v>
      </c>
      <c r="K14" s="240">
        <f t="shared" si="0"/>
        <v>1117739</v>
      </c>
      <c r="L14" s="240">
        <f t="shared" si="0"/>
        <v>37</v>
      </c>
      <c r="M14" s="240">
        <f t="shared" si="0"/>
        <v>13</v>
      </c>
      <c r="N14" s="240">
        <f t="shared" si="0"/>
        <v>24</v>
      </c>
      <c r="O14" s="240">
        <f t="shared" si="0"/>
        <v>28</v>
      </c>
      <c r="P14" s="240">
        <f t="shared" si="0"/>
        <v>14</v>
      </c>
      <c r="Q14" s="218" t="s">
        <v>833</v>
      </c>
    </row>
    <row r="15" spans="1:17" s="280" customFormat="1" ht="36.75" customHeight="1">
      <c r="A15" s="276" t="s">
        <v>528</v>
      </c>
      <c r="B15" s="277">
        <f>SUM(C15:E15)</f>
        <v>288</v>
      </c>
      <c r="C15" s="278">
        <v>249</v>
      </c>
      <c r="D15" s="278">
        <v>25</v>
      </c>
      <c r="E15" s="278">
        <v>14</v>
      </c>
      <c r="F15" s="278">
        <v>126</v>
      </c>
      <c r="G15" s="278">
        <v>4</v>
      </c>
      <c r="H15" s="278">
        <v>3656.09</v>
      </c>
      <c r="I15" s="277">
        <f>SUM(J15:K15)</f>
        <v>396874</v>
      </c>
      <c r="J15" s="278">
        <v>241429</v>
      </c>
      <c r="K15" s="278">
        <v>155445</v>
      </c>
      <c r="L15" s="277">
        <f>SUM(M15:N15)</f>
        <v>26</v>
      </c>
      <c r="M15" s="278">
        <v>7</v>
      </c>
      <c r="N15" s="278">
        <v>19</v>
      </c>
      <c r="O15" s="278">
        <v>20</v>
      </c>
      <c r="P15" s="278">
        <v>11</v>
      </c>
      <c r="Q15" s="279" t="s">
        <v>310</v>
      </c>
    </row>
    <row r="16" spans="1:17" s="280" customFormat="1" ht="36.75" customHeight="1">
      <c r="A16" s="276" t="s">
        <v>889</v>
      </c>
      <c r="B16" s="277">
        <f>SUM(C16:E16)</f>
        <v>179</v>
      </c>
      <c r="C16" s="278">
        <v>155</v>
      </c>
      <c r="D16" s="278">
        <v>15</v>
      </c>
      <c r="E16" s="278">
        <v>9</v>
      </c>
      <c r="F16" s="278">
        <v>76</v>
      </c>
      <c r="G16" s="278">
        <v>4</v>
      </c>
      <c r="H16" s="278">
        <v>11386.5</v>
      </c>
      <c r="I16" s="277">
        <f>SUM(J16:K16)</f>
        <v>1172910</v>
      </c>
      <c r="J16" s="278">
        <v>497229</v>
      </c>
      <c r="K16" s="278">
        <v>675681</v>
      </c>
      <c r="L16" s="277">
        <f>SUM(M16:N16)</f>
        <v>4</v>
      </c>
      <c r="M16" s="278">
        <v>1</v>
      </c>
      <c r="N16" s="278">
        <v>3</v>
      </c>
      <c r="O16" s="278">
        <v>8</v>
      </c>
      <c r="P16" s="278">
        <v>3</v>
      </c>
      <c r="Q16" s="279" t="s">
        <v>508</v>
      </c>
    </row>
    <row r="17" spans="1:17" s="280" customFormat="1" ht="36.75" customHeight="1">
      <c r="A17" s="281" t="s">
        <v>802</v>
      </c>
      <c r="B17" s="277">
        <f>SUM(C17:E17)</f>
        <v>111</v>
      </c>
      <c r="C17" s="282">
        <v>108</v>
      </c>
      <c r="D17" s="282">
        <v>2</v>
      </c>
      <c r="E17" s="282">
        <v>1</v>
      </c>
      <c r="F17" s="282">
        <v>31</v>
      </c>
      <c r="G17" s="283">
        <v>0</v>
      </c>
      <c r="H17" s="282">
        <v>2099.8</v>
      </c>
      <c r="I17" s="284">
        <f>SUM(J17:K17)</f>
        <v>545930</v>
      </c>
      <c r="J17" s="282">
        <v>259317</v>
      </c>
      <c r="K17" s="282">
        <v>286613</v>
      </c>
      <c r="L17" s="284">
        <f>SUM(M17:N17)</f>
        <v>7</v>
      </c>
      <c r="M17" s="282">
        <v>5</v>
      </c>
      <c r="N17" s="282">
        <v>2</v>
      </c>
      <c r="O17" s="283">
        <v>0</v>
      </c>
      <c r="P17" s="283">
        <v>0</v>
      </c>
      <c r="Q17" s="285" t="s">
        <v>890</v>
      </c>
    </row>
    <row r="18" spans="1:17" s="65" customFormat="1" ht="18" customHeight="1">
      <c r="A18" s="286" t="s">
        <v>1429</v>
      </c>
      <c r="B18" s="286"/>
      <c r="C18" s="286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O18" s="287"/>
      <c r="P18" s="287"/>
      <c r="Q18" s="287" t="s">
        <v>509</v>
      </c>
    </row>
    <row r="19" spans="1:16" s="65" customFormat="1" ht="18" customHeight="1">
      <c r="A19" s="65" t="s">
        <v>1430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28"/>
      <c r="L19" s="228"/>
      <c r="M19" s="228"/>
      <c r="O19" s="229"/>
      <c r="P19" s="229"/>
    </row>
    <row r="20" s="65" customFormat="1" ht="18" customHeight="1">
      <c r="A20" s="65" t="s">
        <v>1431</v>
      </c>
    </row>
    <row r="21" s="65" customFormat="1" ht="13.5">
      <c r="A21" s="65" t="s">
        <v>246</v>
      </c>
    </row>
    <row r="22" s="65" customFormat="1" ht="13.5"/>
    <row r="23" s="65" customFormat="1" ht="13.5"/>
  </sheetData>
  <mergeCells count="11">
    <mergeCell ref="L3:N3"/>
    <mergeCell ref="A3:A8"/>
    <mergeCell ref="Q3:Q8"/>
    <mergeCell ref="A1:Q1"/>
    <mergeCell ref="B4:E4"/>
    <mergeCell ref="F4:H4"/>
    <mergeCell ref="I4:K4"/>
    <mergeCell ref="L4:N4"/>
    <mergeCell ref="B3:E3"/>
    <mergeCell ref="F3:H3"/>
    <mergeCell ref="I3:K3"/>
  </mergeCells>
  <printOptions horizontalCentered="1" verticalCentered="1"/>
  <pageMargins left="0.35433070866141736" right="0.35433070866141736" top="0.63" bottom="0.89" header="0.8" footer="1.18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8"/>
  <sheetViews>
    <sheetView showZeros="0" zoomScale="90" zoomScaleNormal="90" workbookViewId="0" topLeftCell="A1">
      <selection activeCell="N11" sqref="N11"/>
    </sheetView>
  </sheetViews>
  <sheetFormatPr defaultColWidth="8.88671875" defaultRowHeight="13.5"/>
  <cols>
    <col min="1" max="1" width="10.6640625" style="38" customWidth="1"/>
    <col min="2" max="2" width="7.5546875" style="38" customWidth="1"/>
    <col min="3" max="3" width="7.88671875" style="38" customWidth="1"/>
    <col min="4" max="4" width="6.99609375" style="38" customWidth="1"/>
    <col min="5" max="5" width="7.5546875" style="38" customWidth="1"/>
    <col min="6" max="7" width="7.6640625" style="38" customWidth="1"/>
    <col min="8" max="8" width="7.21484375" style="38" customWidth="1"/>
    <col min="9" max="9" width="7.3359375" style="38" customWidth="1"/>
    <col min="10" max="11" width="7.5546875" style="38" customWidth="1"/>
    <col min="12" max="12" width="7.4453125" style="38" customWidth="1"/>
    <col min="13" max="13" width="7.10546875" style="38" customWidth="1"/>
    <col min="14" max="14" width="7.21484375" style="38" customWidth="1"/>
    <col min="15" max="15" width="13.6640625" style="38" customWidth="1"/>
    <col min="16" max="16384" width="8.88671875" style="38" customWidth="1"/>
  </cols>
  <sheetData>
    <row r="1" spans="1:15" s="519" customFormat="1" ht="40.5" customHeight="1">
      <c r="A1" s="863" t="s">
        <v>275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</row>
    <row r="2" spans="1:15" s="5" customFormat="1" ht="18" customHeight="1" thickBot="1">
      <c r="A2" s="5" t="s">
        <v>803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89" t="s">
        <v>521</v>
      </c>
    </row>
    <row r="3" spans="1:15" s="5" customFormat="1" ht="30" customHeight="1">
      <c r="A3" s="946" t="s">
        <v>921</v>
      </c>
      <c r="B3" s="208" t="s">
        <v>530</v>
      </c>
      <c r="C3" s="208" t="s">
        <v>1432</v>
      </c>
      <c r="D3" s="208" t="s">
        <v>1433</v>
      </c>
      <c r="E3" s="208" t="s">
        <v>1434</v>
      </c>
      <c r="F3" s="208" t="s">
        <v>1435</v>
      </c>
      <c r="G3" s="208" t="s">
        <v>1436</v>
      </c>
      <c r="H3" s="208" t="s">
        <v>1437</v>
      </c>
      <c r="I3" s="208" t="s">
        <v>1438</v>
      </c>
      <c r="J3" s="208" t="s">
        <v>1439</v>
      </c>
      <c r="K3" s="208" t="s">
        <v>1440</v>
      </c>
      <c r="L3" s="208" t="s">
        <v>1441</v>
      </c>
      <c r="M3" s="208" t="s">
        <v>1442</v>
      </c>
      <c r="N3" s="208" t="s">
        <v>248</v>
      </c>
      <c r="O3" s="947" t="s">
        <v>311</v>
      </c>
    </row>
    <row r="4" spans="1:15" s="5" customFormat="1" ht="30" customHeight="1">
      <c r="A4" s="896"/>
      <c r="B4" s="143"/>
      <c r="C4" s="143"/>
      <c r="D4" s="143"/>
      <c r="E4" s="143"/>
      <c r="F4" s="143"/>
      <c r="G4" s="143"/>
      <c r="H4" s="143" t="s">
        <v>1443</v>
      </c>
      <c r="I4" s="143"/>
      <c r="J4" s="143" t="s">
        <v>1444</v>
      </c>
      <c r="K4" s="143"/>
      <c r="L4" s="143" t="s">
        <v>1445</v>
      </c>
      <c r="M4" s="143"/>
      <c r="N4" s="143"/>
      <c r="O4" s="923"/>
    </row>
    <row r="5" spans="1:15" s="5" customFormat="1" ht="30" customHeight="1">
      <c r="A5" s="897"/>
      <c r="B5" s="164" t="s">
        <v>542</v>
      </c>
      <c r="C5" s="164" t="s">
        <v>1446</v>
      </c>
      <c r="D5" s="231" t="s">
        <v>1447</v>
      </c>
      <c r="E5" s="164" t="s">
        <v>1448</v>
      </c>
      <c r="F5" s="231" t="s">
        <v>1449</v>
      </c>
      <c r="G5" s="231" t="s">
        <v>1450</v>
      </c>
      <c r="H5" s="164" t="s">
        <v>1451</v>
      </c>
      <c r="I5" s="164" t="s">
        <v>1452</v>
      </c>
      <c r="J5" s="164" t="s">
        <v>1453</v>
      </c>
      <c r="K5" s="164" t="s">
        <v>1454</v>
      </c>
      <c r="L5" s="164" t="s">
        <v>1455</v>
      </c>
      <c r="M5" s="164" t="s">
        <v>499</v>
      </c>
      <c r="N5" s="231" t="s">
        <v>249</v>
      </c>
      <c r="O5" s="924"/>
    </row>
    <row r="6" spans="1:15" s="14" customFormat="1" ht="34.5" customHeight="1">
      <c r="A6" s="15" t="s">
        <v>825</v>
      </c>
      <c r="B6" s="291">
        <v>449</v>
      </c>
      <c r="C6" s="292">
        <v>143</v>
      </c>
      <c r="D6" s="292">
        <v>2</v>
      </c>
      <c r="E6" s="292">
        <v>2</v>
      </c>
      <c r="F6" s="292">
        <v>0</v>
      </c>
      <c r="G6" s="292">
        <v>3</v>
      </c>
      <c r="H6" s="292">
        <v>0</v>
      </c>
      <c r="I6" s="292">
        <v>62</v>
      </c>
      <c r="J6" s="292">
        <v>9</v>
      </c>
      <c r="K6" s="292">
        <v>66</v>
      </c>
      <c r="L6" s="292">
        <v>26</v>
      </c>
      <c r="M6" s="292">
        <v>43</v>
      </c>
      <c r="N6" s="270">
        <v>93</v>
      </c>
      <c r="O6" s="25" t="s">
        <v>825</v>
      </c>
    </row>
    <row r="7" spans="1:15" s="14" customFormat="1" ht="34.5" customHeight="1">
      <c r="A7" s="15" t="s">
        <v>527</v>
      </c>
      <c r="B7" s="291">
        <v>500</v>
      </c>
      <c r="C7" s="292">
        <v>146</v>
      </c>
      <c r="D7" s="292">
        <v>0</v>
      </c>
      <c r="E7" s="292">
        <v>2</v>
      </c>
      <c r="F7" s="292">
        <v>0</v>
      </c>
      <c r="G7" s="292">
        <v>5</v>
      </c>
      <c r="H7" s="292">
        <v>8</v>
      </c>
      <c r="I7" s="292">
        <v>72</v>
      </c>
      <c r="J7" s="292">
        <v>13</v>
      </c>
      <c r="K7" s="292">
        <v>73</v>
      </c>
      <c r="L7" s="292">
        <v>17</v>
      </c>
      <c r="M7" s="292">
        <v>47</v>
      </c>
      <c r="N7" s="270">
        <v>117</v>
      </c>
      <c r="O7" s="25" t="s">
        <v>527</v>
      </c>
    </row>
    <row r="8" spans="1:15" s="14" customFormat="1" ht="34.5" customHeight="1">
      <c r="A8" s="15" t="s">
        <v>526</v>
      </c>
      <c r="B8" s="291">
        <v>443</v>
      </c>
      <c r="C8" s="292">
        <v>99</v>
      </c>
      <c r="D8" s="292">
        <v>0</v>
      </c>
      <c r="E8" s="292">
        <v>0</v>
      </c>
      <c r="F8" s="292">
        <v>0</v>
      </c>
      <c r="G8" s="292">
        <v>4</v>
      </c>
      <c r="H8" s="292">
        <v>3</v>
      </c>
      <c r="I8" s="292">
        <v>53</v>
      </c>
      <c r="J8" s="292">
        <v>9</v>
      </c>
      <c r="K8" s="292">
        <v>78</v>
      </c>
      <c r="L8" s="292">
        <v>25</v>
      </c>
      <c r="M8" s="292">
        <v>45</v>
      </c>
      <c r="N8" s="270">
        <v>127</v>
      </c>
      <c r="O8" s="25" t="s">
        <v>526</v>
      </c>
    </row>
    <row r="9" spans="1:15" s="14" customFormat="1" ht="34.5" customHeight="1">
      <c r="A9" s="15" t="s">
        <v>832</v>
      </c>
      <c r="B9" s="291">
        <v>515</v>
      </c>
      <c r="C9" s="292">
        <v>167</v>
      </c>
      <c r="D9" s="292">
        <v>0</v>
      </c>
      <c r="E9" s="292">
        <v>1</v>
      </c>
      <c r="F9" s="292">
        <v>0</v>
      </c>
      <c r="G9" s="292">
        <v>7</v>
      </c>
      <c r="H9" s="292">
        <v>3</v>
      </c>
      <c r="I9" s="292">
        <v>57</v>
      </c>
      <c r="J9" s="292">
        <v>4</v>
      </c>
      <c r="K9" s="292">
        <v>91</v>
      </c>
      <c r="L9" s="292">
        <v>17</v>
      </c>
      <c r="M9" s="292">
        <v>51</v>
      </c>
      <c r="N9" s="270">
        <v>117</v>
      </c>
      <c r="O9" s="25" t="s">
        <v>832</v>
      </c>
    </row>
    <row r="10" spans="1:15" s="75" customFormat="1" ht="34.5" customHeight="1">
      <c r="A10" s="73" t="s">
        <v>833</v>
      </c>
      <c r="B10" s="568">
        <v>568</v>
      </c>
      <c r="C10" s="292">
        <v>140</v>
      </c>
      <c r="D10" s="292">
        <v>1</v>
      </c>
      <c r="E10" s="292">
        <v>1</v>
      </c>
      <c r="F10" s="292">
        <v>0</v>
      </c>
      <c r="G10" s="292">
        <v>4</v>
      </c>
      <c r="H10" s="292">
        <v>3</v>
      </c>
      <c r="I10" s="292">
        <v>82</v>
      </c>
      <c r="J10" s="292">
        <v>11</v>
      </c>
      <c r="K10" s="292">
        <v>135</v>
      </c>
      <c r="L10" s="292">
        <v>20</v>
      </c>
      <c r="M10" s="292">
        <v>31</v>
      </c>
      <c r="N10" s="270">
        <v>140</v>
      </c>
      <c r="O10" s="73" t="s">
        <v>833</v>
      </c>
    </row>
    <row r="11" spans="1:15" s="237" customFormat="1" ht="34.5" customHeight="1">
      <c r="A11" s="234" t="s">
        <v>513</v>
      </c>
      <c r="B11" s="235">
        <f>SUM(C11:N11)</f>
        <v>578</v>
      </c>
      <c r="C11" s="235">
        <f>SUM(C12:C14)</f>
        <v>149</v>
      </c>
      <c r="D11" s="235">
        <f aca="true" t="shared" si="0" ref="D11:M11">SUM(D12:D14)</f>
        <v>0</v>
      </c>
      <c r="E11" s="235">
        <f t="shared" si="0"/>
        <v>3</v>
      </c>
      <c r="F11" s="235">
        <f t="shared" si="0"/>
        <v>1</v>
      </c>
      <c r="G11" s="235">
        <f t="shared" si="0"/>
        <v>5</v>
      </c>
      <c r="H11" s="235">
        <f t="shared" si="0"/>
        <v>9</v>
      </c>
      <c r="I11" s="235">
        <f t="shared" si="0"/>
        <v>81</v>
      </c>
      <c r="J11" s="235">
        <f t="shared" si="0"/>
        <v>10</v>
      </c>
      <c r="K11" s="235">
        <f t="shared" si="0"/>
        <v>80</v>
      </c>
      <c r="L11" s="235">
        <f t="shared" si="0"/>
        <v>18</v>
      </c>
      <c r="M11" s="235">
        <f t="shared" si="0"/>
        <v>42</v>
      </c>
      <c r="N11" s="235">
        <f>SUM(N12:N14)</f>
        <v>180</v>
      </c>
      <c r="O11" s="236" t="s">
        <v>513</v>
      </c>
    </row>
    <row r="12" spans="1:15" s="5" customFormat="1" ht="34.5" customHeight="1">
      <c r="A12" s="194" t="s">
        <v>528</v>
      </c>
      <c r="B12" s="293">
        <f>SUM(C12:N12)</f>
        <v>288</v>
      </c>
      <c r="C12" s="294">
        <v>74</v>
      </c>
      <c r="D12" s="295">
        <v>0</v>
      </c>
      <c r="E12" s="295">
        <v>0</v>
      </c>
      <c r="F12" s="295">
        <v>0</v>
      </c>
      <c r="G12" s="294">
        <v>2</v>
      </c>
      <c r="H12" s="294">
        <v>3</v>
      </c>
      <c r="I12" s="294">
        <v>36</v>
      </c>
      <c r="J12" s="294">
        <v>5</v>
      </c>
      <c r="K12" s="294">
        <v>18</v>
      </c>
      <c r="L12" s="294">
        <v>15</v>
      </c>
      <c r="M12" s="294">
        <v>25</v>
      </c>
      <c r="N12" s="294">
        <v>110</v>
      </c>
      <c r="O12" s="272" t="s">
        <v>310</v>
      </c>
    </row>
    <row r="13" spans="1:15" s="5" customFormat="1" ht="34.5" customHeight="1">
      <c r="A13" s="194" t="s">
        <v>889</v>
      </c>
      <c r="B13" s="293">
        <f>SUM(C13:N13)</f>
        <v>179</v>
      </c>
      <c r="C13" s="294">
        <v>43</v>
      </c>
      <c r="D13" s="295">
        <v>0</v>
      </c>
      <c r="E13" s="294">
        <v>1</v>
      </c>
      <c r="F13" s="295">
        <v>0</v>
      </c>
      <c r="G13" s="294">
        <v>2</v>
      </c>
      <c r="H13" s="294">
        <v>4</v>
      </c>
      <c r="I13" s="294">
        <v>29</v>
      </c>
      <c r="J13" s="294">
        <v>3</v>
      </c>
      <c r="K13" s="294">
        <v>36</v>
      </c>
      <c r="L13" s="294">
        <v>3</v>
      </c>
      <c r="M13" s="294">
        <v>15</v>
      </c>
      <c r="N13" s="294">
        <v>43</v>
      </c>
      <c r="O13" s="272" t="s">
        <v>508</v>
      </c>
    </row>
    <row r="14" spans="1:15" s="5" customFormat="1" ht="34.5" customHeight="1">
      <c r="A14" s="297" t="s">
        <v>802</v>
      </c>
      <c r="B14" s="569">
        <f>SUM(C14:N14)</f>
        <v>111</v>
      </c>
      <c r="C14" s="298">
        <v>32</v>
      </c>
      <c r="D14" s="299">
        <v>0</v>
      </c>
      <c r="E14" s="298">
        <v>2</v>
      </c>
      <c r="F14" s="298">
        <v>1</v>
      </c>
      <c r="G14" s="298">
        <v>1</v>
      </c>
      <c r="H14" s="298">
        <v>2</v>
      </c>
      <c r="I14" s="298">
        <v>16</v>
      </c>
      <c r="J14" s="298">
        <v>2</v>
      </c>
      <c r="K14" s="298">
        <v>26</v>
      </c>
      <c r="L14" s="299">
        <v>0</v>
      </c>
      <c r="M14" s="298">
        <v>2</v>
      </c>
      <c r="N14" s="298">
        <v>27</v>
      </c>
      <c r="O14" s="300" t="s">
        <v>1456</v>
      </c>
    </row>
    <row r="15" spans="1:15" s="5" customFormat="1" ht="15" customHeight="1">
      <c r="A15" s="301" t="s">
        <v>1457</v>
      </c>
      <c r="B15" s="59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N15" s="303"/>
      <c r="O15" s="303" t="s">
        <v>1458</v>
      </c>
    </row>
    <row r="16" s="5" customFormat="1" ht="12">
      <c r="A16" s="5" t="s">
        <v>1459</v>
      </c>
    </row>
    <row r="17" s="5" customFormat="1" ht="12">
      <c r="A17" s="5" t="s">
        <v>1460</v>
      </c>
    </row>
    <row r="18" s="5" customFormat="1" ht="12">
      <c r="A18" s="5" t="s">
        <v>1461</v>
      </c>
    </row>
    <row r="19" s="5" customFormat="1" ht="12"/>
  </sheetData>
  <mergeCells count="3">
    <mergeCell ref="A1:O1"/>
    <mergeCell ref="A3:A5"/>
    <mergeCell ref="O3:O5"/>
  </mergeCells>
  <printOptions horizontalCentered="1"/>
  <pageMargins left="0.35433070866141736" right="0.35433070866141736" top="0.3937007874015748" bottom="0.3937007874015748" header="0.56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8"/>
  <sheetViews>
    <sheetView showZeros="0" zoomScale="90" zoomScaleNormal="90" workbookViewId="0" topLeftCell="B7">
      <selection activeCell="G11" sqref="G11"/>
    </sheetView>
  </sheetViews>
  <sheetFormatPr defaultColWidth="8.88671875" defaultRowHeight="13.5"/>
  <cols>
    <col min="1" max="1" width="10.4453125" style="38" customWidth="1"/>
    <col min="2" max="15" width="7.10546875" style="38" customWidth="1"/>
    <col min="16" max="16" width="10.6640625" style="38" customWidth="1"/>
    <col min="17" max="16384" width="8.88671875" style="38" customWidth="1"/>
  </cols>
  <sheetData>
    <row r="1" spans="1:16" s="519" customFormat="1" ht="41.25" customHeight="1">
      <c r="A1" s="863" t="s">
        <v>276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</row>
    <row r="2" spans="1:16" s="5" customFormat="1" ht="18" customHeight="1" thickBot="1">
      <c r="A2" s="5" t="s">
        <v>803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89" t="s">
        <v>1462</v>
      </c>
    </row>
    <row r="3" spans="1:16" s="5" customFormat="1" ht="36.75" customHeight="1">
      <c r="A3" s="946" t="s">
        <v>922</v>
      </c>
      <c r="B3" s="208" t="s">
        <v>530</v>
      </c>
      <c r="C3" s="208" t="s">
        <v>1463</v>
      </c>
      <c r="D3" s="208" t="s">
        <v>1464</v>
      </c>
      <c r="E3" s="208" t="s">
        <v>1465</v>
      </c>
      <c r="F3" s="208" t="s">
        <v>1466</v>
      </c>
      <c r="G3" s="208" t="s">
        <v>1467</v>
      </c>
      <c r="H3" s="208" t="s">
        <v>1468</v>
      </c>
      <c r="I3" s="208" t="s">
        <v>1469</v>
      </c>
      <c r="J3" s="208" t="s">
        <v>1470</v>
      </c>
      <c r="K3" s="208" t="s">
        <v>1471</v>
      </c>
      <c r="L3" s="290" t="s">
        <v>1472</v>
      </c>
      <c r="M3" s="208" t="s">
        <v>1473</v>
      </c>
      <c r="N3" s="208" t="s">
        <v>1474</v>
      </c>
      <c r="O3" s="209" t="s">
        <v>1475</v>
      </c>
      <c r="P3" s="948" t="s">
        <v>923</v>
      </c>
    </row>
    <row r="4" spans="1:16" s="5" customFormat="1" ht="36.75" customHeight="1">
      <c r="A4" s="896"/>
      <c r="B4" s="143"/>
      <c r="C4" s="143" t="s">
        <v>1476</v>
      </c>
      <c r="D4" s="143"/>
      <c r="E4" s="143"/>
      <c r="F4" s="143"/>
      <c r="G4" s="143"/>
      <c r="H4" s="143"/>
      <c r="I4" s="143"/>
      <c r="J4" s="143"/>
      <c r="K4" s="143"/>
      <c r="L4" s="143" t="s">
        <v>1477</v>
      </c>
      <c r="M4" s="143"/>
      <c r="N4" s="143"/>
      <c r="O4" s="232"/>
      <c r="P4" s="949"/>
    </row>
    <row r="5" spans="1:16" s="5" customFormat="1" ht="36.75" customHeight="1">
      <c r="A5" s="897"/>
      <c r="B5" s="164" t="s">
        <v>542</v>
      </c>
      <c r="C5" s="164" t="s">
        <v>1478</v>
      </c>
      <c r="D5" s="164" t="s">
        <v>1479</v>
      </c>
      <c r="E5" s="231" t="s">
        <v>1480</v>
      </c>
      <c r="F5" s="231" t="s">
        <v>1481</v>
      </c>
      <c r="G5" s="231" t="s">
        <v>1482</v>
      </c>
      <c r="H5" s="164" t="s">
        <v>1483</v>
      </c>
      <c r="I5" s="231" t="s">
        <v>1484</v>
      </c>
      <c r="J5" s="231" t="s">
        <v>1485</v>
      </c>
      <c r="K5" s="231" t="s">
        <v>1486</v>
      </c>
      <c r="L5" s="164" t="s">
        <v>1487</v>
      </c>
      <c r="M5" s="231" t="s">
        <v>1488</v>
      </c>
      <c r="N5" s="164" t="s">
        <v>1489</v>
      </c>
      <c r="O5" s="210" t="s">
        <v>522</v>
      </c>
      <c r="P5" s="950"/>
    </row>
    <row r="6" spans="1:16" s="14" customFormat="1" ht="31.5" customHeight="1">
      <c r="A6" s="15">
        <v>2000</v>
      </c>
      <c r="B6" s="291">
        <v>449</v>
      </c>
      <c r="C6" s="292">
        <v>86</v>
      </c>
      <c r="D6" s="292">
        <v>7</v>
      </c>
      <c r="E6" s="292">
        <v>21</v>
      </c>
      <c r="F6" s="292">
        <v>1</v>
      </c>
      <c r="G6" s="292">
        <v>7</v>
      </c>
      <c r="H6" s="292">
        <v>56</v>
      </c>
      <c r="I6" s="292">
        <v>0</v>
      </c>
      <c r="J6" s="292">
        <v>0</v>
      </c>
      <c r="K6" s="292">
        <v>11</v>
      </c>
      <c r="L6" s="292">
        <v>5</v>
      </c>
      <c r="M6" s="292">
        <v>36</v>
      </c>
      <c r="N6" s="292">
        <v>77</v>
      </c>
      <c r="O6" s="270">
        <v>142</v>
      </c>
      <c r="P6" s="25">
        <v>2000</v>
      </c>
    </row>
    <row r="7" spans="1:16" s="14" customFormat="1" ht="31.5" customHeight="1">
      <c r="A7" s="15">
        <v>2001</v>
      </c>
      <c r="B7" s="291">
        <v>500</v>
      </c>
      <c r="C7" s="292">
        <v>116</v>
      </c>
      <c r="D7" s="292">
        <v>10</v>
      </c>
      <c r="E7" s="292">
        <v>15</v>
      </c>
      <c r="F7" s="292">
        <v>7</v>
      </c>
      <c r="G7" s="292">
        <v>5</v>
      </c>
      <c r="H7" s="292">
        <v>45</v>
      </c>
      <c r="I7" s="292">
        <v>0</v>
      </c>
      <c r="J7" s="292">
        <v>0</v>
      </c>
      <c r="K7" s="292">
        <v>12</v>
      </c>
      <c r="L7" s="292">
        <v>4</v>
      </c>
      <c r="M7" s="292">
        <v>35</v>
      </c>
      <c r="N7" s="292">
        <v>62</v>
      </c>
      <c r="O7" s="270">
        <v>189</v>
      </c>
      <c r="P7" s="25">
        <v>2001</v>
      </c>
    </row>
    <row r="8" spans="1:16" s="14" customFormat="1" ht="31.5" customHeight="1">
      <c r="A8" s="15">
        <v>2002</v>
      </c>
      <c r="B8" s="291">
        <v>443</v>
      </c>
      <c r="C8" s="292">
        <v>99</v>
      </c>
      <c r="D8" s="292">
        <v>7</v>
      </c>
      <c r="E8" s="292">
        <v>9</v>
      </c>
      <c r="F8" s="292">
        <v>2</v>
      </c>
      <c r="G8" s="292">
        <v>5</v>
      </c>
      <c r="H8" s="292">
        <v>37</v>
      </c>
      <c r="I8" s="292">
        <v>2</v>
      </c>
      <c r="J8" s="292">
        <v>0</v>
      </c>
      <c r="K8" s="292">
        <v>17</v>
      </c>
      <c r="L8" s="292">
        <v>5</v>
      </c>
      <c r="M8" s="292">
        <v>28</v>
      </c>
      <c r="N8" s="292">
        <v>55</v>
      </c>
      <c r="O8" s="270">
        <v>177</v>
      </c>
      <c r="P8" s="232">
        <v>2002</v>
      </c>
    </row>
    <row r="9" spans="1:16" s="14" customFormat="1" ht="31.5" customHeight="1">
      <c r="A9" s="15">
        <v>2003</v>
      </c>
      <c r="B9" s="291">
        <v>515</v>
      </c>
      <c r="C9" s="292">
        <v>121</v>
      </c>
      <c r="D9" s="292">
        <v>10</v>
      </c>
      <c r="E9" s="292">
        <v>22</v>
      </c>
      <c r="F9" s="292">
        <v>1</v>
      </c>
      <c r="G9" s="292">
        <v>2</v>
      </c>
      <c r="H9" s="292">
        <v>51</v>
      </c>
      <c r="I9" s="292">
        <v>2</v>
      </c>
      <c r="J9" s="292">
        <v>2</v>
      </c>
      <c r="K9" s="292">
        <v>16</v>
      </c>
      <c r="L9" s="292">
        <v>8</v>
      </c>
      <c r="M9" s="292">
        <v>27</v>
      </c>
      <c r="N9" s="292">
        <v>71</v>
      </c>
      <c r="O9" s="270">
        <v>182</v>
      </c>
      <c r="P9" s="232">
        <v>2003</v>
      </c>
    </row>
    <row r="10" spans="1:16" s="75" customFormat="1" ht="31.5" customHeight="1">
      <c r="A10" s="76">
        <v>2004</v>
      </c>
      <c r="B10" s="291">
        <v>568</v>
      </c>
      <c r="C10" s="292">
        <v>103</v>
      </c>
      <c r="D10" s="292">
        <v>22</v>
      </c>
      <c r="E10" s="292">
        <v>18</v>
      </c>
      <c r="F10" s="292">
        <v>2</v>
      </c>
      <c r="G10" s="292">
        <v>2</v>
      </c>
      <c r="H10" s="292">
        <v>52</v>
      </c>
      <c r="I10" s="292">
        <v>1</v>
      </c>
      <c r="J10" s="292">
        <v>0</v>
      </c>
      <c r="K10" s="292">
        <v>9</v>
      </c>
      <c r="L10" s="292">
        <v>6</v>
      </c>
      <c r="M10" s="292">
        <v>29</v>
      </c>
      <c r="N10" s="292">
        <v>82</v>
      </c>
      <c r="O10" s="270">
        <v>242</v>
      </c>
      <c r="P10" s="233">
        <v>2004</v>
      </c>
    </row>
    <row r="11" spans="1:16" s="237" customFormat="1" ht="31.5" customHeight="1">
      <c r="A11" s="234" t="s">
        <v>513</v>
      </c>
      <c r="B11" s="235">
        <f aca="true" t="shared" si="0" ref="B11:O11">SUM(B12:B14)</f>
        <v>578</v>
      </c>
      <c r="C11" s="235">
        <f t="shared" si="0"/>
        <v>108</v>
      </c>
      <c r="D11" s="235">
        <f t="shared" si="0"/>
        <v>11</v>
      </c>
      <c r="E11" s="235">
        <f t="shared" si="0"/>
        <v>22</v>
      </c>
      <c r="F11" s="235">
        <f t="shared" si="0"/>
        <v>4</v>
      </c>
      <c r="G11" s="235">
        <f t="shared" si="0"/>
        <v>6</v>
      </c>
      <c r="H11" s="235">
        <f t="shared" si="0"/>
        <v>37</v>
      </c>
      <c r="I11" s="235">
        <f t="shared" si="0"/>
        <v>1</v>
      </c>
      <c r="J11" s="235">
        <f t="shared" si="0"/>
        <v>0</v>
      </c>
      <c r="K11" s="235">
        <f t="shared" si="0"/>
        <v>9</v>
      </c>
      <c r="L11" s="235">
        <f t="shared" si="0"/>
        <v>5</v>
      </c>
      <c r="M11" s="235">
        <f t="shared" si="0"/>
        <v>32</v>
      </c>
      <c r="N11" s="235">
        <f t="shared" si="0"/>
        <v>61</v>
      </c>
      <c r="O11" s="235">
        <f t="shared" si="0"/>
        <v>282</v>
      </c>
      <c r="P11" s="236" t="s">
        <v>513</v>
      </c>
    </row>
    <row r="12" spans="1:16" s="5" customFormat="1" ht="34.5" customHeight="1">
      <c r="A12" s="194" t="s">
        <v>528</v>
      </c>
      <c r="B12" s="293">
        <f>SUM(C12:O12)</f>
        <v>288</v>
      </c>
      <c r="C12" s="294">
        <v>59</v>
      </c>
      <c r="D12" s="294">
        <v>8</v>
      </c>
      <c r="E12" s="294">
        <v>13</v>
      </c>
      <c r="F12" s="294">
        <v>3</v>
      </c>
      <c r="G12" s="294">
        <v>2</v>
      </c>
      <c r="H12" s="294">
        <v>13</v>
      </c>
      <c r="I12" s="294">
        <v>1</v>
      </c>
      <c r="J12" s="295">
        <v>0</v>
      </c>
      <c r="K12" s="294">
        <v>8</v>
      </c>
      <c r="L12" s="294">
        <v>4</v>
      </c>
      <c r="M12" s="294">
        <v>26</v>
      </c>
      <c r="N12" s="294">
        <v>27</v>
      </c>
      <c r="O12" s="294">
        <v>124</v>
      </c>
      <c r="P12" s="272" t="s">
        <v>1490</v>
      </c>
    </row>
    <row r="13" spans="1:16" s="5" customFormat="1" ht="34.5" customHeight="1">
      <c r="A13" s="194" t="s">
        <v>889</v>
      </c>
      <c r="B13" s="271">
        <f>SUM(C13:O13)</f>
        <v>179</v>
      </c>
      <c r="C13" s="296">
        <v>25</v>
      </c>
      <c r="D13" s="296">
        <v>1</v>
      </c>
      <c r="E13" s="296">
        <v>7</v>
      </c>
      <c r="F13" s="296">
        <v>1</v>
      </c>
      <c r="G13" s="296">
        <v>2</v>
      </c>
      <c r="H13" s="296">
        <v>17</v>
      </c>
      <c r="I13" s="295">
        <v>0</v>
      </c>
      <c r="J13" s="295">
        <v>0</v>
      </c>
      <c r="K13" s="296">
        <v>1</v>
      </c>
      <c r="L13" s="296">
        <v>1</v>
      </c>
      <c r="M13" s="296">
        <v>6</v>
      </c>
      <c r="N13" s="296">
        <v>17</v>
      </c>
      <c r="O13" s="296">
        <v>101</v>
      </c>
      <c r="P13" s="272" t="s">
        <v>508</v>
      </c>
    </row>
    <row r="14" spans="1:16" s="5" customFormat="1" ht="34.5" customHeight="1">
      <c r="A14" s="297" t="s">
        <v>802</v>
      </c>
      <c r="B14" s="293">
        <f>SUM(C14:O14)</f>
        <v>111</v>
      </c>
      <c r="C14" s="298">
        <v>24</v>
      </c>
      <c r="D14" s="298">
        <v>2</v>
      </c>
      <c r="E14" s="298">
        <v>2</v>
      </c>
      <c r="F14" s="295">
        <v>0</v>
      </c>
      <c r="G14" s="298">
        <v>2</v>
      </c>
      <c r="H14" s="298">
        <v>7</v>
      </c>
      <c r="I14" s="299">
        <v>0</v>
      </c>
      <c r="J14" s="299">
        <v>0</v>
      </c>
      <c r="K14" s="299">
        <v>0</v>
      </c>
      <c r="L14" s="299">
        <v>0</v>
      </c>
      <c r="M14" s="299">
        <v>0</v>
      </c>
      <c r="N14" s="298">
        <v>17</v>
      </c>
      <c r="O14" s="298">
        <v>57</v>
      </c>
      <c r="P14" s="300" t="s">
        <v>890</v>
      </c>
    </row>
    <row r="15" spans="1:16" s="5" customFormat="1" ht="18" customHeight="1">
      <c r="A15" s="301" t="s">
        <v>1491</v>
      </c>
      <c r="B15" s="302"/>
      <c r="C15" s="302"/>
      <c r="D15" s="302"/>
      <c r="E15" s="302"/>
      <c r="F15" s="302"/>
      <c r="G15" s="302"/>
      <c r="H15" s="302"/>
      <c r="I15" s="39"/>
      <c r="J15" s="39"/>
      <c r="K15" s="206"/>
      <c r="L15" s="206"/>
      <c r="M15" s="206"/>
      <c r="O15" s="303"/>
      <c r="P15" s="303" t="s">
        <v>1492</v>
      </c>
    </row>
    <row r="16" spans="1:16" s="5" customFormat="1" ht="18" customHeight="1">
      <c r="A16" s="5" t="s">
        <v>1493</v>
      </c>
      <c r="B16" s="39"/>
      <c r="C16" s="39"/>
      <c r="D16" s="39"/>
      <c r="E16" s="39"/>
      <c r="F16" s="39"/>
      <c r="G16" s="39"/>
      <c r="H16" s="39"/>
      <c r="I16" s="39"/>
      <c r="J16" s="39"/>
      <c r="K16" s="206"/>
      <c r="L16" s="206"/>
      <c r="M16" s="206"/>
      <c r="O16" s="238"/>
      <c r="P16" s="238"/>
    </row>
    <row r="17" s="5" customFormat="1" ht="18" customHeight="1">
      <c r="A17" s="5" t="s">
        <v>1494</v>
      </c>
    </row>
    <row r="18" s="5" customFormat="1" ht="12">
      <c r="A18" s="5" t="s">
        <v>246</v>
      </c>
    </row>
    <row r="19" s="5" customFormat="1" ht="12"/>
    <row r="20" s="5" customFormat="1" ht="12"/>
    <row r="21" s="5" customFormat="1" ht="12"/>
    <row r="22" s="5" customFormat="1" ht="12"/>
    <row r="23" s="5" customFormat="1" ht="12"/>
    <row r="24" s="5" customFormat="1" ht="12"/>
  </sheetData>
  <mergeCells count="3">
    <mergeCell ref="A1:P1"/>
    <mergeCell ref="A3:A5"/>
    <mergeCell ref="P3:P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0">
      <selection activeCell="K12" sqref="K12"/>
    </sheetView>
  </sheetViews>
  <sheetFormatPr defaultColWidth="8.88671875" defaultRowHeight="13.5"/>
  <cols>
    <col min="1" max="1" width="9.77734375" style="0" customWidth="1"/>
    <col min="2" max="11" width="9.3359375" style="0" customWidth="1"/>
    <col min="12" max="12" width="9.77734375" style="0" customWidth="1"/>
  </cols>
  <sheetData>
    <row r="1" spans="1:11" s="570" customFormat="1" ht="58.5" customHeight="1">
      <c r="A1" s="957" t="s">
        <v>277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</row>
    <row r="2" s="571" customFormat="1" ht="15" customHeight="1"/>
    <row r="3" spans="1:12" s="147" customFormat="1" ht="24.75" customHeight="1">
      <c r="A3" s="958" t="s">
        <v>924</v>
      </c>
      <c r="B3" s="961" t="s">
        <v>1495</v>
      </c>
      <c r="C3" s="962"/>
      <c r="D3" s="961" t="s">
        <v>1496</v>
      </c>
      <c r="E3" s="962"/>
      <c r="F3" s="961" t="s">
        <v>476</v>
      </c>
      <c r="G3" s="962"/>
      <c r="H3" s="961" t="s">
        <v>1497</v>
      </c>
      <c r="I3" s="962"/>
      <c r="J3" s="961" t="s">
        <v>477</v>
      </c>
      <c r="K3" s="962"/>
      <c r="L3" s="954" t="s">
        <v>925</v>
      </c>
    </row>
    <row r="4" spans="1:12" s="147" customFormat="1" ht="24.75" customHeight="1">
      <c r="A4" s="959"/>
      <c r="B4" s="951"/>
      <c r="C4" s="952"/>
      <c r="D4" s="951" t="s">
        <v>478</v>
      </c>
      <c r="E4" s="952"/>
      <c r="F4" s="951" t="s">
        <v>479</v>
      </c>
      <c r="G4" s="952"/>
      <c r="H4" s="951" t="s">
        <v>480</v>
      </c>
      <c r="I4" s="952"/>
      <c r="J4" s="951" t="s">
        <v>481</v>
      </c>
      <c r="K4" s="952"/>
      <c r="L4" s="955"/>
    </row>
    <row r="5" spans="1:12" s="147" customFormat="1" ht="24.75" customHeight="1">
      <c r="A5" s="959"/>
      <c r="B5" s="572" t="s">
        <v>482</v>
      </c>
      <c r="C5" s="572" t="s">
        <v>483</v>
      </c>
      <c r="D5" s="572" t="s">
        <v>482</v>
      </c>
      <c r="E5" s="572" t="s">
        <v>483</v>
      </c>
      <c r="F5" s="572" t="s">
        <v>482</v>
      </c>
      <c r="G5" s="572" t="s">
        <v>483</v>
      </c>
      <c r="H5" s="572" t="s">
        <v>482</v>
      </c>
      <c r="I5" s="572" t="s">
        <v>483</v>
      </c>
      <c r="J5" s="572" t="s">
        <v>482</v>
      </c>
      <c r="K5" s="572" t="s">
        <v>483</v>
      </c>
      <c r="L5" s="955"/>
    </row>
    <row r="6" spans="1:12" s="147" customFormat="1" ht="39.75" customHeight="1">
      <c r="A6" s="960"/>
      <c r="B6" s="574" t="s">
        <v>484</v>
      </c>
      <c r="C6" s="574" t="s">
        <v>485</v>
      </c>
      <c r="D6" s="574" t="s">
        <v>484</v>
      </c>
      <c r="E6" s="574" t="s">
        <v>485</v>
      </c>
      <c r="F6" s="574" t="s">
        <v>484</v>
      </c>
      <c r="G6" s="574" t="s">
        <v>485</v>
      </c>
      <c r="H6" s="574" t="s">
        <v>484</v>
      </c>
      <c r="I6" s="574" t="s">
        <v>485</v>
      </c>
      <c r="J6" s="574" t="s">
        <v>484</v>
      </c>
      <c r="K6" s="574" t="s">
        <v>485</v>
      </c>
      <c r="L6" s="956"/>
    </row>
    <row r="7" spans="1:12" s="579" customFormat="1" ht="39.75" customHeight="1">
      <c r="A7" s="447" t="s">
        <v>825</v>
      </c>
      <c r="B7" s="575">
        <f aca="true" t="shared" si="0" ref="B7:C12">SUM(D7,F7,H7,J7)</f>
        <v>1.56</v>
      </c>
      <c r="C7" s="576">
        <f t="shared" si="0"/>
        <v>1681</v>
      </c>
      <c r="D7" s="577">
        <v>0</v>
      </c>
      <c r="E7" s="577">
        <v>0</v>
      </c>
      <c r="F7" s="577">
        <v>0.5</v>
      </c>
      <c r="G7" s="577">
        <v>191</v>
      </c>
      <c r="H7" s="577">
        <v>0</v>
      </c>
      <c r="I7" s="577">
        <v>0</v>
      </c>
      <c r="J7" s="577">
        <v>1.06</v>
      </c>
      <c r="K7" s="577">
        <v>1490</v>
      </c>
      <c r="L7" s="578" t="s">
        <v>825</v>
      </c>
    </row>
    <row r="8" spans="1:12" s="579" customFormat="1" ht="39.75" customHeight="1">
      <c r="A8" s="447" t="s">
        <v>826</v>
      </c>
      <c r="B8" s="575">
        <f t="shared" si="0"/>
        <v>0.8</v>
      </c>
      <c r="C8" s="575">
        <f t="shared" si="0"/>
        <v>30</v>
      </c>
      <c r="D8" s="577">
        <v>0</v>
      </c>
      <c r="E8" s="577">
        <v>0</v>
      </c>
      <c r="F8" s="577">
        <v>0</v>
      </c>
      <c r="G8" s="577">
        <v>0</v>
      </c>
      <c r="H8" s="577">
        <v>0</v>
      </c>
      <c r="I8" s="577">
        <v>0</v>
      </c>
      <c r="J8" s="577">
        <v>0.8</v>
      </c>
      <c r="K8" s="577">
        <v>30</v>
      </c>
      <c r="L8" s="486" t="s">
        <v>826</v>
      </c>
    </row>
    <row r="9" spans="1:12" s="579" customFormat="1" ht="39.75" customHeight="1">
      <c r="A9" s="447" t="s">
        <v>526</v>
      </c>
      <c r="B9" s="575">
        <f t="shared" si="0"/>
        <v>0</v>
      </c>
      <c r="C9" s="575">
        <f t="shared" si="0"/>
        <v>0</v>
      </c>
      <c r="D9" s="577">
        <v>0</v>
      </c>
      <c r="E9" s="577">
        <v>0</v>
      </c>
      <c r="F9" s="577">
        <v>0</v>
      </c>
      <c r="G9" s="577">
        <v>0</v>
      </c>
      <c r="H9" s="577">
        <v>0</v>
      </c>
      <c r="I9" s="577">
        <v>0</v>
      </c>
      <c r="J9" s="577">
        <v>0</v>
      </c>
      <c r="K9" s="577">
        <v>0</v>
      </c>
      <c r="L9" s="486" t="s">
        <v>526</v>
      </c>
    </row>
    <row r="10" spans="1:12" s="579" customFormat="1" ht="39.75" customHeight="1">
      <c r="A10" s="447" t="s">
        <v>832</v>
      </c>
      <c r="B10" s="575">
        <f t="shared" si="0"/>
        <v>0</v>
      </c>
      <c r="C10" s="575">
        <f t="shared" si="0"/>
        <v>0</v>
      </c>
      <c r="D10" s="577">
        <v>0</v>
      </c>
      <c r="E10" s="577">
        <v>0</v>
      </c>
      <c r="F10" s="577">
        <v>0</v>
      </c>
      <c r="G10" s="577">
        <v>0</v>
      </c>
      <c r="H10" s="577">
        <v>0</v>
      </c>
      <c r="I10" s="577">
        <v>0</v>
      </c>
      <c r="J10" s="577">
        <v>0</v>
      </c>
      <c r="K10" s="577">
        <v>0</v>
      </c>
      <c r="L10" s="486" t="s">
        <v>832</v>
      </c>
    </row>
    <row r="11" spans="1:12" s="579" customFormat="1" ht="39.75" customHeight="1">
      <c r="A11" s="447" t="s">
        <v>957</v>
      </c>
      <c r="B11" s="575">
        <f t="shared" si="0"/>
        <v>1</v>
      </c>
      <c r="C11" s="576">
        <f t="shared" si="0"/>
        <v>2500</v>
      </c>
      <c r="D11" s="577">
        <v>0</v>
      </c>
      <c r="E11" s="577">
        <v>0</v>
      </c>
      <c r="F11" s="577">
        <v>0</v>
      </c>
      <c r="G11" s="577">
        <v>0</v>
      </c>
      <c r="H11" s="577">
        <v>0</v>
      </c>
      <c r="I11" s="577">
        <v>0</v>
      </c>
      <c r="J11" s="580">
        <v>1</v>
      </c>
      <c r="K11" s="580">
        <v>2500</v>
      </c>
      <c r="L11" s="486" t="s">
        <v>957</v>
      </c>
    </row>
    <row r="12" spans="1:12" s="586" customFormat="1" ht="39.75" customHeight="1">
      <c r="A12" s="581" t="s">
        <v>513</v>
      </c>
      <c r="B12" s="582">
        <f t="shared" si="0"/>
        <v>0</v>
      </c>
      <c r="C12" s="583">
        <f t="shared" si="0"/>
        <v>0</v>
      </c>
      <c r="D12" s="584">
        <v>0</v>
      </c>
      <c r="E12" s="584">
        <v>0</v>
      </c>
      <c r="F12" s="584">
        <v>0</v>
      </c>
      <c r="G12" s="584">
        <v>0</v>
      </c>
      <c r="H12" s="584">
        <v>0</v>
      </c>
      <c r="I12" s="584">
        <v>0</v>
      </c>
      <c r="J12" s="584">
        <v>0</v>
      </c>
      <c r="K12" s="584">
        <v>0</v>
      </c>
      <c r="L12" s="585" t="s">
        <v>513</v>
      </c>
    </row>
    <row r="13" spans="1:12" s="331" customFormat="1" ht="18" customHeight="1">
      <c r="A13" s="953" t="s">
        <v>1498</v>
      </c>
      <c r="B13" s="953"/>
      <c r="C13" s="953"/>
      <c r="L13" s="303" t="s">
        <v>1499</v>
      </c>
    </row>
    <row r="14" s="199" customFormat="1" ht="13.5"/>
    <row r="15" s="199" customFormat="1" ht="13.5">
      <c r="C15" s="331"/>
    </row>
    <row r="16" s="199" customFormat="1" ht="13.5"/>
  </sheetData>
  <mergeCells count="13">
    <mergeCell ref="A1:K1"/>
    <mergeCell ref="A3:A6"/>
    <mergeCell ref="B3:C4"/>
    <mergeCell ref="D3:E3"/>
    <mergeCell ref="F3:G3"/>
    <mergeCell ref="H3:I3"/>
    <mergeCell ref="J3:K3"/>
    <mergeCell ref="D4:E4"/>
    <mergeCell ref="F4:G4"/>
    <mergeCell ref="H4:I4"/>
    <mergeCell ref="J4:K4"/>
    <mergeCell ref="A13:C13"/>
    <mergeCell ref="L3:L6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32"/>
  <sheetViews>
    <sheetView showZeros="0" zoomScale="75" zoomScaleNormal="75" workbookViewId="0" topLeftCell="F10">
      <selection activeCell="AB28" sqref="AB28"/>
    </sheetView>
  </sheetViews>
  <sheetFormatPr defaultColWidth="8.88671875" defaultRowHeight="13.5"/>
  <cols>
    <col min="1" max="1" width="9.6640625" style="38" customWidth="1"/>
    <col min="2" max="2" width="5.88671875" style="38" customWidth="1"/>
    <col min="3" max="6" width="5.77734375" style="38" customWidth="1"/>
    <col min="7" max="7" width="7.3359375" style="38" customWidth="1"/>
    <col min="8" max="8" width="5.77734375" style="38" customWidth="1"/>
    <col min="9" max="9" width="6.3359375" style="38" customWidth="1"/>
    <col min="10" max="10" width="5.77734375" style="38" customWidth="1"/>
    <col min="11" max="11" width="6.4453125" style="38" customWidth="1"/>
    <col min="12" max="12" width="7.10546875" style="38" customWidth="1"/>
    <col min="13" max="13" width="5.77734375" style="38" customWidth="1"/>
    <col min="14" max="14" width="6.99609375" style="38" customWidth="1"/>
    <col min="15" max="22" width="5.77734375" style="38" customWidth="1"/>
    <col min="23" max="23" width="6.77734375" style="38" customWidth="1"/>
    <col min="24" max="27" width="4.77734375" style="38" customWidth="1"/>
    <col min="28" max="28" width="10.88671875" style="38" customWidth="1"/>
    <col min="29" max="16384" width="8.88671875" style="38" customWidth="1"/>
  </cols>
  <sheetData>
    <row r="1" spans="1:26" s="519" customFormat="1" ht="27.75" customHeight="1">
      <c r="A1" s="863" t="s">
        <v>278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</row>
    <row r="2" spans="1:28" s="149" customFormat="1" ht="18.75" customHeight="1">
      <c r="A2" s="587" t="s">
        <v>892</v>
      </c>
      <c r="AA2" s="980" t="s">
        <v>893</v>
      </c>
      <c r="AB2" s="980"/>
    </row>
    <row r="3" spans="1:28" s="5" customFormat="1" ht="19.5" customHeight="1">
      <c r="A3" s="962" t="s">
        <v>927</v>
      </c>
      <c r="B3" s="572" t="s">
        <v>894</v>
      </c>
      <c r="C3" s="961" t="s">
        <v>895</v>
      </c>
      <c r="D3" s="975"/>
      <c r="E3" s="975"/>
      <c r="F3" s="975"/>
      <c r="G3" s="962"/>
      <c r="H3" s="572" t="s">
        <v>896</v>
      </c>
      <c r="I3" s="961" t="s">
        <v>897</v>
      </c>
      <c r="J3" s="975"/>
      <c r="K3" s="975"/>
      <c r="L3" s="975"/>
      <c r="M3" s="975"/>
      <c r="N3" s="962"/>
      <c r="O3" s="961" t="s">
        <v>898</v>
      </c>
      <c r="P3" s="975"/>
      <c r="Q3" s="962"/>
      <c r="R3" s="961" t="s">
        <v>899</v>
      </c>
      <c r="S3" s="975"/>
      <c r="T3" s="962"/>
      <c r="U3" s="961" t="s">
        <v>900</v>
      </c>
      <c r="V3" s="975"/>
      <c r="W3" s="962"/>
      <c r="X3" s="961" t="s">
        <v>901</v>
      </c>
      <c r="Y3" s="962"/>
      <c r="Z3" s="961" t="s">
        <v>902</v>
      </c>
      <c r="AA3" s="962"/>
      <c r="AB3" s="971" t="s">
        <v>933</v>
      </c>
    </row>
    <row r="4" spans="1:28" s="5" customFormat="1" ht="19.5" customHeight="1">
      <c r="A4" s="965"/>
      <c r="B4" s="573" t="s">
        <v>839</v>
      </c>
      <c r="C4" s="951" t="s">
        <v>903</v>
      </c>
      <c r="D4" s="979"/>
      <c r="E4" s="979"/>
      <c r="F4" s="979"/>
      <c r="G4" s="952"/>
      <c r="H4" s="573" t="s">
        <v>839</v>
      </c>
      <c r="I4" s="951" t="s">
        <v>904</v>
      </c>
      <c r="J4" s="979"/>
      <c r="K4" s="979"/>
      <c r="L4" s="979"/>
      <c r="M4" s="979"/>
      <c r="N4" s="952"/>
      <c r="O4" s="951" t="s">
        <v>905</v>
      </c>
      <c r="P4" s="979"/>
      <c r="Q4" s="952"/>
      <c r="R4" s="951" t="s">
        <v>906</v>
      </c>
      <c r="S4" s="979"/>
      <c r="T4" s="952"/>
      <c r="U4" s="951" t="s">
        <v>907</v>
      </c>
      <c r="V4" s="979"/>
      <c r="W4" s="952"/>
      <c r="X4" s="590"/>
      <c r="Y4" s="591"/>
      <c r="Z4" s="590"/>
      <c r="AA4" s="591"/>
      <c r="AB4" s="972"/>
    </row>
    <row r="5" spans="1:28" s="5" customFormat="1" ht="24">
      <c r="A5" s="965"/>
      <c r="B5" s="751"/>
      <c r="C5" s="572" t="s">
        <v>908</v>
      </c>
      <c r="D5" s="572" t="s">
        <v>909</v>
      </c>
      <c r="E5" s="572" t="s">
        <v>910</v>
      </c>
      <c r="F5" s="572" t="s">
        <v>911</v>
      </c>
      <c r="G5" s="572" t="s">
        <v>912</v>
      </c>
      <c r="H5" s="751"/>
      <c r="I5" s="572" t="s">
        <v>913</v>
      </c>
      <c r="J5" s="572" t="s">
        <v>914</v>
      </c>
      <c r="K5" s="572" t="s">
        <v>915</v>
      </c>
      <c r="L5" s="572" t="s">
        <v>916</v>
      </c>
      <c r="M5" s="572" t="s">
        <v>917</v>
      </c>
      <c r="N5" s="572" t="s">
        <v>918</v>
      </c>
      <c r="O5" s="752" t="s">
        <v>938</v>
      </c>
      <c r="P5" s="752">
        <v>46</v>
      </c>
      <c r="Q5" s="752" t="s">
        <v>939</v>
      </c>
      <c r="R5" s="752" t="s">
        <v>940</v>
      </c>
      <c r="S5" s="752">
        <v>27</v>
      </c>
      <c r="T5" s="752">
        <v>35</v>
      </c>
      <c r="U5" s="572" t="s">
        <v>917</v>
      </c>
      <c r="V5" s="572" t="s">
        <v>941</v>
      </c>
      <c r="W5" s="572" t="s">
        <v>942</v>
      </c>
      <c r="X5" s="753"/>
      <c r="Y5" s="754"/>
      <c r="Z5" s="753"/>
      <c r="AA5" s="754"/>
      <c r="AB5" s="972"/>
    </row>
    <row r="6" spans="1:28" s="5" customFormat="1" ht="36">
      <c r="A6" s="965"/>
      <c r="B6" s="573" t="s">
        <v>943</v>
      </c>
      <c r="C6" s="573" t="s">
        <v>944</v>
      </c>
      <c r="D6" s="573" t="s">
        <v>945</v>
      </c>
      <c r="E6" s="573" t="s">
        <v>946</v>
      </c>
      <c r="F6" s="573" t="s">
        <v>928</v>
      </c>
      <c r="G6" s="573" t="s">
        <v>929</v>
      </c>
      <c r="H6" s="573" t="s">
        <v>947</v>
      </c>
      <c r="I6" s="573" t="s">
        <v>948</v>
      </c>
      <c r="J6" s="573" t="s">
        <v>930</v>
      </c>
      <c r="K6" s="573" t="s">
        <v>949</v>
      </c>
      <c r="L6" s="573" t="s">
        <v>931</v>
      </c>
      <c r="M6" s="573" t="s">
        <v>515</v>
      </c>
      <c r="N6" s="573" t="s">
        <v>950</v>
      </c>
      <c r="O6" s="573" t="s">
        <v>951</v>
      </c>
      <c r="P6" s="573"/>
      <c r="Q6" s="573" t="s">
        <v>952</v>
      </c>
      <c r="R6" s="573" t="s">
        <v>953</v>
      </c>
      <c r="S6" s="573"/>
      <c r="T6" s="573"/>
      <c r="U6" s="573" t="s">
        <v>515</v>
      </c>
      <c r="V6" s="573" t="s">
        <v>954</v>
      </c>
      <c r="W6" s="573" t="s">
        <v>932</v>
      </c>
      <c r="X6" s="963" t="s">
        <v>955</v>
      </c>
      <c r="Y6" s="965"/>
      <c r="Z6" s="963" t="s">
        <v>956</v>
      </c>
      <c r="AA6" s="965"/>
      <c r="AB6" s="972"/>
    </row>
    <row r="7" spans="1:28" s="5" customFormat="1" ht="9.75" customHeight="1">
      <c r="A7" s="952"/>
      <c r="B7" s="755"/>
      <c r="C7" s="755"/>
      <c r="D7" s="755"/>
      <c r="E7" s="755"/>
      <c r="F7" s="574" t="s">
        <v>839</v>
      </c>
      <c r="G7" s="755"/>
      <c r="H7" s="755"/>
      <c r="I7" s="755"/>
      <c r="J7" s="755"/>
      <c r="K7" s="755"/>
      <c r="L7" s="755"/>
      <c r="M7" s="755"/>
      <c r="N7" s="755"/>
      <c r="O7" s="755"/>
      <c r="P7" s="574"/>
      <c r="Q7" s="755"/>
      <c r="R7" s="755"/>
      <c r="S7" s="574"/>
      <c r="T7" s="574"/>
      <c r="U7" s="755"/>
      <c r="V7" s="755"/>
      <c r="W7" s="755"/>
      <c r="X7" s="756"/>
      <c r="Y7" s="757"/>
      <c r="Z7" s="756"/>
      <c r="AA7" s="757"/>
      <c r="AB7" s="973"/>
    </row>
    <row r="8" spans="1:28" s="14" customFormat="1" ht="22.5" customHeight="1">
      <c r="A8" s="194" t="s">
        <v>1009</v>
      </c>
      <c r="B8" s="595">
        <f>SUM(C8:AA8,B23:AA23)</f>
        <v>107</v>
      </c>
      <c r="C8" s="596">
        <v>18</v>
      </c>
      <c r="D8" s="596">
        <v>14</v>
      </c>
      <c r="E8" s="596">
        <v>4</v>
      </c>
      <c r="F8" s="596">
        <v>0</v>
      </c>
      <c r="G8" s="596">
        <v>0</v>
      </c>
      <c r="H8" s="596">
        <v>12</v>
      </c>
      <c r="I8" s="596">
        <v>6</v>
      </c>
      <c r="J8" s="596">
        <v>0</v>
      </c>
      <c r="K8" s="596">
        <v>0</v>
      </c>
      <c r="L8" s="596">
        <v>0</v>
      </c>
      <c r="M8" s="596">
        <v>0</v>
      </c>
      <c r="N8" s="596">
        <v>0</v>
      </c>
      <c r="O8" s="596">
        <v>0</v>
      </c>
      <c r="P8" s="596">
        <v>2</v>
      </c>
      <c r="Q8" s="596">
        <v>2</v>
      </c>
      <c r="R8" s="596">
        <v>0</v>
      </c>
      <c r="S8" s="596">
        <v>3</v>
      </c>
      <c r="T8" s="596">
        <v>1</v>
      </c>
      <c r="U8" s="596">
        <v>2</v>
      </c>
      <c r="V8" s="596">
        <v>0</v>
      </c>
      <c r="W8" s="596">
        <v>0</v>
      </c>
      <c r="X8" s="597">
        <v>1</v>
      </c>
      <c r="Y8" s="596">
        <v>0</v>
      </c>
      <c r="Z8" s="597">
        <v>1</v>
      </c>
      <c r="AA8" s="596">
        <v>0</v>
      </c>
      <c r="AB8" s="232" t="s">
        <v>1009</v>
      </c>
    </row>
    <row r="9" spans="1:28" s="14" customFormat="1" ht="22.5" customHeight="1">
      <c r="A9" s="194" t="s">
        <v>826</v>
      </c>
      <c r="B9" s="595">
        <f>SUM(C9:AA9,B24:AA24)</f>
        <v>112</v>
      </c>
      <c r="C9" s="596">
        <v>11</v>
      </c>
      <c r="D9" s="596">
        <v>23</v>
      </c>
      <c r="E9" s="596">
        <v>2</v>
      </c>
      <c r="F9" s="596">
        <v>0</v>
      </c>
      <c r="G9" s="596">
        <v>0</v>
      </c>
      <c r="H9" s="596">
        <v>12</v>
      </c>
      <c r="I9" s="596">
        <v>6</v>
      </c>
      <c r="J9" s="596">
        <v>0</v>
      </c>
      <c r="K9" s="596">
        <v>0</v>
      </c>
      <c r="L9" s="596">
        <v>0</v>
      </c>
      <c r="M9" s="596">
        <v>0</v>
      </c>
      <c r="N9" s="596">
        <v>0</v>
      </c>
      <c r="O9" s="596">
        <v>0</v>
      </c>
      <c r="P9" s="596">
        <v>2</v>
      </c>
      <c r="Q9" s="596">
        <v>2</v>
      </c>
      <c r="R9" s="596">
        <v>0</v>
      </c>
      <c r="S9" s="596">
        <v>4</v>
      </c>
      <c r="T9" s="596">
        <v>1</v>
      </c>
      <c r="U9" s="596">
        <v>4</v>
      </c>
      <c r="V9" s="596">
        <v>0</v>
      </c>
      <c r="W9" s="596">
        <v>0</v>
      </c>
      <c r="X9" s="597">
        <v>2</v>
      </c>
      <c r="Y9" s="596">
        <v>0</v>
      </c>
      <c r="Z9" s="597">
        <v>1</v>
      </c>
      <c r="AA9" s="596">
        <v>0</v>
      </c>
      <c r="AB9" s="232" t="s">
        <v>826</v>
      </c>
    </row>
    <row r="10" spans="1:28" s="14" customFormat="1" ht="22.5" customHeight="1">
      <c r="A10" s="194" t="s">
        <v>1040</v>
      </c>
      <c r="B10" s="595">
        <f>SUM(C10:AA10,B25:AA25)</f>
        <v>121</v>
      </c>
      <c r="C10" s="596">
        <v>7</v>
      </c>
      <c r="D10" s="596">
        <v>28</v>
      </c>
      <c r="E10" s="596">
        <v>6</v>
      </c>
      <c r="F10" s="596">
        <v>0</v>
      </c>
      <c r="G10" s="596">
        <v>0</v>
      </c>
      <c r="H10" s="596">
        <v>14</v>
      </c>
      <c r="I10" s="596">
        <v>5</v>
      </c>
      <c r="J10" s="596">
        <v>0</v>
      </c>
      <c r="K10" s="596">
        <v>0</v>
      </c>
      <c r="L10" s="596">
        <v>0</v>
      </c>
      <c r="M10" s="596">
        <v>0</v>
      </c>
      <c r="N10" s="596">
        <v>0</v>
      </c>
      <c r="O10" s="596">
        <v>0</v>
      </c>
      <c r="P10" s="598">
        <v>2</v>
      </c>
      <c r="Q10" s="599">
        <v>3</v>
      </c>
      <c r="R10" s="599">
        <v>0</v>
      </c>
      <c r="S10" s="599">
        <v>4</v>
      </c>
      <c r="T10" s="599">
        <v>1</v>
      </c>
      <c r="U10" s="599">
        <v>4</v>
      </c>
      <c r="V10" s="599">
        <v>0</v>
      </c>
      <c r="W10" s="599">
        <v>0</v>
      </c>
      <c r="X10" s="600">
        <v>2</v>
      </c>
      <c r="Y10" s="599">
        <v>0</v>
      </c>
      <c r="Z10" s="600">
        <v>1</v>
      </c>
      <c r="AA10" s="599">
        <v>0</v>
      </c>
      <c r="AB10" s="232" t="s">
        <v>1040</v>
      </c>
    </row>
    <row r="11" spans="1:28" s="14" customFormat="1" ht="22.5" customHeight="1">
      <c r="A11" s="194" t="s">
        <v>832</v>
      </c>
      <c r="B11" s="595">
        <f>SUM(C11:AA11,B26:AA26)</f>
        <v>129</v>
      </c>
      <c r="C11" s="596">
        <v>12</v>
      </c>
      <c r="D11" s="596">
        <v>24</v>
      </c>
      <c r="E11" s="596">
        <v>6</v>
      </c>
      <c r="F11" s="596">
        <v>0</v>
      </c>
      <c r="G11" s="596">
        <v>0</v>
      </c>
      <c r="H11" s="596">
        <v>14</v>
      </c>
      <c r="I11" s="596">
        <v>6</v>
      </c>
      <c r="J11" s="596">
        <v>0</v>
      </c>
      <c r="K11" s="596">
        <v>0</v>
      </c>
      <c r="L11" s="596">
        <v>0</v>
      </c>
      <c r="M11" s="596">
        <v>0</v>
      </c>
      <c r="N11" s="596">
        <v>0</v>
      </c>
      <c r="O11" s="596">
        <v>0</v>
      </c>
      <c r="P11" s="598">
        <v>2</v>
      </c>
      <c r="Q11" s="599">
        <v>3</v>
      </c>
      <c r="R11" s="599">
        <v>0</v>
      </c>
      <c r="S11" s="599">
        <v>5</v>
      </c>
      <c r="T11" s="599">
        <v>1</v>
      </c>
      <c r="U11" s="599">
        <v>5</v>
      </c>
      <c r="V11" s="599">
        <v>0</v>
      </c>
      <c r="W11" s="599">
        <v>0</v>
      </c>
      <c r="X11" s="600">
        <v>1</v>
      </c>
      <c r="Y11" s="599">
        <v>0</v>
      </c>
      <c r="Z11" s="600">
        <v>2</v>
      </c>
      <c r="AA11" s="599">
        <v>0</v>
      </c>
      <c r="AB11" s="232" t="s">
        <v>832</v>
      </c>
    </row>
    <row r="12" spans="1:28" s="14" customFormat="1" ht="22.5" customHeight="1">
      <c r="A12" s="194" t="s">
        <v>957</v>
      </c>
      <c r="B12" s="595">
        <f>SUM(C12:AA12,B27:AA27)</f>
        <v>138</v>
      </c>
      <c r="C12" s="596">
        <v>12</v>
      </c>
      <c r="D12" s="596">
        <v>24</v>
      </c>
      <c r="E12" s="596">
        <v>6</v>
      </c>
      <c r="F12" s="596">
        <v>0</v>
      </c>
      <c r="G12" s="596">
        <v>0</v>
      </c>
      <c r="H12" s="596">
        <v>15</v>
      </c>
      <c r="I12" s="596">
        <v>6</v>
      </c>
      <c r="J12" s="596">
        <v>0</v>
      </c>
      <c r="K12" s="596">
        <v>0</v>
      </c>
      <c r="L12" s="596">
        <v>0</v>
      </c>
      <c r="M12" s="596">
        <v>0</v>
      </c>
      <c r="N12" s="596">
        <v>0</v>
      </c>
      <c r="O12" s="596">
        <v>0</v>
      </c>
      <c r="P12" s="598">
        <v>2</v>
      </c>
      <c r="Q12" s="599">
        <v>3</v>
      </c>
      <c r="R12" s="599">
        <v>0</v>
      </c>
      <c r="S12" s="599">
        <v>5</v>
      </c>
      <c r="T12" s="599">
        <v>1</v>
      </c>
      <c r="U12" s="599">
        <v>6</v>
      </c>
      <c r="V12" s="599">
        <v>0</v>
      </c>
      <c r="W12" s="599">
        <v>0</v>
      </c>
      <c r="X12" s="600">
        <v>2</v>
      </c>
      <c r="Y12" s="599">
        <v>0</v>
      </c>
      <c r="Z12" s="600">
        <v>2</v>
      </c>
      <c r="AA12" s="599">
        <v>0</v>
      </c>
      <c r="AB12" s="232" t="s">
        <v>957</v>
      </c>
    </row>
    <row r="13" spans="1:28" s="35" customFormat="1" ht="22.5" customHeight="1">
      <c r="A13" s="481" t="s">
        <v>1011</v>
      </c>
      <c r="B13" s="304">
        <f>SUM(B14:B16)</f>
        <v>156</v>
      </c>
      <c r="C13" s="305">
        <f aca="true" t="shared" si="0" ref="C13:AA13">SUM(C14:C16)</f>
        <v>8</v>
      </c>
      <c r="D13" s="305">
        <f t="shared" si="0"/>
        <v>32</v>
      </c>
      <c r="E13" s="305">
        <f t="shared" si="0"/>
        <v>1</v>
      </c>
      <c r="F13" s="305">
        <f t="shared" si="0"/>
        <v>0</v>
      </c>
      <c r="G13" s="305">
        <f t="shared" si="0"/>
        <v>0</v>
      </c>
      <c r="H13" s="305">
        <f t="shared" si="0"/>
        <v>16</v>
      </c>
      <c r="I13" s="305">
        <f t="shared" si="0"/>
        <v>4</v>
      </c>
      <c r="J13" s="305">
        <f t="shared" si="0"/>
        <v>0</v>
      </c>
      <c r="K13" s="305">
        <f t="shared" si="0"/>
        <v>0</v>
      </c>
      <c r="L13" s="305">
        <f t="shared" si="0"/>
        <v>0</v>
      </c>
      <c r="M13" s="305">
        <f t="shared" si="0"/>
        <v>0</v>
      </c>
      <c r="N13" s="305">
        <f t="shared" si="0"/>
        <v>0</v>
      </c>
      <c r="O13" s="305">
        <f t="shared" si="0"/>
        <v>0</v>
      </c>
      <c r="P13" s="305">
        <f t="shared" si="0"/>
        <v>1</v>
      </c>
      <c r="Q13" s="305">
        <f t="shared" si="0"/>
        <v>4</v>
      </c>
      <c r="R13" s="305">
        <f t="shared" si="0"/>
        <v>0</v>
      </c>
      <c r="S13" s="305">
        <f t="shared" si="0"/>
        <v>5</v>
      </c>
      <c r="T13" s="305">
        <f t="shared" si="0"/>
        <v>1</v>
      </c>
      <c r="U13" s="305">
        <f t="shared" si="0"/>
        <v>6</v>
      </c>
      <c r="V13" s="305">
        <f t="shared" si="0"/>
        <v>0</v>
      </c>
      <c r="W13" s="305">
        <f t="shared" si="0"/>
        <v>1</v>
      </c>
      <c r="X13" s="306">
        <f t="shared" si="0"/>
        <v>4</v>
      </c>
      <c r="Y13" s="306">
        <f t="shared" si="0"/>
        <v>0</v>
      </c>
      <c r="Z13" s="306">
        <f t="shared" si="0"/>
        <v>0</v>
      </c>
      <c r="AA13" s="306">
        <f t="shared" si="0"/>
        <v>0</v>
      </c>
      <c r="AB13" s="484" t="s">
        <v>1011</v>
      </c>
    </row>
    <row r="14" spans="1:28" s="14" customFormat="1" ht="22.5" customHeight="1">
      <c r="A14" s="194" t="s">
        <v>1501</v>
      </c>
      <c r="B14" s="595">
        <f>SUM(C14:AA14,B29:AA29)</f>
        <v>72</v>
      </c>
      <c r="C14" s="596">
        <v>5</v>
      </c>
      <c r="D14" s="596">
        <v>13</v>
      </c>
      <c r="E14" s="596">
        <v>1</v>
      </c>
      <c r="F14" s="596">
        <v>0</v>
      </c>
      <c r="G14" s="596">
        <v>0</v>
      </c>
      <c r="H14" s="596">
        <v>6</v>
      </c>
      <c r="I14" s="596">
        <v>1</v>
      </c>
      <c r="J14" s="601">
        <v>0</v>
      </c>
      <c r="K14" s="601">
        <v>0</v>
      </c>
      <c r="L14" s="601">
        <v>0</v>
      </c>
      <c r="M14" s="601">
        <v>0</v>
      </c>
      <c r="N14" s="601">
        <v>0</v>
      </c>
      <c r="O14" s="601">
        <v>0</v>
      </c>
      <c r="P14" s="596">
        <v>0</v>
      </c>
      <c r="Q14" s="596">
        <v>4</v>
      </c>
      <c r="R14" s="601">
        <v>0</v>
      </c>
      <c r="S14" s="596">
        <v>3</v>
      </c>
      <c r="T14" s="596">
        <v>0</v>
      </c>
      <c r="U14" s="596">
        <v>2</v>
      </c>
      <c r="V14" s="601">
        <v>0</v>
      </c>
      <c r="W14" s="596">
        <v>1</v>
      </c>
      <c r="X14" s="597">
        <v>2</v>
      </c>
      <c r="Y14" s="601">
        <v>0</v>
      </c>
      <c r="Z14" s="601">
        <v>0</v>
      </c>
      <c r="AA14" s="601">
        <v>0</v>
      </c>
      <c r="AB14" s="272" t="s">
        <v>1502</v>
      </c>
    </row>
    <row r="15" spans="1:28" s="14" customFormat="1" ht="22.5" customHeight="1">
      <c r="A15" s="194" t="s">
        <v>1503</v>
      </c>
      <c r="B15" s="595">
        <f>SUM(C15:AA15,B30:AA30)</f>
        <v>51</v>
      </c>
      <c r="C15" s="596">
        <v>1</v>
      </c>
      <c r="D15" s="596">
        <v>14</v>
      </c>
      <c r="E15" s="596">
        <v>0</v>
      </c>
      <c r="F15" s="596">
        <v>0</v>
      </c>
      <c r="G15" s="596">
        <v>0</v>
      </c>
      <c r="H15" s="596">
        <v>6</v>
      </c>
      <c r="I15" s="596">
        <v>1</v>
      </c>
      <c r="J15" s="601">
        <v>0</v>
      </c>
      <c r="K15" s="601">
        <v>0</v>
      </c>
      <c r="L15" s="601">
        <v>0</v>
      </c>
      <c r="M15" s="601">
        <v>0</v>
      </c>
      <c r="N15" s="601">
        <v>0</v>
      </c>
      <c r="O15" s="601">
        <v>0</v>
      </c>
      <c r="P15" s="596">
        <v>1</v>
      </c>
      <c r="Q15" s="596">
        <v>0</v>
      </c>
      <c r="R15" s="601">
        <v>0</v>
      </c>
      <c r="S15" s="596">
        <v>1</v>
      </c>
      <c r="T15" s="596">
        <v>1</v>
      </c>
      <c r="U15" s="596">
        <v>2</v>
      </c>
      <c r="V15" s="601">
        <v>0</v>
      </c>
      <c r="W15" s="596">
        <v>0</v>
      </c>
      <c r="X15" s="597">
        <v>1</v>
      </c>
      <c r="Y15" s="601">
        <v>0</v>
      </c>
      <c r="Z15" s="601">
        <v>0</v>
      </c>
      <c r="AA15" s="601">
        <v>0</v>
      </c>
      <c r="AB15" s="272" t="s">
        <v>1504</v>
      </c>
    </row>
    <row r="16" spans="1:28" s="14" customFormat="1" ht="22.5" customHeight="1">
      <c r="A16" s="297" t="s">
        <v>1505</v>
      </c>
      <c r="B16" s="602">
        <f>SUM(C16:AA16,B31:AA31)</f>
        <v>33</v>
      </c>
      <c r="C16" s="603">
        <v>2</v>
      </c>
      <c r="D16" s="603">
        <v>5</v>
      </c>
      <c r="E16" s="603">
        <v>0</v>
      </c>
      <c r="F16" s="603">
        <v>0</v>
      </c>
      <c r="G16" s="603">
        <v>0</v>
      </c>
      <c r="H16" s="603">
        <v>4</v>
      </c>
      <c r="I16" s="603">
        <v>2</v>
      </c>
      <c r="J16" s="603">
        <v>0</v>
      </c>
      <c r="K16" s="603">
        <v>0</v>
      </c>
      <c r="L16" s="603">
        <v>0</v>
      </c>
      <c r="M16" s="603">
        <v>0</v>
      </c>
      <c r="N16" s="603">
        <v>0</v>
      </c>
      <c r="O16" s="603">
        <v>0</v>
      </c>
      <c r="P16" s="603">
        <v>0</v>
      </c>
      <c r="Q16" s="603">
        <v>0</v>
      </c>
      <c r="R16" s="603">
        <v>0</v>
      </c>
      <c r="S16" s="603">
        <v>1</v>
      </c>
      <c r="T16" s="603">
        <v>0</v>
      </c>
      <c r="U16" s="603">
        <v>2</v>
      </c>
      <c r="V16" s="603">
        <v>0</v>
      </c>
      <c r="W16" s="603">
        <v>0</v>
      </c>
      <c r="X16" s="604">
        <v>1</v>
      </c>
      <c r="Y16" s="603">
        <v>0</v>
      </c>
      <c r="Z16" s="603">
        <v>0</v>
      </c>
      <c r="AA16" s="603">
        <v>0</v>
      </c>
      <c r="AB16" s="300" t="s">
        <v>1506</v>
      </c>
    </row>
    <row r="17" s="14" customFormat="1" ht="18.75" customHeight="1"/>
    <row r="18" spans="1:28" s="589" customFormat="1" ht="24">
      <c r="A18" s="962" t="s">
        <v>922</v>
      </c>
      <c r="B18" s="966" t="s">
        <v>958</v>
      </c>
      <c r="C18" s="968"/>
      <c r="D18" s="588" t="s">
        <v>959</v>
      </c>
      <c r="E18" s="588" t="s">
        <v>960</v>
      </c>
      <c r="F18" s="588" t="s">
        <v>961</v>
      </c>
      <c r="G18" s="966" t="s">
        <v>962</v>
      </c>
      <c r="H18" s="968"/>
      <c r="I18" s="588" t="s">
        <v>963</v>
      </c>
      <c r="J18" s="588" t="s">
        <v>964</v>
      </c>
      <c r="K18" s="588" t="s">
        <v>965</v>
      </c>
      <c r="L18" s="588" t="s">
        <v>1507</v>
      </c>
      <c r="M18" s="588" t="s">
        <v>966</v>
      </c>
      <c r="N18" s="588" t="s">
        <v>967</v>
      </c>
      <c r="O18" s="588" t="s">
        <v>968</v>
      </c>
      <c r="P18" s="588" t="s">
        <v>969</v>
      </c>
      <c r="Q18" s="588" t="s">
        <v>970</v>
      </c>
      <c r="R18" s="588" t="s">
        <v>971</v>
      </c>
      <c r="S18" s="966" t="s">
        <v>972</v>
      </c>
      <c r="T18" s="967"/>
      <c r="U18" s="967"/>
      <c r="V18" s="968"/>
      <c r="W18" s="966" t="s">
        <v>1508</v>
      </c>
      <c r="X18" s="967"/>
      <c r="Y18" s="968"/>
      <c r="Z18" s="966" t="s">
        <v>973</v>
      </c>
      <c r="AA18" s="968"/>
      <c r="AB18" s="976" t="s">
        <v>926</v>
      </c>
    </row>
    <row r="19" spans="1:28" s="589" customFormat="1" ht="13.5">
      <c r="A19" s="965"/>
      <c r="B19" s="963" t="s">
        <v>974</v>
      </c>
      <c r="C19" s="965"/>
      <c r="D19" s="573"/>
      <c r="E19" s="605" t="s">
        <v>1509</v>
      </c>
      <c r="F19" s="605" t="s">
        <v>975</v>
      </c>
      <c r="G19" s="969" t="s">
        <v>976</v>
      </c>
      <c r="H19" s="970"/>
      <c r="I19" s="573"/>
      <c r="J19" s="573"/>
      <c r="K19" s="573"/>
      <c r="L19" s="605" t="s">
        <v>1510</v>
      </c>
      <c r="M19" s="605" t="s">
        <v>1500</v>
      </c>
      <c r="N19" s="605" t="s">
        <v>977</v>
      </c>
      <c r="O19" s="573"/>
      <c r="P19" s="573"/>
      <c r="Q19" s="605"/>
      <c r="R19" s="605"/>
      <c r="S19" s="969" t="s">
        <v>978</v>
      </c>
      <c r="T19" s="974"/>
      <c r="U19" s="974"/>
      <c r="V19" s="970"/>
      <c r="W19" s="963" t="s">
        <v>1511</v>
      </c>
      <c r="X19" s="964"/>
      <c r="Y19" s="965"/>
      <c r="Z19" s="969" t="s">
        <v>979</v>
      </c>
      <c r="AA19" s="970"/>
      <c r="AB19" s="977"/>
    </row>
    <row r="20" spans="1:28" s="147" customFormat="1" ht="13.5">
      <c r="A20" s="965"/>
      <c r="B20" s="588" t="s">
        <v>980</v>
      </c>
      <c r="C20" s="588" t="s">
        <v>981</v>
      </c>
      <c r="D20" s="573" t="s">
        <v>1500</v>
      </c>
      <c r="E20" s="605" t="s">
        <v>1500</v>
      </c>
      <c r="F20" s="573"/>
      <c r="G20" s="588" t="s">
        <v>982</v>
      </c>
      <c r="H20" s="588" t="s">
        <v>983</v>
      </c>
      <c r="I20" s="593"/>
      <c r="J20" s="593"/>
      <c r="K20" s="593"/>
      <c r="L20" s="605" t="s">
        <v>1500</v>
      </c>
      <c r="M20" s="593"/>
      <c r="N20" s="593"/>
      <c r="O20" s="593"/>
      <c r="P20" s="593"/>
      <c r="Q20" s="593"/>
      <c r="R20" s="593"/>
      <c r="S20" s="963" t="s">
        <v>984</v>
      </c>
      <c r="T20" s="964"/>
      <c r="U20" s="964"/>
      <c r="V20" s="965"/>
      <c r="W20" s="963" t="s">
        <v>985</v>
      </c>
      <c r="X20" s="964"/>
      <c r="Y20" s="965"/>
      <c r="Z20" s="963" t="s">
        <v>986</v>
      </c>
      <c r="AA20" s="965"/>
      <c r="AB20" s="977"/>
    </row>
    <row r="21" spans="1:28" s="589" customFormat="1" ht="13.5" customHeight="1">
      <c r="A21" s="965"/>
      <c r="B21" s="605" t="s">
        <v>987</v>
      </c>
      <c r="C21" s="605" t="s">
        <v>988</v>
      </c>
      <c r="D21" s="593"/>
      <c r="E21" s="606" t="s">
        <v>1500</v>
      </c>
      <c r="F21" s="593"/>
      <c r="G21" s="605" t="s">
        <v>989</v>
      </c>
      <c r="H21" s="605" t="s">
        <v>990</v>
      </c>
      <c r="I21" s="573"/>
      <c r="J21" s="573"/>
      <c r="K21" s="573"/>
      <c r="L21" s="592"/>
      <c r="M21" s="592"/>
      <c r="N21" s="592"/>
      <c r="O21" s="573"/>
      <c r="P21" s="573"/>
      <c r="Q21" s="605"/>
      <c r="R21" s="605"/>
      <c r="S21" s="607"/>
      <c r="T21" s="608"/>
      <c r="U21" s="608"/>
      <c r="V21" s="608"/>
      <c r="W21" s="607"/>
      <c r="X21" s="608"/>
      <c r="Y21" s="609"/>
      <c r="Z21" s="608"/>
      <c r="AA21" s="609"/>
      <c r="AB21" s="977"/>
    </row>
    <row r="22" spans="1:28" s="594" customFormat="1" ht="56.25">
      <c r="A22" s="952"/>
      <c r="B22" s="610" t="s">
        <v>1512</v>
      </c>
      <c r="C22" s="610" t="s">
        <v>1513</v>
      </c>
      <c r="D22" s="610" t="s">
        <v>991</v>
      </c>
      <c r="E22" s="611" t="s">
        <v>992</v>
      </c>
      <c r="F22" s="610" t="s">
        <v>993</v>
      </c>
      <c r="G22" s="610" t="s">
        <v>994</v>
      </c>
      <c r="H22" s="610" t="s">
        <v>1514</v>
      </c>
      <c r="I22" s="610" t="s">
        <v>995</v>
      </c>
      <c r="J22" s="610" t="s">
        <v>996</v>
      </c>
      <c r="K22" s="610" t="s">
        <v>997</v>
      </c>
      <c r="L22" s="612" t="s">
        <v>998</v>
      </c>
      <c r="M22" s="612" t="s">
        <v>999</v>
      </c>
      <c r="N22" s="612" t="s">
        <v>1000</v>
      </c>
      <c r="O22" s="610" t="s">
        <v>1001</v>
      </c>
      <c r="P22" s="610" t="s">
        <v>1002</v>
      </c>
      <c r="Q22" s="610" t="s">
        <v>1003</v>
      </c>
      <c r="R22" s="610" t="s">
        <v>1004</v>
      </c>
      <c r="S22" s="613">
        <v>7</v>
      </c>
      <c r="T22" s="613">
        <v>10</v>
      </c>
      <c r="U22" s="613">
        <v>14</v>
      </c>
      <c r="V22" s="613">
        <v>18</v>
      </c>
      <c r="W22" s="613">
        <v>5</v>
      </c>
      <c r="X22" s="613">
        <v>50</v>
      </c>
      <c r="Y22" s="613">
        <v>100</v>
      </c>
      <c r="Z22" s="613">
        <v>20</v>
      </c>
      <c r="AA22" s="613">
        <v>30</v>
      </c>
      <c r="AB22" s="978"/>
    </row>
    <row r="23" spans="1:28" s="14" customFormat="1" ht="20.25" customHeight="1">
      <c r="A23" s="194" t="s">
        <v>1009</v>
      </c>
      <c r="B23" s="614">
        <v>9</v>
      </c>
      <c r="C23" s="614">
        <v>12</v>
      </c>
      <c r="D23" s="614">
        <v>3</v>
      </c>
      <c r="E23" s="614">
        <v>0</v>
      </c>
      <c r="F23" s="614">
        <v>2</v>
      </c>
      <c r="G23" s="614">
        <v>0</v>
      </c>
      <c r="H23" s="614">
        <v>0</v>
      </c>
      <c r="I23" s="614">
        <v>0</v>
      </c>
      <c r="J23" s="614">
        <v>0</v>
      </c>
      <c r="K23" s="614">
        <v>2</v>
      </c>
      <c r="L23" s="614">
        <v>0</v>
      </c>
      <c r="M23" s="614">
        <v>0</v>
      </c>
      <c r="N23" s="614">
        <v>0</v>
      </c>
      <c r="O23" s="614">
        <v>2</v>
      </c>
      <c r="P23" s="614">
        <v>4</v>
      </c>
      <c r="Q23" s="614">
        <v>7</v>
      </c>
      <c r="R23" s="614">
        <v>0</v>
      </c>
      <c r="S23" s="614">
        <v>0</v>
      </c>
      <c r="T23" s="614">
        <v>0</v>
      </c>
      <c r="U23" s="614">
        <v>0</v>
      </c>
      <c r="V23" s="614">
        <v>0</v>
      </c>
      <c r="W23" s="614">
        <v>0</v>
      </c>
      <c r="X23" s="614">
        <v>0</v>
      </c>
      <c r="Y23" s="614">
        <v>0</v>
      </c>
      <c r="Z23" s="614">
        <v>0</v>
      </c>
      <c r="AA23" s="614">
        <v>0</v>
      </c>
      <c r="AB23" s="232" t="s">
        <v>1009</v>
      </c>
    </row>
    <row r="24" spans="1:28" s="14" customFormat="1" ht="20.25" customHeight="1">
      <c r="A24" s="194" t="s">
        <v>826</v>
      </c>
      <c r="B24" s="614">
        <v>6</v>
      </c>
      <c r="C24" s="614">
        <v>15</v>
      </c>
      <c r="D24" s="614">
        <v>4</v>
      </c>
      <c r="E24" s="614">
        <v>0</v>
      </c>
      <c r="F24" s="614">
        <v>2</v>
      </c>
      <c r="G24" s="614">
        <v>0</v>
      </c>
      <c r="H24" s="614">
        <v>0</v>
      </c>
      <c r="I24" s="614">
        <v>0</v>
      </c>
      <c r="J24" s="614">
        <v>0</v>
      </c>
      <c r="K24" s="614">
        <v>2</v>
      </c>
      <c r="L24" s="614">
        <v>0</v>
      </c>
      <c r="M24" s="614">
        <v>0</v>
      </c>
      <c r="N24" s="614">
        <v>0</v>
      </c>
      <c r="O24" s="614">
        <v>2</v>
      </c>
      <c r="P24" s="614">
        <v>4</v>
      </c>
      <c r="Q24" s="614">
        <v>7</v>
      </c>
      <c r="R24" s="614">
        <v>0</v>
      </c>
      <c r="S24" s="614">
        <v>0</v>
      </c>
      <c r="T24" s="614">
        <v>0</v>
      </c>
      <c r="U24" s="614">
        <v>0</v>
      </c>
      <c r="V24" s="614">
        <v>0</v>
      </c>
      <c r="W24" s="614">
        <v>0</v>
      </c>
      <c r="X24" s="614">
        <v>0</v>
      </c>
      <c r="Y24" s="614">
        <v>0</v>
      </c>
      <c r="Z24" s="614">
        <v>0</v>
      </c>
      <c r="AA24" s="614">
        <v>0</v>
      </c>
      <c r="AB24" s="232" t="s">
        <v>826</v>
      </c>
    </row>
    <row r="25" spans="1:28" s="14" customFormat="1" ht="20.25" customHeight="1">
      <c r="A25" s="194" t="s">
        <v>1040</v>
      </c>
      <c r="B25" s="614">
        <v>5</v>
      </c>
      <c r="C25" s="614">
        <v>17</v>
      </c>
      <c r="D25" s="614">
        <v>4</v>
      </c>
      <c r="E25" s="614">
        <v>0</v>
      </c>
      <c r="F25" s="614">
        <v>2</v>
      </c>
      <c r="G25" s="614">
        <v>0</v>
      </c>
      <c r="H25" s="614">
        <v>0</v>
      </c>
      <c r="I25" s="614">
        <v>0</v>
      </c>
      <c r="J25" s="614">
        <v>0</v>
      </c>
      <c r="K25" s="614">
        <v>2</v>
      </c>
      <c r="L25" s="614">
        <v>0</v>
      </c>
      <c r="M25" s="614">
        <v>0</v>
      </c>
      <c r="N25" s="614">
        <v>0</v>
      </c>
      <c r="O25" s="614">
        <v>3</v>
      </c>
      <c r="P25" s="614">
        <v>4</v>
      </c>
      <c r="Q25" s="614">
        <v>7</v>
      </c>
      <c r="R25" s="614">
        <v>0</v>
      </c>
      <c r="S25" s="614">
        <v>0</v>
      </c>
      <c r="T25" s="614">
        <v>0</v>
      </c>
      <c r="U25" s="614">
        <v>0</v>
      </c>
      <c r="V25" s="614">
        <v>0</v>
      </c>
      <c r="W25" s="614">
        <v>0</v>
      </c>
      <c r="X25" s="614">
        <v>0</v>
      </c>
      <c r="Y25" s="614">
        <v>0</v>
      </c>
      <c r="Z25" s="614">
        <v>0</v>
      </c>
      <c r="AA25" s="614">
        <v>0</v>
      </c>
      <c r="AB25" s="232" t="s">
        <v>1040</v>
      </c>
    </row>
    <row r="26" spans="1:28" s="14" customFormat="1" ht="20.25" customHeight="1">
      <c r="A26" s="194" t="s">
        <v>832</v>
      </c>
      <c r="B26" s="614">
        <v>1</v>
      </c>
      <c r="C26" s="614">
        <v>23</v>
      </c>
      <c r="D26" s="614">
        <v>5</v>
      </c>
      <c r="E26" s="614">
        <v>0</v>
      </c>
      <c r="F26" s="614">
        <v>2</v>
      </c>
      <c r="G26" s="614">
        <v>0</v>
      </c>
      <c r="H26" s="614">
        <v>0</v>
      </c>
      <c r="I26" s="614">
        <v>0</v>
      </c>
      <c r="J26" s="614">
        <v>0</v>
      </c>
      <c r="K26" s="614">
        <v>2</v>
      </c>
      <c r="L26" s="614">
        <v>0</v>
      </c>
      <c r="M26" s="614">
        <v>0</v>
      </c>
      <c r="N26" s="614">
        <v>0</v>
      </c>
      <c r="O26" s="614">
        <v>2</v>
      </c>
      <c r="P26" s="614">
        <v>5</v>
      </c>
      <c r="Q26" s="614">
        <v>8</v>
      </c>
      <c r="R26" s="614">
        <v>0</v>
      </c>
      <c r="S26" s="614">
        <v>0</v>
      </c>
      <c r="T26" s="614">
        <v>0</v>
      </c>
      <c r="U26" s="614">
        <v>0</v>
      </c>
      <c r="V26" s="614">
        <v>0</v>
      </c>
      <c r="W26" s="614">
        <v>0</v>
      </c>
      <c r="X26" s="614">
        <v>0</v>
      </c>
      <c r="Y26" s="614">
        <v>0</v>
      </c>
      <c r="Z26" s="614">
        <v>0</v>
      </c>
      <c r="AA26" s="614">
        <v>0</v>
      </c>
      <c r="AB26" s="232" t="s">
        <v>832</v>
      </c>
    </row>
    <row r="27" spans="1:28" s="14" customFormat="1" ht="20.25" customHeight="1">
      <c r="A27" s="194" t="s">
        <v>957</v>
      </c>
      <c r="B27" s="614">
        <v>0</v>
      </c>
      <c r="C27" s="614">
        <v>26</v>
      </c>
      <c r="D27" s="614">
        <v>4</v>
      </c>
      <c r="E27" s="614">
        <v>0</v>
      </c>
      <c r="F27" s="614">
        <v>2</v>
      </c>
      <c r="G27" s="614">
        <v>0</v>
      </c>
      <c r="H27" s="614">
        <v>0</v>
      </c>
      <c r="I27" s="614">
        <v>0</v>
      </c>
      <c r="J27" s="614">
        <v>0</v>
      </c>
      <c r="K27" s="614">
        <v>2</v>
      </c>
      <c r="L27" s="614">
        <v>0</v>
      </c>
      <c r="M27" s="614">
        <v>0</v>
      </c>
      <c r="N27" s="614">
        <v>0</v>
      </c>
      <c r="O27" s="614">
        <v>3</v>
      </c>
      <c r="P27" s="614">
        <v>7</v>
      </c>
      <c r="Q27" s="614">
        <v>10</v>
      </c>
      <c r="R27" s="614">
        <v>0</v>
      </c>
      <c r="S27" s="614">
        <v>0</v>
      </c>
      <c r="T27" s="614">
        <v>0</v>
      </c>
      <c r="U27" s="614">
        <v>0</v>
      </c>
      <c r="V27" s="614">
        <v>0</v>
      </c>
      <c r="W27" s="614">
        <v>0</v>
      </c>
      <c r="X27" s="614">
        <v>0</v>
      </c>
      <c r="Y27" s="614">
        <v>0</v>
      </c>
      <c r="Z27" s="614">
        <v>0</v>
      </c>
      <c r="AA27" s="614">
        <v>0</v>
      </c>
      <c r="AB27" s="232" t="s">
        <v>957</v>
      </c>
    </row>
    <row r="28" spans="1:28" s="35" customFormat="1" ht="20.25" customHeight="1">
      <c r="A28" s="481" t="s">
        <v>1011</v>
      </c>
      <c r="B28" s="307">
        <f>SUM(B29:B31)</f>
        <v>0</v>
      </c>
      <c r="C28" s="307">
        <f aca="true" t="shared" si="1" ref="C28:AA28">SUM(C29:C31)</f>
        <v>29</v>
      </c>
      <c r="D28" s="307">
        <f t="shared" si="1"/>
        <v>4</v>
      </c>
      <c r="E28" s="307">
        <f t="shared" si="1"/>
        <v>0</v>
      </c>
      <c r="F28" s="307">
        <f t="shared" si="1"/>
        <v>4</v>
      </c>
      <c r="G28" s="307">
        <f t="shared" si="1"/>
        <v>3</v>
      </c>
      <c r="H28" s="307">
        <f t="shared" si="1"/>
        <v>0</v>
      </c>
      <c r="I28" s="307">
        <f t="shared" si="1"/>
        <v>0</v>
      </c>
      <c r="J28" s="307">
        <f t="shared" si="1"/>
        <v>0</v>
      </c>
      <c r="K28" s="307">
        <f t="shared" si="1"/>
        <v>2</v>
      </c>
      <c r="L28" s="307">
        <f t="shared" si="1"/>
        <v>0</v>
      </c>
      <c r="M28" s="307">
        <f t="shared" si="1"/>
        <v>0</v>
      </c>
      <c r="N28" s="307">
        <f t="shared" si="1"/>
        <v>0</v>
      </c>
      <c r="O28" s="307">
        <f t="shared" si="1"/>
        <v>5</v>
      </c>
      <c r="P28" s="307">
        <f t="shared" si="1"/>
        <v>9</v>
      </c>
      <c r="Q28" s="307">
        <f t="shared" si="1"/>
        <v>17</v>
      </c>
      <c r="R28" s="307">
        <f t="shared" si="1"/>
        <v>0</v>
      </c>
      <c r="S28" s="307">
        <f t="shared" si="1"/>
        <v>0</v>
      </c>
      <c r="T28" s="307">
        <f t="shared" si="1"/>
        <v>0</v>
      </c>
      <c r="U28" s="307">
        <f t="shared" si="1"/>
        <v>0</v>
      </c>
      <c r="V28" s="307">
        <f t="shared" si="1"/>
        <v>0</v>
      </c>
      <c r="W28" s="307">
        <f t="shared" si="1"/>
        <v>0</v>
      </c>
      <c r="X28" s="307">
        <f t="shared" si="1"/>
        <v>0</v>
      </c>
      <c r="Y28" s="307">
        <f t="shared" si="1"/>
        <v>0</v>
      </c>
      <c r="Z28" s="307">
        <f t="shared" si="1"/>
        <v>0</v>
      </c>
      <c r="AA28" s="307">
        <f t="shared" si="1"/>
        <v>0</v>
      </c>
      <c r="AB28" s="484" t="s">
        <v>1011</v>
      </c>
    </row>
    <row r="29" spans="1:28" s="14" customFormat="1" ht="24">
      <c r="A29" s="194" t="s">
        <v>1501</v>
      </c>
      <c r="B29" s="614">
        <v>0</v>
      </c>
      <c r="C29" s="614">
        <v>13</v>
      </c>
      <c r="D29" s="614">
        <v>2</v>
      </c>
      <c r="E29" s="614">
        <v>0</v>
      </c>
      <c r="F29" s="614">
        <v>2</v>
      </c>
      <c r="G29" s="614">
        <v>1</v>
      </c>
      <c r="H29" s="614">
        <v>0</v>
      </c>
      <c r="I29" s="614">
        <v>0</v>
      </c>
      <c r="J29" s="614">
        <v>0</v>
      </c>
      <c r="K29" s="614">
        <v>1</v>
      </c>
      <c r="L29" s="614">
        <v>0</v>
      </c>
      <c r="M29" s="614">
        <v>0</v>
      </c>
      <c r="N29" s="614">
        <v>0</v>
      </c>
      <c r="O29" s="614">
        <v>2</v>
      </c>
      <c r="P29" s="614">
        <v>5</v>
      </c>
      <c r="Q29" s="614">
        <v>8</v>
      </c>
      <c r="R29" s="614">
        <v>0</v>
      </c>
      <c r="S29" s="614">
        <v>0</v>
      </c>
      <c r="T29" s="614">
        <v>0</v>
      </c>
      <c r="U29" s="614">
        <v>0</v>
      </c>
      <c r="V29" s="614">
        <v>0</v>
      </c>
      <c r="W29" s="614">
        <v>0</v>
      </c>
      <c r="X29" s="614">
        <v>0</v>
      </c>
      <c r="Y29" s="614">
        <v>0</v>
      </c>
      <c r="Z29" s="614">
        <v>0</v>
      </c>
      <c r="AA29" s="614">
        <v>0</v>
      </c>
      <c r="AB29" s="272" t="s">
        <v>1502</v>
      </c>
    </row>
    <row r="30" spans="1:28" s="14" customFormat="1" ht="24">
      <c r="A30" s="194" t="s">
        <v>1503</v>
      </c>
      <c r="B30" s="614">
        <v>0</v>
      </c>
      <c r="C30" s="614">
        <v>10</v>
      </c>
      <c r="D30" s="614">
        <v>1</v>
      </c>
      <c r="E30" s="614">
        <v>0</v>
      </c>
      <c r="F30" s="614">
        <v>1</v>
      </c>
      <c r="G30" s="614">
        <v>1</v>
      </c>
      <c r="H30" s="614">
        <v>0</v>
      </c>
      <c r="I30" s="614">
        <v>0</v>
      </c>
      <c r="J30" s="614">
        <v>0</v>
      </c>
      <c r="K30" s="614">
        <v>1</v>
      </c>
      <c r="L30" s="614">
        <v>0</v>
      </c>
      <c r="M30" s="614">
        <v>0</v>
      </c>
      <c r="N30" s="614">
        <v>0</v>
      </c>
      <c r="O30" s="614">
        <v>2</v>
      </c>
      <c r="P30" s="614">
        <v>2</v>
      </c>
      <c r="Q30" s="614">
        <v>5</v>
      </c>
      <c r="R30" s="614">
        <v>0</v>
      </c>
      <c r="S30" s="614">
        <v>0</v>
      </c>
      <c r="T30" s="614">
        <v>0</v>
      </c>
      <c r="U30" s="614">
        <v>0</v>
      </c>
      <c r="V30" s="614">
        <v>0</v>
      </c>
      <c r="W30" s="614">
        <v>0</v>
      </c>
      <c r="X30" s="614">
        <v>0</v>
      </c>
      <c r="Y30" s="614">
        <v>0</v>
      </c>
      <c r="Z30" s="614">
        <v>0</v>
      </c>
      <c r="AA30" s="614">
        <v>0</v>
      </c>
      <c r="AB30" s="272" t="s">
        <v>1504</v>
      </c>
    </row>
    <row r="31" spans="1:28" s="14" customFormat="1" ht="24">
      <c r="A31" s="297" t="s">
        <v>1505</v>
      </c>
      <c r="B31" s="615">
        <v>0</v>
      </c>
      <c r="C31" s="615">
        <v>6</v>
      </c>
      <c r="D31" s="615">
        <v>1</v>
      </c>
      <c r="E31" s="615">
        <v>0</v>
      </c>
      <c r="F31" s="615">
        <v>1</v>
      </c>
      <c r="G31" s="615">
        <v>1</v>
      </c>
      <c r="H31" s="615">
        <v>0</v>
      </c>
      <c r="I31" s="615">
        <v>0</v>
      </c>
      <c r="J31" s="615">
        <v>0</v>
      </c>
      <c r="K31" s="615">
        <v>0</v>
      </c>
      <c r="L31" s="615">
        <v>0</v>
      </c>
      <c r="M31" s="615">
        <v>0</v>
      </c>
      <c r="N31" s="615">
        <v>0</v>
      </c>
      <c r="O31" s="615">
        <v>1</v>
      </c>
      <c r="P31" s="615">
        <v>2</v>
      </c>
      <c r="Q31" s="615">
        <v>4</v>
      </c>
      <c r="R31" s="615">
        <v>0</v>
      </c>
      <c r="S31" s="615">
        <v>0</v>
      </c>
      <c r="T31" s="615">
        <v>0</v>
      </c>
      <c r="U31" s="615">
        <v>0</v>
      </c>
      <c r="V31" s="615">
        <v>0</v>
      </c>
      <c r="W31" s="615">
        <v>0</v>
      </c>
      <c r="X31" s="615">
        <v>0</v>
      </c>
      <c r="Y31" s="615">
        <v>0</v>
      </c>
      <c r="Z31" s="615">
        <v>0</v>
      </c>
      <c r="AA31" s="615">
        <v>0</v>
      </c>
      <c r="AB31" s="300" t="s">
        <v>1506</v>
      </c>
    </row>
    <row r="32" spans="1:28" s="14" customFormat="1" ht="17.25" customHeight="1">
      <c r="A32" s="301" t="s">
        <v>1515</v>
      </c>
      <c r="AB32" s="303" t="s">
        <v>1516</v>
      </c>
    </row>
    <row r="33" s="5" customFormat="1" ht="12"/>
    <row r="34" s="5" customFormat="1" ht="12"/>
    <row r="35" s="5" customFormat="1" ht="12"/>
  </sheetData>
  <mergeCells count="33">
    <mergeCell ref="AB18:AB22"/>
    <mergeCell ref="A1:Z1"/>
    <mergeCell ref="I4:N4"/>
    <mergeCell ref="O4:Q4"/>
    <mergeCell ref="A3:A7"/>
    <mergeCell ref="C4:G4"/>
    <mergeCell ref="R4:T4"/>
    <mergeCell ref="U4:W4"/>
    <mergeCell ref="AA2:AB2"/>
    <mergeCell ref="C3:G3"/>
    <mergeCell ref="I3:N3"/>
    <mergeCell ref="O3:Q3"/>
    <mergeCell ref="R3:T3"/>
    <mergeCell ref="U3:W3"/>
    <mergeCell ref="X3:Y3"/>
    <mergeCell ref="Z3:AA3"/>
    <mergeCell ref="AB3:AB7"/>
    <mergeCell ref="A18:A22"/>
    <mergeCell ref="B18:C18"/>
    <mergeCell ref="G18:H18"/>
    <mergeCell ref="S18:V18"/>
    <mergeCell ref="B19:C19"/>
    <mergeCell ref="G19:H19"/>
    <mergeCell ref="S19:V19"/>
    <mergeCell ref="S20:V20"/>
    <mergeCell ref="W20:Y20"/>
    <mergeCell ref="Z20:AA20"/>
    <mergeCell ref="X6:Y6"/>
    <mergeCell ref="Z6:AA6"/>
    <mergeCell ref="W18:Y18"/>
    <mergeCell ref="Z18:AA18"/>
    <mergeCell ref="Z19:AA19"/>
    <mergeCell ref="W19:Y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9"/>
  <sheetViews>
    <sheetView zoomScale="75" zoomScaleNormal="75" workbookViewId="0" topLeftCell="C4">
      <selection activeCell="S13" sqref="S13"/>
    </sheetView>
  </sheetViews>
  <sheetFormatPr defaultColWidth="8.88671875" defaultRowHeight="13.5"/>
  <cols>
    <col min="1" max="1" width="9.88671875" style="47" customWidth="1"/>
    <col min="2" max="4" width="9.21484375" style="47" customWidth="1"/>
    <col min="5" max="12" width="7.99609375" style="47" customWidth="1"/>
    <col min="13" max="13" width="9.21484375" style="47" customWidth="1"/>
    <col min="14" max="15" width="7.99609375" style="47" customWidth="1"/>
    <col min="16" max="16" width="8.99609375" style="47" customWidth="1"/>
    <col min="17" max="17" width="8.5546875" style="47" customWidth="1"/>
    <col min="18" max="18" width="10.5546875" style="47" customWidth="1"/>
    <col min="19" max="41" width="5.6640625" style="47" customWidth="1"/>
    <col min="42" max="16384" width="8.88671875" style="47" customWidth="1"/>
  </cols>
  <sheetData>
    <row r="1" spans="1:18" s="519" customFormat="1" ht="43.5" customHeight="1">
      <c r="A1" s="863" t="s">
        <v>279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</row>
    <row r="2" spans="1:19" s="5" customFormat="1" ht="18" customHeight="1" thickBot="1">
      <c r="A2" s="5" t="s">
        <v>1168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89" t="s">
        <v>1169</v>
      </c>
      <c r="S2" s="206"/>
    </row>
    <row r="3" spans="1:19" s="5" customFormat="1" ht="34.5" customHeight="1">
      <c r="A3" s="899" t="s">
        <v>1517</v>
      </c>
      <c r="B3" s="981" t="s">
        <v>1518</v>
      </c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3"/>
      <c r="R3" s="898" t="s">
        <v>1519</v>
      </c>
      <c r="S3" s="206"/>
    </row>
    <row r="4" spans="1:19" s="5" customFormat="1" ht="34.5" customHeight="1">
      <c r="A4" s="808"/>
      <c r="B4" s="169" t="s">
        <v>1520</v>
      </c>
      <c r="C4" s="169" t="s">
        <v>1521</v>
      </c>
      <c r="D4" s="984" t="s">
        <v>1522</v>
      </c>
      <c r="E4" s="985"/>
      <c r="F4" s="985"/>
      <c r="G4" s="985"/>
      <c r="H4" s="985"/>
      <c r="I4" s="985"/>
      <c r="J4" s="985"/>
      <c r="K4" s="985"/>
      <c r="L4" s="986"/>
      <c r="M4" s="984" t="s">
        <v>1523</v>
      </c>
      <c r="N4" s="985"/>
      <c r="O4" s="985"/>
      <c r="P4" s="985"/>
      <c r="Q4" s="986"/>
      <c r="R4" s="987"/>
      <c r="S4" s="206"/>
    </row>
    <row r="5" spans="1:19" s="5" customFormat="1" ht="34.5" customHeight="1">
      <c r="A5" s="808"/>
      <c r="B5" s="143" t="s">
        <v>1524</v>
      </c>
      <c r="C5" s="143" t="s">
        <v>1524</v>
      </c>
      <c r="D5" s="169" t="s">
        <v>1171</v>
      </c>
      <c r="E5" s="169" t="s">
        <v>1525</v>
      </c>
      <c r="F5" s="169" t="s">
        <v>1526</v>
      </c>
      <c r="G5" s="441" t="s">
        <v>1527</v>
      </c>
      <c r="H5" s="169" t="s">
        <v>1528</v>
      </c>
      <c r="I5" s="441" t="s">
        <v>1529</v>
      </c>
      <c r="J5" s="169" t="s">
        <v>1530</v>
      </c>
      <c r="K5" s="169" t="s">
        <v>1531</v>
      </c>
      <c r="L5" s="616" t="s">
        <v>1532</v>
      </c>
      <c r="M5" s="169" t="s">
        <v>1171</v>
      </c>
      <c r="N5" s="169" t="s">
        <v>1533</v>
      </c>
      <c r="O5" s="169" t="s">
        <v>1534</v>
      </c>
      <c r="P5" s="169" t="s">
        <v>514</v>
      </c>
      <c r="Q5" s="169" t="s">
        <v>1125</v>
      </c>
      <c r="R5" s="987"/>
      <c r="S5" s="206"/>
    </row>
    <row r="6" spans="1:19" s="5" customFormat="1" ht="34.5" customHeight="1">
      <c r="A6" s="808"/>
      <c r="B6" s="143" t="s">
        <v>1535</v>
      </c>
      <c r="C6" s="143" t="s">
        <v>1536</v>
      </c>
      <c r="D6" s="143"/>
      <c r="E6" s="143" t="s">
        <v>1537</v>
      </c>
      <c r="F6" s="143" t="s">
        <v>1538</v>
      </c>
      <c r="G6" s="59"/>
      <c r="H6" s="143"/>
      <c r="I6" s="143"/>
      <c r="J6" s="143"/>
      <c r="K6" s="232" t="s">
        <v>1539</v>
      </c>
      <c r="L6" s="143"/>
      <c r="M6" s="59"/>
      <c r="N6" s="617"/>
      <c r="O6" s="59"/>
      <c r="P6" s="508" t="s">
        <v>515</v>
      </c>
      <c r="Q6" s="508"/>
      <c r="R6" s="987"/>
      <c r="S6" s="206"/>
    </row>
    <row r="7" spans="1:19" s="5" customFormat="1" ht="34.5" customHeight="1">
      <c r="A7" s="809"/>
      <c r="B7" s="164" t="s">
        <v>1540</v>
      </c>
      <c r="C7" s="164" t="s">
        <v>1541</v>
      </c>
      <c r="D7" s="164" t="s">
        <v>1180</v>
      </c>
      <c r="E7" s="164" t="s">
        <v>1542</v>
      </c>
      <c r="F7" s="164" t="s">
        <v>1542</v>
      </c>
      <c r="G7" s="164" t="s">
        <v>1543</v>
      </c>
      <c r="H7" s="164" t="s">
        <v>1544</v>
      </c>
      <c r="I7" s="164" t="s">
        <v>1545</v>
      </c>
      <c r="J7" s="164" t="s">
        <v>1546</v>
      </c>
      <c r="K7" s="164" t="s">
        <v>1547</v>
      </c>
      <c r="L7" s="231" t="s">
        <v>1548</v>
      </c>
      <c r="M7" s="164" t="s">
        <v>1180</v>
      </c>
      <c r="N7" s="164" t="s">
        <v>1549</v>
      </c>
      <c r="O7" s="164" t="s">
        <v>1550</v>
      </c>
      <c r="P7" s="164" t="s">
        <v>516</v>
      </c>
      <c r="Q7" s="164" t="s">
        <v>1141</v>
      </c>
      <c r="R7" s="920"/>
      <c r="S7" s="206"/>
    </row>
    <row r="8" spans="1:18" s="199" customFormat="1" ht="39.75" customHeight="1">
      <c r="A8" s="15">
        <v>2000</v>
      </c>
      <c r="B8" s="709">
        <v>20318</v>
      </c>
      <c r="C8" s="212">
        <v>16556</v>
      </c>
      <c r="D8" s="212">
        <f>SUM(E8:L8)</f>
        <v>18309</v>
      </c>
      <c r="E8" s="212">
        <v>4318</v>
      </c>
      <c r="F8" s="212">
        <v>4577</v>
      </c>
      <c r="G8" s="212">
        <v>158</v>
      </c>
      <c r="H8" s="212">
        <v>4359</v>
      </c>
      <c r="I8" s="212">
        <v>359</v>
      </c>
      <c r="J8" s="212">
        <v>88</v>
      </c>
      <c r="K8" s="212">
        <v>3388</v>
      </c>
      <c r="L8" s="212">
        <v>1062</v>
      </c>
      <c r="M8" s="212">
        <f>SUM(N8:Q8)</f>
        <v>18309</v>
      </c>
      <c r="N8" s="212">
        <v>2374</v>
      </c>
      <c r="O8" s="212">
        <v>287</v>
      </c>
      <c r="P8" s="212">
        <v>15648</v>
      </c>
      <c r="Q8" s="710">
        <v>0</v>
      </c>
      <c r="R8" s="25">
        <v>2000</v>
      </c>
    </row>
    <row r="9" spans="1:18" s="199" customFormat="1" ht="39.75" customHeight="1">
      <c r="A9" s="15">
        <v>2001</v>
      </c>
      <c r="B9" s="709">
        <v>21555</v>
      </c>
      <c r="C9" s="212">
        <v>17625</v>
      </c>
      <c r="D9" s="212">
        <v>19073</v>
      </c>
      <c r="E9" s="212">
        <v>4692</v>
      </c>
      <c r="F9" s="212">
        <v>5117</v>
      </c>
      <c r="G9" s="212">
        <v>147</v>
      </c>
      <c r="H9" s="212">
        <v>4445</v>
      </c>
      <c r="I9" s="212">
        <v>400</v>
      </c>
      <c r="J9" s="212">
        <v>71</v>
      </c>
      <c r="K9" s="212">
        <v>3112</v>
      </c>
      <c r="L9" s="212">
        <v>1089</v>
      </c>
      <c r="M9" s="212">
        <v>19073</v>
      </c>
      <c r="N9" s="212">
        <v>2745</v>
      </c>
      <c r="O9" s="212">
        <v>202</v>
      </c>
      <c r="P9" s="212">
        <v>16126</v>
      </c>
      <c r="Q9" s="710">
        <v>0</v>
      </c>
      <c r="R9" s="25">
        <v>2001</v>
      </c>
    </row>
    <row r="10" spans="1:18" s="328" customFormat="1" ht="39.75" customHeight="1">
      <c r="A10" s="15">
        <v>2002</v>
      </c>
      <c r="B10" s="709">
        <v>21794</v>
      </c>
      <c r="C10" s="212">
        <v>17518</v>
      </c>
      <c r="D10" s="212">
        <v>18609</v>
      </c>
      <c r="E10" s="212">
        <v>3784</v>
      </c>
      <c r="F10" s="212">
        <v>5708</v>
      </c>
      <c r="G10" s="212">
        <v>115</v>
      </c>
      <c r="H10" s="212">
        <v>4363</v>
      </c>
      <c r="I10" s="212">
        <v>407</v>
      </c>
      <c r="J10" s="212">
        <v>85</v>
      </c>
      <c r="K10" s="212">
        <v>3148</v>
      </c>
      <c r="L10" s="212">
        <v>999</v>
      </c>
      <c r="M10" s="212">
        <v>18609</v>
      </c>
      <c r="N10" s="212">
        <v>1428</v>
      </c>
      <c r="O10" s="212">
        <v>274</v>
      </c>
      <c r="P10" s="212">
        <v>16907</v>
      </c>
      <c r="Q10" s="710">
        <v>0</v>
      </c>
      <c r="R10" s="25">
        <v>2002</v>
      </c>
    </row>
    <row r="11" spans="1:18" s="328" customFormat="1" ht="39.75" customHeight="1">
      <c r="A11" s="15">
        <v>2003</v>
      </c>
      <c r="B11" s="709">
        <v>23249</v>
      </c>
      <c r="C11" s="212">
        <v>18588</v>
      </c>
      <c r="D11" s="212">
        <v>19721</v>
      </c>
      <c r="E11" s="212">
        <v>3537</v>
      </c>
      <c r="F11" s="212">
        <v>5740</v>
      </c>
      <c r="G11" s="212">
        <v>78</v>
      </c>
      <c r="H11" s="212">
        <v>4969</v>
      </c>
      <c r="I11" s="212">
        <v>365</v>
      </c>
      <c r="J11" s="212">
        <v>92</v>
      </c>
      <c r="K11" s="212">
        <v>3433</v>
      </c>
      <c r="L11" s="212">
        <v>1507</v>
      </c>
      <c r="M11" s="212">
        <v>19721</v>
      </c>
      <c r="N11" s="212">
        <v>757</v>
      </c>
      <c r="O11" s="212">
        <v>409</v>
      </c>
      <c r="P11" s="212">
        <v>17692</v>
      </c>
      <c r="Q11" s="710">
        <v>863</v>
      </c>
      <c r="R11" s="25">
        <v>2003</v>
      </c>
    </row>
    <row r="12" spans="1:18" s="78" customFormat="1" ht="39.75" customHeight="1">
      <c r="A12" s="76">
        <v>2004</v>
      </c>
      <c r="B12" s="709">
        <v>25010</v>
      </c>
      <c r="C12" s="212">
        <v>19879</v>
      </c>
      <c r="D12" s="212">
        <v>20995</v>
      </c>
      <c r="E12" s="212">
        <v>3984</v>
      </c>
      <c r="F12" s="212">
        <v>6548</v>
      </c>
      <c r="G12" s="212">
        <v>101</v>
      </c>
      <c r="H12" s="212">
        <v>5195</v>
      </c>
      <c r="I12" s="212">
        <v>345</v>
      </c>
      <c r="J12" s="212">
        <v>96</v>
      </c>
      <c r="K12" s="212">
        <v>3338</v>
      </c>
      <c r="L12" s="212">
        <v>1388</v>
      </c>
      <c r="M12" s="212">
        <v>20995</v>
      </c>
      <c r="N12" s="212">
        <v>589</v>
      </c>
      <c r="O12" s="212">
        <v>925</v>
      </c>
      <c r="P12" s="212">
        <v>18436</v>
      </c>
      <c r="Q12" s="710">
        <v>1045</v>
      </c>
      <c r="R12" s="74">
        <v>2004</v>
      </c>
    </row>
    <row r="13" spans="1:18" s="36" customFormat="1" ht="39.75" customHeight="1">
      <c r="A13" s="618">
        <v>2005</v>
      </c>
      <c r="B13" s="711">
        <f>SUM(B14:B19)</f>
        <v>25845</v>
      </c>
      <c r="C13" s="712">
        <f>SUM(C14:C19)</f>
        <v>20435</v>
      </c>
      <c r="D13" s="712">
        <f>SUM(E13:L13)</f>
        <v>21456</v>
      </c>
      <c r="E13" s="712">
        <f aca="true" t="shared" si="0" ref="E13:L13">SUM(E14:E19)</f>
        <v>4268</v>
      </c>
      <c r="F13" s="712">
        <f t="shared" si="0"/>
        <v>6706</v>
      </c>
      <c r="G13" s="712">
        <f t="shared" si="0"/>
        <v>106</v>
      </c>
      <c r="H13" s="712">
        <f t="shared" si="0"/>
        <v>5328</v>
      </c>
      <c r="I13" s="712">
        <f t="shared" si="0"/>
        <v>338</v>
      </c>
      <c r="J13" s="712">
        <f t="shared" si="0"/>
        <v>106</v>
      </c>
      <c r="K13" s="712">
        <f t="shared" si="0"/>
        <v>3245</v>
      </c>
      <c r="L13" s="712">
        <f t="shared" si="0"/>
        <v>1359</v>
      </c>
      <c r="M13" s="712">
        <f>SUM(N13:Q13)</f>
        <v>21456</v>
      </c>
      <c r="N13" s="712">
        <f>SUM(N14:N19)</f>
        <v>593</v>
      </c>
      <c r="O13" s="712">
        <f>SUM(O14:O19)</f>
        <v>881</v>
      </c>
      <c r="P13" s="712">
        <f>SUM(P14:P19)</f>
        <v>19327</v>
      </c>
      <c r="Q13" s="713">
        <f>SUM(Q14:Q19)</f>
        <v>655</v>
      </c>
      <c r="R13" s="619">
        <v>2005</v>
      </c>
    </row>
    <row r="14" spans="1:18" s="5" customFormat="1" ht="39.75" customHeight="1">
      <c r="A14" s="194" t="s">
        <v>1501</v>
      </c>
      <c r="B14" s="714">
        <v>14837</v>
      </c>
      <c r="C14" s="314">
        <v>11576</v>
      </c>
      <c r="D14" s="219">
        <f>SUM(E14:L14)</f>
        <v>12167</v>
      </c>
      <c r="E14" s="314">
        <v>2446</v>
      </c>
      <c r="F14" s="314">
        <v>3692</v>
      </c>
      <c r="G14" s="314">
        <v>55</v>
      </c>
      <c r="H14" s="314">
        <v>3006</v>
      </c>
      <c r="I14" s="314">
        <v>162</v>
      </c>
      <c r="J14" s="314">
        <v>74</v>
      </c>
      <c r="K14" s="314">
        <v>1826</v>
      </c>
      <c r="L14" s="314">
        <v>906</v>
      </c>
      <c r="M14" s="219">
        <f>SUM(N14:Q14)</f>
        <v>12167</v>
      </c>
      <c r="N14" s="314">
        <v>292</v>
      </c>
      <c r="O14" s="314">
        <v>47</v>
      </c>
      <c r="P14" s="314">
        <v>11286</v>
      </c>
      <c r="Q14" s="715">
        <v>542</v>
      </c>
      <c r="R14" s="620" t="s">
        <v>1502</v>
      </c>
    </row>
    <row r="15" spans="1:18" s="5" customFormat="1" ht="39.75" customHeight="1">
      <c r="A15" s="194" t="s">
        <v>1503</v>
      </c>
      <c r="B15" s="714">
        <v>6683</v>
      </c>
      <c r="C15" s="314">
        <v>5324</v>
      </c>
      <c r="D15" s="219">
        <f>SUM(E15:L15)</f>
        <v>5592</v>
      </c>
      <c r="E15" s="314">
        <v>1061</v>
      </c>
      <c r="F15" s="314">
        <v>1826</v>
      </c>
      <c r="G15" s="314">
        <v>26</v>
      </c>
      <c r="H15" s="314">
        <v>1395</v>
      </c>
      <c r="I15" s="314">
        <v>75</v>
      </c>
      <c r="J15" s="314">
        <v>16</v>
      </c>
      <c r="K15" s="314">
        <v>898</v>
      </c>
      <c r="L15" s="314">
        <v>295</v>
      </c>
      <c r="M15" s="219">
        <f>SUM(N15:Q15)</f>
        <v>5592</v>
      </c>
      <c r="N15" s="314">
        <v>152</v>
      </c>
      <c r="O15" s="314">
        <v>233</v>
      </c>
      <c r="P15" s="314">
        <v>5136</v>
      </c>
      <c r="Q15" s="715">
        <v>71</v>
      </c>
      <c r="R15" s="620" t="s">
        <v>1504</v>
      </c>
    </row>
    <row r="16" spans="1:18" s="199" customFormat="1" ht="39.75" customHeight="1">
      <c r="A16" s="297" t="s">
        <v>1505</v>
      </c>
      <c r="B16" s="716">
        <v>4325</v>
      </c>
      <c r="C16" s="282">
        <v>3535</v>
      </c>
      <c r="D16" s="284">
        <f>SUM(E16:L16)</f>
        <v>3697</v>
      </c>
      <c r="E16" s="282">
        <v>761</v>
      </c>
      <c r="F16" s="282">
        <v>1188</v>
      </c>
      <c r="G16" s="282">
        <v>25</v>
      </c>
      <c r="H16" s="282">
        <v>927</v>
      </c>
      <c r="I16" s="282">
        <v>101</v>
      </c>
      <c r="J16" s="282">
        <v>16</v>
      </c>
      <c r="K16" s="282">
        <v>521</v>
      </c>
      <c r="L16" s="282">
        <v>158</v>
      </c>
      <c r="M16" s="284">
        <f>SUM(N16:Q16)</f>
        <v>3697</v>
      </c>
      <c r="N16" s="282">
        <v>149</v>
      </c>
      <c r="O16" s="282">
        <v>601</v>
      </c>
      <c r="P16" s="282">
        <v>2905</v>
      </c>
      <c r="Q16" s="282">
        <v>42</v>
      </c>
      <c r="R16" s="300" t="s">
        <v>1506</v>
      </c>
    </row>
    <row r="17" spans="1:18" s="199" customFormat="1" ht="17.25" customHeight="1">
      <c r="A17" s="199" t="s">
        <v>1551</v>
      </c>
      <c r="O17" s="14"/>
      <c r="P17" s="14"/>
      <c r="Q17" s="14"/>
      <c r="R17" s="303" t="s">
        <v>1516</v>
      </c>
    </row>
    <row r="18" spans="1:18" s="5" customFormat="1" ht="27.75" customHeight="1">
      <c r="A18" s="354"/>
      <c r="B18" s="296"/>
      <c r="C18" s="296"/>
      <c r="D18" s="271"/>
      <c r="E18" s="296"/>
      <c r="F18" s="296"/>
      <c r="G18" s="296"/>
      <c r="H18" s="296"/>
      <c r="I18" s="296"/>
      <c r="J18" s="296"/>
      <c r="K18" s="296"/>
      <c r="L18" s="296"/>
      <c r="M18" s="271"/>
      <c r="N18" s="296"/>
      <c r="O18" s="296"/>
      <c r="P18" s="296"/>
      <c r="Q18" s="296"/>
      <c r="R18" s="620"/>
    </row>
    <row r="19" spans="1:18" s="199" customFormat="1" ht="27.75" customHeight="1">
      <c r="A19" s="354"/>
      <c r="B19" s="296"/>
      <c r="C19" s="296"/>
      <c r="D19" s="271"/>
      <c r="E19" s="296"/>
      <c r="F19" s="296"/>
      <c r="G19" s="296"/>
      <c r="H19" s="296"/>
      <c r="I19" s="296"/>
      <c r="J19" s="296"/>
      <c r="K19" s="296"/>
      <c r="L19" s="296"/>
      <c r="M19" s="271"/>
      <c r="N19" s="296"/>
      <c r="O19" s="296"/>
      <c r="P19" s="296"/>
      <c r="Q19" s="296"/>
      <c r="R19" s="620"/>
    </row>
    <row r="20" s="199" customFormat="1" ht="13.5"/>
    <row r="21" s="199" customFormat="1" ht="13.5"/>
    <row r="22" s="199" customFormat="1" ht="13.5"/>
    <row r="23" s="199" customFormat="1" ht="13.5"/>
    <row r="24" s="199" customFormat="1" ht="13.5"/>
    <row r="25" s="199" customFormat="1" ht="13.5"/>
    <row r="26" s="199" customFormat="1" ht="13.5"/>
    <row r="27" s="199" customFormat="1" ht="13.5"/>
    <row r="28" s="199" customFormat="1" ht="13.5"/>
    <row r="29" s="199" customFormat="1" ht="13.5"/>
    <row r="30" s="199" customFormat="1" ht="13.5"/>
    <row r="31" s="199" customFormat="1" ht="13.5"/>
    <row r="32" s="199" customFormat="1" ht="13.5"/>
    <row r="33" s="199" customFormat="1" ht="13.5"/>
    <row r="34" s="199" customFormat="1" ht="13.5"/>
    <row r="35" s="199" customFormat="1" ht="13.5"/>
    <row r="36" s="199" customFormat="1" ht="13.5"/>
    <row r="37" s="199" customFormat="1" ht="13.5"/>
    <row r="38" s="199" customFormat="1" ht="13.5"/>
    <row r="39" s="199" customFormat="1" ht="13.5"/>
    <row r="40" s="199" customFormat="1" ht="13.5"/>
    <row r="41" s="199" customFormat="1" ht="13.5"/>
    <row r="42" s="199" customFormat="1" ht="13.5"/>
    <row r="43" s="199" customFormat="1" ht="13.5"/>
    <row r="44" s="199" customFormat="1" ht="13.5"/>
    <row r="45" s="199" customFormat="1" ht="13.5"/>
  </sheetData>
  <mergeCells count="6">
    <mergeCell ref="A1:R1"/>
    <mergeCell ref="B3:Q3"/>
    <mergeCell ref="D4:L4"/>
    <mergeCell ref="M4:Q4"/>
    <mergeCell ref="A3:A7"/>
    <mergeCell ref="R3:R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9"/>
  <sheetViews>
    <sheetView zoomScale="75" zoomScaleNormal="75" zoomScaleSheetLayoutView="75" workbookViewId="0" topLeftCell="A10">
      <selection activeCell="R13" sqref="R13"/>
    </sheetView>
  </sheetViews>
  <sheetFormatPr defaultColWidth="8.88671875" defaultRowHeight="13.5"/>
  <cols>
    <col min="1" max="1" width="9.88671875" style="0" customWidth="1"/>
    <col min="2" max="2" width="9.21484375" style="0" customWidth="1"/>
    <col min="3" max="4" width="8.77734375" style="0" customWidth="1"/>
    <col min="5" max="5" width="9.21484375" style="0" customWidth="1"/>
    <col min="6" max="6" width="8.77734375" style="0" customWidth="1"/>
    <col min="7" max="16" width="9.21484375" style="0" customWidth="1"/>
    <col min="17" max="17" width="8.77734375" style="0" customWidth="1"/>
    <col min="18" max="18" width="10.5546875" style="0" customWidth="1"/>
    <col min="19" max="41" width="5.6640625" style="0" customWidth="1"/>
  </cols>
  <sheetData>
    <row r="1" spans="1:17" s="519" customFormat="1" ht="34.5" customHeight="1">
      <c r="A1" s="863" t="s">
        <v>280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</row>
    <row r="2" spans="1:18" s="5" customFormat="1" ht="18" customHeight="1" thickBot="1">
      <c r="A2" s="5" t="s">
        <v>803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89" t="s">
        <v>521</v>
      </c>
      <c r="R2" s="206"/>
    </row>
    <row r="3" spans="1:18" s="14" customFormat="1" ht="36" customHeight="1">
      <c r="A3" s="772" t="s">
        <v>887</v>
      </c>
      <c r="B3" s="990" t="s">
        <v>1552</v>
      </c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88" t="s">
        <v>519</v>
      </c>
    </row>
    <row r="4" spans="1:18" s="14" customFormat="1" ht="34.5" customHeight="1">
      <c r="A4" s="808"/>
      <c r="B4" s="273" t="s">
        <v>1553</v>
      </c>
      <c r="C4" s="891" t="s">
        <v>1554</v>
      </c>
      <c r="D4" s="887"/>
      <c r="E4" s="887"/>
      <c r="F4" s="888"/>
      <c r="G4" s="322" t="s">
        <v>1555</v>
      </c>
      <c r="H4" s="322" t="s">
        <v>1556</v>
      </c>
      <c r="I4" s="891" t="s">
        <v>1557</v>
      </c>
      <c r="J4" s="887"/>
      <c r="K4" s="887"/>
      <c r="L4" s="887"/>
      <c r="M4" s="887"/>
      <c r="N4" s="887"/>
      <c r="O4" s="887"/>
      <c r="P4" s="887"/>
      <c r="Q4" s="887"/>
      <c r="R4" s="989"/>
    </row>
    <row r="5" spans="1:18" s="14" customFormat="1" ht="34.5" customHeight="1">
      <c r="A5" s="808"/>
      <c r="B5" s="106" t="s">
        <v>1558</v>
      </c>
      <c r="C5" s="274" t="s">
        <v>530</v>
      </c>
      <c r="D5" s="274" t="s">
        <v>1559</v>
      </c>
      <c r="E5" s="274" t="s">
        <v>1560</v>
      </c>
      <c r="F5" s="274" t="s">
        <v>1561</v>
      </c>
      <c r="G5" s="251" t="s">
        <v>1562</v>
      </c>
      <c r="H5" s="251" t="s">
        <v>1563</v>
      </c>
      <c r="I5" s="251" t="s">
        <v>530</v>
      </c>
      <c r="J5" s="251" t="s">
        <v>1564</v>
      </c>
      <c r="K5" s="275" t="s">
        <v>1565</v>
      </c>
      <c r="L5" s="275" t="s">
        <v>1566</v>
      </c>
      <c r="M5" s="275" t="s">
        <v>1567</v>
      </c>
      <c r="N5" s="323" t="s">
        <v>1568</v>
      </c>
      <c r="O5" s="275" t="s">
        <v>1569</v>
      </c>
      <c r="P5" s="324" t="s">
        <v>1570</v>
      </c>
      <c r="Q5" s="325" t="s">
        <v>1571</v>
      </c>
      <c r="R5" s="989"/>
    </row>
    <row r="6" spans="1:18" s="14" customFormat="1" ht="34.5" customHeight="1">
      <c r="A6" s="808"/>
      <c r="B6" s="106" t="s">
        <v>828</v>
      </c>
      <c r="C6" s="251"/>
      <c r="D6" s="275" t="s">
        <v>1572</v>
      </c>
      <c r="E6" s="251" t="s">
        <v>1573</v>
      </c>
      <c r="F6" s="251"/>
      <c r="G6" s="251" t="s">
        <v>1574</v>
      </c>
      <c r="H6" s="251" t="s">
        <v>1575</v>
      </c>
      <c r="I6" s="251"/>
      <c r="J6" s="251"/>
      <c r="K6" s="251"/>
      <c r="L6" s="251"/>
      <c r="M6" s="251"/>
      <c r="N6" s="251"/>
      <c r="O6" s="251"/>
      <c r="P6" s="251"/>
      <c r="Q6" s="214"/>
      <c r="R6" s="989"/>
    </row>
    <row r="7" spans="1:18" s="14" customFormat="1" ht="30" customHeight="1">
      <c r="A7" s="809"/>
      <c r="B7" s="163" t="s">
        <v>1576</v>
      </c>
      <c r="C7" s="254" t="s">
        <v>542</v>
      </c>
      <c r="D7" s="254" t="s">
        <v>1577</v>
      </c>
      <c r="E7" s="254" t="s">
        <v>1578</v>
      </c>
      <c r="F7" s="254" t="s">
        <v>249</v>
      </c>
      <c r="G7" s="254" t="s">
        <v>1579</v>
      </c>
      <c r="H7" s="254" t="s">
        <v>1580</v>
      </c>
      <c r="I7" s="254" t="s">
        <v>542</v>
      </c>
      <c r="J7" s="254" t="s">
        <v>829</v>
      </c>
      <c r="K7" s="254" t="s">
        <v>1581</v>
      </c>
      <c r="L7" s="254" t="s">
        <v>1582</v>
      </c>
      <c r="M7" s="254" t="s">
        <v>1583</v>
      </c>
      <c r="N7" s="254" t="s">
        <v>1584</v>
      </c>
      <c r="O7" s="254" t="s">
        <v>1585</v>
      </c>
      <c r="P7" s="254" t="s">
        <v>1586</v>
      </c>
      <c r="Q7" s="256" t="s">
        <v>249</v>
      </c>
      <c r="R7" s="989"/>
    </row>
    <row r="8" spans="1:18" s="199" customFormat="1" ht="39.75" customHeight="1">
      <c r="A8" s="15" t="s">
        <v>825</v>
      </c>
      <c r="B8" s="326">
        <f>SUM(C8,H8)</f>
        <v>1187</v>
      </c>
      <c r="C8" s="326">
        <f>SUM(D8:F8)</f>
        <v>707</v>
      </c>
      <c r="D8" s="326">
        <v>603</v>
      </c>
      <c r="E8" s="327" t="s">
        <v>817</v>
      </c>
      <c r="F8" s="326">
        <v>104</v>
      </c>
      <c r="G8" s="326">
        <f>I8</f>
        <v>871</v>
      </c>
      <c r="H8" s="326">
        <v>480</v>
      </c>
      <c r="I8" s="326">
        <f>SUM(J8:Q8)</f>
        <v>871</v>
      </c>
      <c r="J8" s="326">
        <v>42</v>
      </c>
      <c r="K8" s="326">
        <v>364</v>
      </c>
      <c r="L8" s="326">
        <v>88</v>
      </c>
      <c r="M8" s="326">
        <v>12</v>
      </c>
      <c r="N8" s="326" t="s">
        <v>817</v>
      </c>
      <c r="O8" s="326">
        <v>12</v>
      </c>
      <c r="P8" s="326" t="s">
        <v>817</v>
      </c>
      <c r="Q8" s="326">
        <v>353</v>
      </c>
      <c r="R8" s="25" t="s">
        <v>825</v>
      </c>
    </row>
    <row r="9" spans="1:18" s="199" customFormat="1" ht="39.75" customHeight="1">
      <c r="A9" s="15" t="s">
        <v>826</v>
      </c>
      <c r="B9" s="326">
        <v>1714</v>
      </c>
      <c r="C9" s="326">
        <v>919</v>
      </c>
      <c r="D9" s="326">
        <v>596</v>
      </c>
      <c r="E9" s="327">
        <v>146</v>
      </c>
      <c r="F9" s="326">
        <v>177</v>
      </c>
      <c r="G9" s="326">
        <v>913</v>
      </c>
      <c r="H9" s="326">
        <v>795</v>
      </c>
      <c r="I9" s="326">
        <v>913</v>
      </c>
      <c r="J9" s="326">
        <v>15</v>
      </c>
      <c r="K9" s="326">
        <v>360</v>
      </c>
      <c r="L9" s="326">
        <v>99</v>
      </c>
      <c r="M9" s="326">
        <v>12</v>
      </c>
      <c r="N9" s="326">
        <v>96</v>
      </c>
      <c r="O9" s="326">
        <v>12</v>
      </c>
      <c r="P9" s="326">
        <v>209</v>
      </c>
      <c r="Q9" s="326">
        <v>110</v>
      </c>
      <c r="R9" s="25" t="s">
        <v>826</v>
      </c>
    </row>
    <row r="10" spans="1:18" s="328" customFormat="1" ht="39.75" customHeight="1">
      <c r="A10" s="15" t="s">
        <v>526</v>
      </c>
      <c r="B10" s="326">
        <v>2243</v>
      </c>
      <c r="C10" s="326">
        <v>1235</v>
      </c>
      <c r="D10" s="326">
        <v>703</v>
      </c>
      <c r="E10" s="327">
        <v>260</v>
      </c>
      <c r="F10" s="326">
        <v>272</v>
      </c>
      <c r="G10" s="326">
        <v>1083</v>
      </c>
      <c r="H10" s="326">
        <v>1008</v>
      </c>
      <c r="I10" s="326">
        <v>1083</v>
      </c>
      <c r="J10" s="326">
        <v>33</v>
      </c>
      <c r="K10" s="326">
        <v>322</v>
      </c>
      <c r="L10" s="326">
        <v>131</v>
      </c>
      <c r="M10" s="326">
        <v>17</v>
      </c>
      <c r="N10" s="326">
        <v>110</v>
      </c>
      <c r="O10" s="326">
        <v>16</v>
      </c>
      <c r="P10" s="326">
        <v>301</v>
      </c>
      <c r="Q10" s="326">
        <v>153</v>
      </c>
      <c r="R10" s="25" t="s">
        <v>526</v>
      </c>
    </row>
    <row r="11" spans="1:18" s="328" customFormat="1" ht="39.75" customHeight="1">
      <c r="A11" s="15" t="s">
        <v>832</v>
      </c>
      <c r="B11" s="326">
        <v>2901</v>
      </c>
      <c r="C11" s="326">
        <v>1585</v>
      </c>
      <c r="D11" s="326">
        <v>782</v>
      </c>
      <c r="E11" s="327">
        <v>341</v>
      </c>
      <c r="F11" s="326">
        <v>462</v>
      </c>
      <c r="G11" s="326">
        <v>1170</v>
      </c>
      <c r="H11" s="326">
        <v>1316</v>
      </c>
      <c r="I11" s="326">
        <v>1170</v>
      </c>
      <c r="J11" s="326">
        <v>21</v>
      </c>
      <c r="K11" s="326">
        <v>390</v>
      </c>
      <c r="L11" s="326">
        <v>148</v>
      </c>
      <c r="M11" s="326">
        <v>12</v>
      </c>
      <c r="N11" s="326">
        <v>97</v>
      </c>
      <c r="O11" s="326">
        <v>18</v>
      </c>
      <c r="P11" s="326">
        <v>308</v>
      </c>
      <c r="Q11" s="326">
        <v>176</v>
      </c>
      <c r="R11" s="25" t="s">
        <v>832</v>
      </c>
    </row>
    <row r="12" spans="1:18" s="78" customFormat="1" ht="39.75" customHeight="1">
      <c r="A12" s="76" t="s">
        <v>833</v>
      </c>
      <c r="B12" s="308">
        <v>4075</v>
      </c>
      <c r="C12" s="308">
        <v>2224</v>
      </c>
      <c r="D12" s="308">
        <v>772</v>
      </c>
      <c r="E12" s="309">
        <v>692</v>
      </c>
      <c r="F12" s="308">
        <v>760</v>
      </c>
      <c r="G12" s="308">
        <v>1269</v>
      </c>
      <c r="H12" s="308">
        <v>1851</v>
      </c>
      <c r="I12" s="308">
        <v>1269</v>
      </c>
      <c r="J12" s="308">
        <v>38</v>
      </c>
      <c r="K12" s="308">
        <v>457</v>
      </c>
      <c r="L12" s="308">
        <v>106</v>
      </c>
      <c r="M12" s="308">
        <v>21</v>
      </c>
      <c r="N12" s="308">
        <v>93</v>
      </c>
      <c r="O12" s="308">
        <v>8</v>
      </c>
      <c r="P12" s="308">
        <v>277</v>
      </c>
      <c r="Q12" s="308">
        <v>269</v>
      </c>
      <c r="R12" s="74" t="s">
        <v>833</v>
      </c>
    </row>
    <row r="13" spans="1:18" s="36" customFormat="1" ht="39.75" customHeight="1">
      <c r="A13" s="310" t="s">
        <v>513</v>
      </c>
      <c r="B13" s="240">
        <f aca="true" t="shared" si="0" ref="B13:Q13">SUM(B14:B16)</f>
        <v>4174</v>
      </c>
      <c r="C13" s="240">
        <f t="shared" si="0"/>
        <v>2281</v>
      </c>
      <c r="D13" s="240">
        <f t="shared" si="0"/>
        <v>853</v>
      </c>
      <c r="E13" s="240">
        <f t="shared" si="0"/>
        <v>900</v>
      </c>
      <c r="F13" s="240">
        <f t="shared" si="0"/>
        <v>528</v>
      </c>
      <c r="G13" s="311">
        <v>1278</v>
      </c>
      <c r="H13" s="311">
        <f t="shared" si="0"/>
        <v>1893</v>
      </c>
      <c r="I13" s="311">
        <v>1278</v>
      </c>
      <c r="J13" s="240">
        <f t="shared" si="0"/>
        <v>13</v>
      </c>
      <c r="K13" s="240">
        <v>417</v>
      </c>
      <c r="L13" s="240">
        <f t="shared" si="0"/>
        <v>105</v>
      </c>
      <c r="M13" s="240">
        <f t="shared" si="0"/>
        <v>18</v>
      </c>
      <c r="N13" s="240">
        <f t="shared" si="0"/>
        <v>99</v>
      </c>
      <c r="O13" s="240">
        <f t="shared" si="0"/>
        <v>15</v>
      </c>
      <c r="P13" s="240">
        <f t="shared" si="0"/>
        <v>339</v>
      </c>
      <c r="Q13" s="240">
        <f t="shared" si="0"/>
        <v>272</v>
      </c>
      <c r="R13" s="312" t="s">
        <v>513</v>
      </c>
    </row>
    <row r="14" spans="1:18" s="65" customFormat="1" ht="39.75" customHeight="1">
      <c r="A14" s="262" t="s">
        <v>528</v>
      </c>
      <c r="B14" s="313">
        <f>C14+H14</f>
        <v>2385</v>
      </c>
      <c r="C14" s="277">
        <f>SUM(D14:F14)</f>
        <v>1320</v>
      </c>
      <c r="D14" s="278">
        <v>498</v>
      </c>
      <c r="E14" s="278">
        <v>559</v>
      </c>
      <c r="F14" s="278">
        <v>263</v>
      </c>
      <c r="G14" s="277">
        <v>716</v>
      </c>
      <c r="H14" s="278">
        <v>1065</v>
      </c>
      <c r="I14" s="277">
        <v>716</v>
      </c>
      <c r="J14" s="278">
        <v>10</v>
      </c>
      <c r="K14" s="278">
        <v>712</v>
      </c>
      <c r="L14" s="278">
        <v>34</v>
      </c>
      <c r="M14" s="278">
        <v>10</v>
      </c>
      <c r="N14" s="278">
        <v>68</v>
      </c>
      <c r="O14" s="278">
        <v>10</v>
      </c>
      <c r="P14" s="278">
        <v>267</v>
      </c>
      <c r="Q14" s="278">
        <v>145</v>
      </c>
      <c r="R14" s="265" t="s">
        <v>310</v>
      </c>
    </row>
    <row r="15" spans="1:18" s="65" customFormat="1" ht="39.75" customHeight="1">
      <c r="A15" s="262" t="s">
        <v>889</v>
      </c>
      <c r="B15" s="313">
        <f>C15+H15</f>
        <v>1024</v>
      </c>
      <c r="C15" s="219">
        <f>SUM(D15:F15)</f>
        <v>580</v>
      </c>
      <c r="D15" s="314">
        <v>204</v>
      </c>
      <c r="E15" s="314">
        <v>206</v>
      </c>
      <c r="F15" s="314">
        <v>170</v>
      </c>
      <c r="G15" s="277">
        <f>I15</f>
        <v>303</v>
      </c>
      <c r="H15" s="314">
        <v>444</v>
      </c>
      <c r="I15" s="277">
        <f>SUM(J15:Q15)</f>
        <v>303</v>
      </c>
      <c r="J15" s="314">
        <v>3</v>
      </c>
      <c r="K15" s="314">
        <v>121</v>
      </c>
      <c r="L15" s="314">
        <v>36</v>
      </c>
      <c r="M15" s="314">
        <v>5</v>
      </c>
      <c r="N15" s="314">
        <v>31</v>
      </c>
      <c r="O15" s="314">
        <v>2</v>
      </c>
      <c r="P15" s="314">
        <v>52</v>
      </c>
      <c r="Q15" s="314">
        <v>53</v>
      </c>
      <c r="R15" s="265" t="s">
        <v>508</v>
      </c>
    </row>
    <row r="16" spans="1:18" s="65" customFormat="1" ht="39.75" customHeight="1">
      <c r="A16" s="315" t="s">
        <v>802</v>
      </c>
      <c r="B16" s="316">
        <f>C16+H16</f>
        <v>765</v>
      </c>
      <c r="C16" s="284">
        <f>SUM(D16:F16)</f>
        <v>381</v>
      </c>
      <c r="D16" s="282">
        <v>151</v>
      </c>
      <c r="E16" s="282">
        <v>135</v>
      </c>
      <c r="F16" s="282">
        <v>95</v>
      </c>
      <c r="G16" s="284">
        <f>I16</f>
        <v>259</v>
      </c>
      <c r="H16" s="282">
        <v>384</v>
      </c>
      <c r="I16" s="284">
        <f>SUM(J16:Q16)</f>
        <v>259</v>
      </c>
      <c r="J16" s="282"/>
      <c r="K16" s="282">
        <v>124</v>
      </c>
      <c r="L16" s="282">
        <v>35</v>
      </c>
      <c r="M16" s="282">
        <v>3</v>
      </c>
      <c r="N16" s="282">
        <v>0</v>
      </c>
      <c r="O16" s="282">
        <v>3</v>
      </c>
      <c r="P16" s="282">
        <v>20</v>
      </c>
      <c r="Q16" s="282">
        <v>74</v>
      </c>
      <c r="R16" s="317" t="s">
        <v>890</v>
      </c>
    </row>
    <row r="17" spans="1:18" s="417" customFormat="1" ht="18" customHeight="1">
      <c r="A17" s="286" t="s">
        <v>1587</v>
      </c>
      <c r="B17" s="83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621" t="s">
        <v>1492</v>
      </c>
      <c r="N17" s="65"/>
      <c r="O17" s="621"/>
      <c r="P17" s="621"/>
      <c r="Q17" s="621"/>
      <c r="R17" s="621"/>
    </row>
    <row r="18" spans="1:18" s="65" customFormat="1" ht="18" customHeight="1">
      <c r="A18" s="65" t="s">
        <v>1588</v>
      </c>
      <c r="M18" s="622" t="s">
        <v>1589</v>
      </c>
      <c r="O18" s="622"/>
      <c r="P18" s="622"/>
      <c r="Q18" s="622"/>
      <c r="R18" s="622"/>
    </row>
    <row r="19" spans="1:18" s="417" customFormat="1" ht="18" customHeight="1">
      <c r="A19" s="622" t="s">
        <v>1590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5"/>
      <c r="L19" s="65"/>
      <c r="M19" s="65"/>
      <c r="N19" s="65"/>
      <c r="O19" s="65"/>
      <c r="P19" s="65"/>
      <c r="Q19" s="65"/>
      <c r="R19" s="65"/>
    </row>
    <row r="20" s="417" customFormat="1" ht="13.5"/>
    <row r="21" s="199" customFormat="1" ht="13.5"/>
    <row r="22" s="199" customFormat="1" ht="13.5"/>
    <row r="23" s="199" customFormat="1" ht="13.5"/>
    <row r="24" s="199" customFormat="1" ht="13.5"/>
    <row r="25" s="199" customFormat="1" ht="13.5"/>
  </sheetData>
  <mergeCells count="6">
    <mergeCell ref="R3:R7"/>
    <mergeCell ref="A1:Q1"/>
    <mergeCell ref="B3:Q3"/>
    <mergeCell ref="C4:F4"/>
    <mergeCell ref="I4:Q4"/>
    <mergeCell ref="A3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4">
      <selection activeCell="F7" sqref="F7"/>
    </sheetView>
  </sheetViews>
  <sheetFormatPr defaultColWidth="8.88671875" defaultRowHeight="13.5"/>
  <cols>
    <col min="1" max="1" width="6.77734375" style="0" customWidth="1"/>
    <col min="2" max="2" width="11.5546875" style="0" customWidth="1"/>
    <col min="3" max="3" width="18.77734375" style="0" customWidth="1"/>
    <col min="4" max="4" width="16.77734375" style="0" customWidth="1"/>
    <col min="5" max="5" width="22.77734375" style="0" customWidth="1"/>
    <col min="6" max="6" width="16.77734375" style="0" customWidth="1"/>
    <col min="7" max="7" width="8.10546875" style="0" customWidth="1"/>
    <col min="8" max="8" width="11.3359375" style="0" customWidth="1"/>
  </cols>
  <sheetData>
    <row r="1" spans="1:12" s="318" customFormat="1" ht="19.5" customHeight="1">
      <c r="A1" s="822" t="s">
        <v>470</v>
      </c>
      <c r="B1" s="822"/>
      <c r="C1" s="822"/>
      <c r="D1" s="822"/>
      <c r="E1" s="822"/>
      <c r="F1" s="822"/>
      <c r="G1" s="822"/>
      <c r="H1" s="822"/>
      <c r="I1" s="410"/>
      <c r="J1" s="410"/>
      <c r="K1" s="410"/>
      <c r="L1" s="410"/>
    </row>
    <row r="2" spans="1:12" s="318" customFormat="1" ht="19.5" customHeight="1">
      <c r="A2" s="843" t="s">
        <v>580</v>
      </c>
      <c r="B2" s="843"/>
      <c r="C2" s="843"/>
      <c r="D2" s="843"/>
      <c r="E2" s="843"/>
      <c r="F2" s="843"/>
      <c r="G2" s="843"/>
      <c r="H2" s="843"/>
      <c r="I2" s="201"/>
      <c r="J2" s="201"/>
      <c r="K2" s="201"/>
      <c r="L2" s="201"/>
    </row>
    <row r="3" spans="1:9" s="414" customFormat="1" ht="13.5" customHeight="1" thickBot="1">
      <c r="A3" s="411" t="s">
        <v>529</v>
      </c>
      <c r="B3" s="411"/>
      <c r="C3" s="411"/>
      <c r="D3" s="411"/>
      <c r="E3" s="411"/>
      <c r="F3" s="411"/>
      <c r="G3" s="411"/>
      <c r="H3" s="412" t="s">
        <v>540</v>
      </c>
      <c r="I3" s="413"/>
    </row>
    <row r="4" spans="1:9" s="16" customFormat="1" ht="30" customHeight="1">
      <c r="A4" s="823" t="s">
        <v>444</v>
      </c>
      <c r="B4" s="824"/>
      <c r="C4" s="416" t="s">
        <v>551</v>
      </c>
      <c r="D4" s="415" t="s">
        <v>445</v>
      </c>
      <c r="E4" s="691" t="s">
        <v>583</v>
      </c>
      <c r="F4" s="82" t="s">
        <v>559</v>
      </c>
      <c r="G4" s="833" t="s">
        <v>838</v>
      </c>
      <c r="H4" s="834"/>
      <c r="I4" s="11"/>
    </row>
    <row r="5" spans="1:9" s="14" customFormat="1" ht="13.5" customHeight="1">
      <c r="A5" s="848">
        <v>2003</v>
      </c>
      <c r="B5" s="825"/>
      <c r="C5" s="88">
        <v>665</v>
      </c>
      <c r="D5" s="89">
        <v>312</v>
      </c>
      <c r="E5" s="89">
        <v>138</v>
      </c>
      <c r="F5" s="90">
        <v>215</v>
      </c>
      <c r="G5" s="847">
        <v>2003</v>
      </c>
      <c r="H5" s="848"/>
      <c r="I5" s="13"/>
    </row>
    <row r="6" spans="1:9" s="35" customFormat="1" ht="13.5" customHeight="1">
      <c r="A6" s="838">
        <v>2004</v>
      </c>
      <c r="B6" s="849"/>
      <c r="C6" s="84">
        <v>661</v>
      </c>
      <c r="D6" s="77">
        <v>310</v>
      </c>
      <c r="E6" s="77">
        <v>136</v>
      </c>
      <c r="F6" s="85">
        <v>215</v>
      </c>
      <c r="G6" s="837">
        <v>2004</v>
      </c>
      <c r="H6" s="838"/>
      <c r="I6" s="34"/>
    </row>
    <row r="7" spans="1:9" s="35" customFormat="1" ht="13.5" customHeight="1">
      <c r="A7" s="855">
        <v>2005</v>
      </c>
      <c r="B7" s="856"/>
      <c r="C7" s="31">
        <f>SUM(C8,C9,C10,C11,C12,C27,C28,C29,)</f>
        <v>702</v>
      </c>
      <c r="D7" s="32">
        <f>SUM(D8,D9,D10,D11,D12,D27)</f>
        <v>330</v>
      </c>
      <c r="E7" s="32">
        <f>SUM(E8,E9,E10,E11,E12,E27,E28,E29,)</f>
        <v>157</v>
      </c>
      <c r="F7" s="32">
        <f>SUM(F8,F9,F10,F11,F12,F27,F28,F29,)</f>
        <v>215</v>
      </c>
      <c r="G7" s="857">
        <v>2005</v>
      </c>
      <c r="H7" s="855"/>
      <c r="I7" s="34"/>
    </row>
    <row r="8" spans="1:9" s="65" customFormat="1" ht="13.5" customHeight="1">
      <c r="A8" s="831" t="s">
        <v>446</v>
      </c>
      <c r="B8" s="832"/>
      <c r="C8" s="172">
        <v>1</v>
      </c>
      <c r="D8" s="171">
        <v>1</v>
      </c>
      <c r="E8" s="171" t="s">
        <v>582</v>
      </c>
      <c r="F8" s="80" t="s">
        <v>582</v>
      </c>
      <c r="G8" s="835" t="s">
        <v>447</v>
      </c>
      <c r="H8" s="836"/>
      <c r="I8" s="83"/>
    </row>
    <row r="9" spans="1:9" s="65" customFormat="1" ht="13.5" customHeight="1">
      <c r="A9" s="831" t="s">
        <v>448</v>
      </c>
      <c r="B9" s="832"/>
      <c r="C9" s="172">
        <v>25</v>
      </c>
      <c r="D9" s="171">
        <v>3</v>
      </c>
      <c r="E9" s="171">
        <v>22</v>
      </c>
      <c r="F9" s="80" t="s">
        <v>582</v>
      </c>
      <c r="G9" s="835" t="s">
        <v>449</v>
      </c>
      <c r="H9" s="836"/>
      <c r="I9" s="83"/>
    </row>
    <row r="10" spans="1:9" s="65" customFormat="1" ht="13.5" customHeight="1">
      <c r="A10" s="821" t="s">
        <v>560</v>
      </c>
      <c r="B10" s="819"/>
      <c r="C10" s="172">
        <v>2</v>
      </c>
      <c r="D10" s="171" t="s">
        <v>581</v>
      </c>
      <c r="E10" s="171">
        <v>2</v>
      </c>
      <c r="F10" s="80" t="s">
        <v>582</v>
      </c>
      <c r="G10" s="858" t="s">
        <v>1253</v>
      </c>
      <c r="H10" s="859"/>
      <c r="I10" s="83"/>
    </row>
    <row r="11" spans="1:8" s="65" customFormat="1" ht="13.5" customHeight="1">
      <c r="A11" s="826" t="s">
        <v>450</v>
      </c>
      <c r="B11" s="827"/>
      <c r="C11" s="172" t="s">
        <v>582</v>
      </c>
      <c r="D11" s="171" t="s">
        <v>581</v>
      </c>
      <c r="E11" s="171" t="s">
        <v>582</v>
      </c>
      <c r="F11" s="80" t="s">
        <v>584</v>
      </c>
      <c r="G11" s="828" t="s">
        <v>541</v>
      </c>
      <c r="H11" s="829"/>
    </row>
    <row r="12" spans="1:8" s="65" customFormat="1" ht="13.5" customHeight="1">
      <c r="A12" s="830" t="s">
        <v>451</v>
      </c>
      <c r="B12" s="80" t="s">
        <v>530</v>
      </c>
      <c r="C12" s="172">
        <v>536</v>
      </c>
      <c r="D12" s="171">
        <f>SUM(D13:D26)</f>
        <v>270</v>
      </c>
      <c r="E12" s="171">
        <v>105</v>
      </c>
      <c r="F12" s="80">
        <v>161</v>
      </c>
      <c r="G12" s="830" t="s">
        <v>452</v>
      </c>
      <c r="H12" s="79" t="s">
        <v>542</v>
      </c>
    </row>
    <row r="13" spans="1:8" s="65" customFormat="1" ht="13.5" customHeight="1">
      <c r="A13" s="819"/>
      <c r="B13" s="80" t="s">
        <v>453</v>
      </c>
      <c r="C13" s="172" t="s">
        <v>581</v>
      </c>
      <c r="D13" s="171" t="s">
        <v>581</v>
      </c>
      <c r="E13" s="171" t="s">
        <v>582</v>
      </c>
      <c r="F13" s="80" t="s">
        <v>582</v>
      </c>
      <c r="G13" s="819"/>
      <c r="H13" s="79" t="s">
        <v>454</v>
      </c>
    </row>
    <row r="14" spans="1:8" s="65" customFormat="1" ht="13.5" customHeight="1">
      <c r="A14" s="819"/>
      <c r="B14" s="80" t="s">
        <v>531</v>
      </c>
      <c r="C14" s="172" t="s">
        <v>581</v>
      </c>
      <c r="D14" s="171" t="s">
        <v>581</v>
      </c>
      <c r="E14" s="171" t="s">
        <v>582</v>
      </c>
      <c r="F14" s="80" t="s">
        <v>582</v>
      </c>
      <c r="G14" s="819"/>
      <c r="H14" s="79" t="s">
        <v>543</v>
      </c>
    </row>
    <row r="15" spans="1:8" s="65" customFormat="1" ht="13.5" customHeight="1">
      <c r="A15" s="819"/>
      <c r="B15" s="80" t="s">
        <v>532</v>
      </c>
      <c r="C15" s="172" t="s">
        <v>581</v>
      </c>
      <c r="D15" s="171" t="s">
        <v>581</v>
      </c>
      <c r="E15" s="171" t="s">
        <v>582</v>
      </c>
      <c r="F15" s="80" t="s">
        <v>582</v>
      </c>
      <c r="G15" s="819"/>
      <c r="H15" s="79" t="s">
        <v>544</v>
      </c>
    </row>
    <row r="16" spans="1:8" s="65" customFormat="1" ht="13.5" customHeight="1">
      <c r="A16" s="819"/>
      <c r="B16" s="80" t="s">
        <v>533</v>
      </c>
      <c r="C16" s="172">
        <v>2</v>
      </c>
      <c r="D16" s="171">
        <v>1</v>
      </c>
      <c r="E16" s="171">
        <v>1</v>
      </c>
      <c r="F16" s="80" t="s">
        <v>582</v>
      </c>
      <c r="G16" s="819"/>
      <c r="H16" s="79" t="s">
        <v>545</v>
      </c>
    </row>
    <row r="17" spans="1:8" s="65" customFormat="1" ht="13.5" customHeight="1">
      <c r="A17" s="819"/>
      <c r="B17" s="80" t="s">
        <v>561</v>
      </c>
      <c r="C17" s="172">
        <f>SUM(D17:F17)</f>
        <v>1</v>
      </c>
      <c r="D17" s="171">
        <v>1</v>
      </c>
      <c r="E17" s="171" t="s">
        <v>582</v>
      </c>
      <c r="F17" s="80" t="s">
        <v>582</v>
      </c>
      <c r="G17" s="819"/>
      <c r="H17" s="79"/>
    </row>
    <row r="18" spans="1:8" s="65" customFormat="1" ht="13.5" customHeight="1">
      <c r="A18" s="819"/>
      <c r="B18" s="80" t="s">
        <v>534</v>
      </c>
      <c r="C18" s="172">
        <v>28</v>
      </c>
      <c r="D18" s="171">
        <v>14</v>
      </c>
      <c r="E18" s="171">
        <v>7</v>
      </c>
      <c r="F18" s="80">
        <v>7</v>
      </c>
      <c r="G18" s="819"/>
      <c r="H18" s="79" t="s">
        <v>546</v>
      </c>
    </row>
    <row r="19" spans="1:8" s="65" customFormat="1" ht="13.5" customHeight="1">
      <c r="A19" s="819"/>
      <c r="B19" s="80" t="s">
        <v>535</v>
      </c>
      <c r="C19" s="172">
        <v>133</v>
      </c>
      <c r="D19" s="171">
        <v>81</v>
      </c>
      <c r="E19" s="171">
        <v>14</v>
      </c>
      <c r="F19" s="80">
        <v>38</v>
      </c>
      <c r="G19" s="819"/>
      <c r="H19" s="79" t="s">
        <v>547</v>
      </c>
    </row>
    <row r="20" spans="1:8" s="65" customFormat="1" ht="13.5" customHeight="1">
      <c r="A20" s="819"/>
      <c r="B20" s="80" t="s">
        <v>536</v>
      </c>
      <c r="C20" s="172">
        <v>153</v>
      </c>
      <c r="D20" s="171">
        <v>92</v>
      </c>
      <c r="E20" s="171">
        <v>21</v>
      </c>
      <c r="F20" s="80">
        <v>40</v>
      </c>
      <c r="G20" s="819"/>
      <c r="H20" s="79" t="s">
        <v>548</v>
      </c>
    </row>
    <row r="21" spans="1:8" s="65" customFormat="1" ht="13.5" customHeight="1">
      <c r="A21" s="819"/>
      <c r="B21" s="80" t="s">
        <v>537</v>
      </c>
      <c r="C21" s="172">
        <v>122</v>
      </c>
      <c r="D21" s="171">
        <v>67</v>
      </c>
      <c r="E21" s="171">
        <v>20</v>
      </c>
      <c r="F21" s="80">
        <v>35</v>
      </c>
      <c r="G21" s="819"/>
      <c r="H21" s="79" t="s">
        <v>549</v>
      </c>
    </row>
    <row r="22" spans="1:8" s="65" customFormat="1" ht="13.5" customHeight="1">
      <c r="A22" s="819"/>
      <c r="B22" s="80" t="s">
        <v>538</v>
      </c>
      <c r="C22" s="172">
        <v>65</v>
      </c>
      <c r="D22" s="171">
        <v>13</v>
      </c>
      <c r="E22" s="171">
        <v>11</v>
      </c>
      <c r="F22" s="80">
        <v>41</v>
      </c>
      <c r="G22" s="819"/>
      <c r="H22" s="79" t="s">
        <v>550</v>
      </c>
    </row>
    <row r="23" spans="1:8" s="65" customFormat="1" ht="13.5" customHeight="1">
      <c r="A23" s="819"/>
      <c r="B23" s="80" t="s">
        <v>455</v>
      </c>
      <c r="C23" s="172" t="s">
        <v>582</v>
      </c>
      <c r="D23" s="171" t="s">
        <v>581</v>
      </c>
      <c r="E23" s="171" t="s">
        <v>582</v>
      </c>
      <c r="F23" s="80" t="s">
        <v>582</v>
      </c>
      <c r="G23" s="819"/>
      <c r="H23" s="107" t="s">
        <v>456</v>
      </c>
    </row>
    <row r="24" spans="1:8" s="65" customFormat="1" ht="13.5" customHeight="1">
      <c r="A24" s="819"/>
      <c r="B24" s="80" t="s">
        <v>457</v>
      </c>
      <c r="C24" s="172">
        <v>2</v>
      </c>
      <c r="D24" s="171">
        <f>'[2]본청공무원'!$S$6</f>
        <v>1</v>
      </c>
      <c r="E24" s="171">
        <v>1</v>
      </c>
      <c r="F24" s="80" t="s">
        <v>582</v>
      </c>
      <c r="G24" s="819"/>
      <c r="H24" s="107" t="s">
        <v>458</v>
      </c>
    </row>
    <row r="25" spans="1:8" s="65" customFormat="1" ht="13.5" customHeight="1">
      <c r="A25" s="819"/>
      <c r="B25" s="80" t="s">
        <v>459</v>
      </c>
      <c r="C25" s="172">
        <v>3</v>
      </c>
      <c r="D25" s="171" t="s">
        <v>581</v>
      </c>
      <c r="E25" s="171">
        <v>3</v>
      </c>
      <c r="F25" s="80" t="s">
        <v>582</v>
      </c>
      <c r="G25" s="819"/>
      <c r="H25" s="107" t="s">
        <v>460</v>
      </c>
    </row>
    <row r="26" spans="1:8" s="65" customFormat="1" ht="13.5" customHeight="1">
      <c r="A26" s="819"/>
      <c r="B26" s="80" t="s">
        <v>464</v>
      </c>
      <c r="C26" s="172">
        <v>27</v>
      </c>
      <c r="D26" s="171" t="s">
        <v>581</v>
      </c>
      <c r="E26" s="171">
        <v>27</v>
      </c>
      <c r="F26" s="80" t="s">
        <v>582</v>
      </c>
      <c r="G26" s="819"/>
      <c r="H26" s="107" t="s">
        <v>465</v>
      </c>
    </row>
    <row r="27" spans="1:8" s="65" customFormat="1" ht="13.5" customHeight="1">
      <c r="A27" s="814" t="s">
        <v>466</v>
      </c>
      <c r="B27" s="815"/>
      <c r="C27" s="172">
        <v>138</v>
      </c>
      <c r="D27" s="171">
        <v>56</v>
      </c>
      <c r="E27" s="171">
        <v>28</v>
      </c>
      <c r="F27" s="80">
        <v>54</v>
      </c>
      <c r="G27" s="816" t="s">
        <v>467</v>
      </c>
      <c r="H27" s="817"/>
    </row>
    <row r="28" spans="1:8" s="65" customFormat="1" ht="13.5" customHeight="1">
      <c r="A28" s="831" t="s">
        <v>468</v>
      </c>
      <c r="B28" s="832"/>
      <c r="C28" s="172" t="s">
        <v>581</v>
      </c>
      <c r="D28" s="171" t="s">
        <v>581</v>
      </c>
      <c r="E28" s="171" t="s">
        <v>582</v>
      </c>
      <c r="F28" s="80" t="s">
        <v>582</v>
      </c>
      <c r="G28" s="836" t="s">
        <v>469</v>
      </c>
      <c r="H28" s="836"/>
    </row>
    <row r="29" spans="1:8" s="65" customFormat="1" ht="13.5" customHeight="1" thickBot="1">
      <c r="A29" s="851" t="s">
        <v>562</v>
      </c>
      <c r="B29" s="852"/>
      <c r="C29" s="167" t="s">
        <v>582</v>
      </c>
      <c r="D29" s="165" t="s">
        <v>581</v>
      </c>
      <c r="E29" s="165" t="s">
        <v>582</v>
      </c>
      <c r="F29" s="166" t="s">
        <v>582</v>
      </c>
      <c r="G29" s="853" t="s">
        <v>578</v>
      </c>
      <c r="H29" s="854"/>
    </row>
    <row r="30" spans="1:8" s="65" customFormat="1" ht="13.5">
      <c r="A30" s="65" t="s">
        <v>539</v>
      </c>
      <c r="E30" s="850" t="s">
        <v>1005</v>
      </c>
      <c r="F30" s="850"/>
      <c r="G30" s="850"/>
      <c r="H30" s="850"/>
    </row>
    <row r="31" s="417" customFormat="1" ht="13.5"/>
    <row r="32" s="417" customFormat="1" ht="13.5"/>
    <row r="33" s="417" customFormat="1" ht="13.5"/>
  </sheetData>
  <mergeCells count="27">
    <mergeCell ref="E30:H30"/>
    <mergeCell ref="A29:B29"/>
    <mergeCell ref="G29:H29"/>
    <mergeCell ref="A27:B27"/>
    <mergeCell ref="G27:H27"/>
    <mergeCell ref="A28:B28"/>
    <mergeCell ref="G28:H28"/>
    <mergeCell ref="A11:B11"/>
    <mergeCell ref="G11:H11"/>
    <mergeCell ref="A12:A26"/>
    <mergeCell ref="G12:G26"/>
    <mergeCell ref="A9:B9"/>
    <mergeCell ref="G9:H9"/>
    <mergeCell ref="A10:B10"/>
    <mergeCell ref="G10:H10"/>
    <mergeCell ref="A7:B7"/>
    <mergeCell ref="G7:H7"/>
    <mergeCell ref="A8:B8"/>
    <mergeCell ref="G8:H8"/>
    <mergeCell ref="A5:B5"/>
    <mergeCell ref="G5:H5"/>
    <mergeCell ref="A6:B6"/>
    <mergeCell ref="G6:H6"/>
    <mergeCell ref="A1:H1"/>
    <mergeCell ref="A2:H2"/>
    <mergeCell ref="A4:B4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SheetLayoutView="40" workbookViewId="0" topLeftCell="A13">
      <selection activeCell="O20" sqref="O20"/>
    </sheetView>
  </sheetViews>
  <sheetFormatPr defaultColWidth="8.88671875" defaultRowHeight="13.5"/>
  <cols>
    <col min="1" max="1" width="9.6640625" style="38" customWidth="1"/>
    <col min="2" max="3" width="7.77734375" style="38" customWidth="1"/>
    <col min="4" max="5" width="7.77734375" style="46" customWidth="1"/>
    <col min="6" max="6" width="6.10546875" style="38" customWidth="1"/>
    <col min="7" max="7" width="7.10546875" style="38" customWidth="1"/>
    <col min="8" max="8" width="7.77734375" style="46" customWidth="1"/>
    <col min="9" max="9" width="6.77734375" style="46" customWidth="1"/>
    <col min="10" max="10" width="7.21484375" style="45" customWidth="1"/>
    <col min="11" max="11" width="7.3359375" style="45" customWidth="1"/>
    <col min="12" max="13" width="7.77734375" style="38" customWidth="1"/>
    <col min="14" max="14" width="7.4453125" style="38" customWidth="1"/>
    <col min="15" max="15" width="6.99609375" style="38" customWidth="1"/>
    <col min="16" max="16" width="9.4453125" style="38" customWidth="1"/>
    <col min="17" max="16384" width="8.88671875" style="38" customWidth="1"/>
  </cols>
  <sheetData>
    <row r="1" spans="1:16" s="5" customFormat="1" ht="36.75" customHeight="1">
      <c r="A1" s="843" t="s">
        <v>281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</row>
    <row r="2" spans="1:16" s="5" customFormat="1" ht="18" customHeight="1" thickBot="1">
      <c r="A2" s="39" t="s">
        <v>1591</v>
      </c>
      <c r="B2" s="624"/>
      <c r="C2" s="624"/>
      <c r="D2" s="625"/>
      <c r="E2" s="625"/>
      <c r="F2" s="206"/>
      <c r="G2" s="206"/>
      <c r="H2" s="625"/>
      <c r="I2" s="625"/>
      <c r="J2" s="444"/>
      <c r="K2" s="444"/>
      <c r="L2" s="206"/>
      <c r="M2" s="206"/>
      <c r="N2" s="206"/>
      <c r="O2" s="206"/>
      <c r="P2" s="626" t="s">
        <v>1592</v>
      </c>
    </row>
    <row r="3" spans="1:16" s="5" customFormat="1" ht="37.5" customHeight="1">
      <c r="A3" s="899" t="s">
        <v>887</v>
      </c>
      <c r="B3" s="627" t="s">
        <v>551</v>
      </c>
      <c r="C3" s="628"/>
      <c r="D3" s="627" t="s">
        <v>1593</v>
      </c>
      <c r="E3" s="628"/>
      <c r="F3" s="627" t="s">
        <v>1594</v>
      </c>
      <c r="G3" s="628"/>
      <c r="H3" s="628" t="s">
        <v>1595</v>
      </c>
      <c r="I3" s="628"/>
      <c r="J3" s="629" t="s">
        <v>1596</v>
      </c>
      <c r="K3" s="630"/>
      <c r="L3" s="627" t="s">
        <v>1597</v>
      </c>
      <c r="M3" s="631"/>
      <c r="N3" s="627" t="s">
        <v>1598</v>
      </c>
      <c r="O3" s="631"/>
      <c r="P3" s="898" t="s">
        <v>519</v>
      </c>
    </row>
    <row r="4" spans="1:16" s="5" customFormat="1" ht="31.5" customHeight="1">
      <c r="A4" s="901"/>
      <c r="B4" s="632" t="s">
        <v>1599</v>
      </c>
      <c r="C4" s="173" t="s">
        <v>1600</v>
      </c>
      <c r="D4" s="632" t="s">
        <v>1599</v>
      </c>
      <c r="E4" s="173" t="s">
        <v>1600</v>
      </c>
      <c r="F4" s="632" t="s">
        <v>1599</v>
      </c>
      <c r="G4" s="173" t="s">
        <v>1600</v>
      </c>
      <c r="H4" s="632" t="s">
        <v>1599</v>
      </c>
      <c r="I4" s="173" t="s">
        <v>1600</v>
      </c>
      <c r="J4" s="632" t="s">
        <v>1599</v>
      </c>
      <c r="K4" s="633" t="s">
        <v>1600</v>
      </c>
      <c r="L4" s="632" t="s">
        <v>1599</v>
      </c>
      <c r="M4" s="633" t="s">
        <v>1600</v>
      </c>
      <c r="N4" s="632" t="s">
        <v>1599</v>
      </c>
      <c r="O4" s="633" t="s">
        <v>1600</v>
      </c>
      <c r="P4" s="920"/>
    </row>
    <row r="5" spans="1:16" s="5" customFormat="1" ht="20.25" customHeight="1">
      <c r="A5" s="138">
        <v>2000</v>
      </c>
      <c r="B5" s="336">
        <v>3662</v>
      </c>
      <c r="C5" s="634">
        <v>4479</v>
      </c>
      <c r="D5" s="446">
        <v>449</v>
      </c>
      <c r="E5" s="446">
        <v>30</v>
      </c>
      <c r="F5" s="446">
        <v>5</v>
      </c>
      <c r="G5" s="446">
        <v>1</v>
      </c>
      <c r="H5" s="446">
        <v>1</v>
      </c>
      <c r="I5" s="446">
        <v>4</v>
      </c>
      <c r="J5" s="446">
        <v>3</v>
      </c>
      <c r="K5" s="446">
        <v>4</v>
      </c>
      <c r="L5" s="446">
        <v>3048</v>
      </c>
      <c r="M5" s="446">
        <v>4376</v>
      </c>
      <c r="N5" s="446">
        <v>1</v>
      </c>
      <c r="O5" s="270">
        <v>0</v>
      </c>
      <c r="P5" s="177">
        <v>2000</v>
      </c>
    </row>
    <row r="6" spans="1:16" s="5" customFormat="1" ht="20.25" customHeight="1">
      <c r="A6" s="138">
        <v>2001</v>
      </c>
      <c r="B6" s="336">
        <v>3979</v>
      </c>
      <c r="C6" s="634">
        <v>4811</v>
      </c>
      <c r="D6" s="446">
        <v>500</v>
      </c>
      <c r="E6" s="446">
        <v>24</v>
      </c>
      <c r="F6" s="446">
        <v>2</v>
      </c>
      <c r="G6" s="446">
        <v>0</v>
      </c>
      <c r="H6" s="446">
        <v>0</v>
      </c>
      <c r="I6" s="446">
        <v>0</v>
      </c>
      <c r="J6" s="446">
        <v>1</v>
      </c>
      <c r="K6" s="446">
        <v>1</v>
      </c>
      <c r="L6" s="446">
        <v>3318</v>
      </c>
      <c r="M6" s="446">
        <v>4701</v>
      </c>
      <c r="N6" s="446">
        <v>0</v>
      </c>
      <c r="O6" s="270">
        <v>0</v>
      </c>
      <c r="P6" s="177">
        <v>2001</v>
      </c>
    </row>
    <row r="7" spans="1:16" s="440" customFormat="1" ht="20.25" customHeight="1">
      <c r="A7" s="194">
        <v>2002</v>
      </c>
      <c r="B7" s="336">
        <v>3890</v>
      </c>
      <c r="C7" s="634">
        <v>4834</v>
      </c>
      <c r="D7" s="336">
        <v>443</v>
      </c>
      <c r="E7" s="336">
        <v>39</v>
      </c>
      <c r="F7" s="336">
        <v>0</v>
      </c>
      <c r="G7" s="336">
        <v>0</v>
      </c>
      <c r="H7" s="336">
        <v>0</v>
      </c>
      <c r="I7" s="336">
        <v>0</v>
      </c>
      <c r="J7" s="336">
        <v>0</v>
      </c>
      <c r="K7" s="336">
        <v>0</v>
      </c>
      <c r="L7" s="336">
        <v>3323</v>
      </c>
      <c r="M7" s="336">
        <v>4727</v>
      </c>
      <c r="N7" s="336">
        <v>0</v>
      </c>
      <c r="O7" s="336">
        <v>0</v>
      </c>
      <c r="P7" s="232">
        <v>2002</v>
      </c>
    </row>
    <row r="8" spans="1:16" s="440" customFormat="1" ht="20.25" customHeight="1">
      <c r="A8" s="194">
        <v>2003</v>
      </c>
      <c r="B8" s="336">
        <v>4252</v>
      </c>
      <c r="C8" s="634">
        <v>5588</v>
      </c>
      <c r="D8" s="336">
        <v>515</v>
      </c>
      <c r="E8" s="336">
        <v>36</v>
      </c>
      <c r="F8" s="336">
        <v>0</v>
      </c>
      <c r="G8" s="336">
        <v>0</v>
      </c>
      <c r="H8" s="336">
        <v>0</v>
      </c>
      <c r="I8" s="336">
        <v>0</v>
      </c>
      <c r="J8" s="336">
        <v>4</v>
      </c>
      <c r="K8" s="336">
        <v>6</v>
      </c>
      <c r="L8" s="336">
        <v>3609</v>
      </c>
      <c r="M8" s="336">
        <v>5506</v>
      </c>
      <c r="N8" s="336">
        <v>0</v>
      </c>
      <c r="O8" s="336">
        <v>0</v>
      </c>
      <c r="P8" s="232">
        <v>2003</v>
      </c>
    </row>
    <row r="9" spans="1:16" s="637" customFormat="1" ht="20.25" customHeight="1">
      <c r="A9" s="174">
        <v>2004</v>
      </c>
      <c r="B9" s="635">
        <f>SUM(D9,F9,H9,J9,L9,N9,B19,D19,F19)</f>
        <v>4032</v>
      </c>
      <c r="C9" s="364">
        <f>SUM(E9,G9,I9,K9,M9,O9,C19,E19,G19)</f>
        <v>5356</v>
      </c>
      <c r="D9" s="364">
        <v>568</v>
      </c>
      <c r="E9" s="364">
        <v>28</v>
      </c>
      <c r="F9" s="364">
        <v>1</v>
      </c>
      <c r="G9" s="364">
        <v>0</v>
      </c>
      <c r="H9" s="364">
        <v>0</v>
      </c>
      <c r="I9" s="364">
        <v>0</v>
      </c>
      <c r="J9" s="364">
        <v>0</v>
      </c>
      <c r="K9" s="364">
        <v>0</v>
      </c>
      <c r="L9" s="364">
        <v>3301</v>
      </c>
      <c r="M9" s="364">
        <v>5174</v>
      </c>
      <c r="N9" s="364">
        <v>0</v>
      </c>
      <c r="O9" s="636">
        <v>0</v>
      </c>
      <c r="P9" s="233">
        <v>2004</v>
      </c>
    </row>
    <row r="10" spans="1:16" s="643" customFormat="1" ht="20.25" customHeight="1" thickBot="1">
      <c r="A10" s="638">
        <v>2005</v>
      </c>
      <c r="B10" s="639">
        <v>3894</v>
      </c>
      <c r="C10" s="640">
        <v>5167</v>
      </c>
      <c r="D10" s="640">
        <v>578</v>
      </c>
      <c r="E10" s="640">
        <v>37</v>
      </c>
      <c r="F10" s="640">
        <v>0</v>
      </c>
      <c r="G10" s="640">
        <v>0</v>
      </c>
      <c r="H10" s="640">
        <v>0</v>
      </c>
      <c r="I10" s="640">
        <v>0</v>
      </c>
      <c r="J10" s="640">
        <v>0</v>
      </c>
      <c r="K10" s="640">
        <v>0</v>
      </c>
      <c r="L10" s="640">
        <v>3166</v>
      </c>
      <c r="M10" s="640">
        <v>5024</v>
      </c>
      <c r="N10" s="640">
        <v>0</v>
      </c>
      <c r="O10" s="641">
        <v>0</v>
      </c>
      <c r="P10" s="642">
        <v>2005</v>
      </c>
    </row>
    <row r="11" spans="2:15" s="5" customFormat="1" ht="13.5" customHeight="1" thickBot="1">
      <c r="B11" s="624"/>
      <c r="C11" s="624"/>
      <c r="D11" s="644"/>
      <c r="E11" s="644"/>
      <c r="F11" s="206"/>
      <c r="G11" s="206"/>
      <c r="H11" s="625"/>
      <c r="I11" s="625"/>
      <c r="J11" s="444"/>
      <c r="K11" s="444"/>
      <c r="L11" s="206"/>
      <c r="M11" s="206"/>
      <c r="N11" s="206"/>
      <c r="O11" s="206"/>
    </row>
    <row r="12" spans="1:16" s="5" customFormat="1" ht="31.5" customHeight="1">
      <c r="A12" s="899" t="s">
        <v>1601</v>
      </c>
      <c r="B12" s="877" t="s">
        <v>1602</v>
      </c>
      <c r="C12" s="991"/>
      <c r="D12" s="993" t="s">
        <v>1603</v>
      </c>
      <c r="E12" s="994"/>
      <c r="F12" s="993" t="s">
        <v>1604</v>
      </c>
      <c r="G12" s="994"/>
      <c r="H12" s="645" t="s">
        <v>1605</v>
      </c>
      <c r="I12" s="646"/>
      <c r="J12" s="647"/>
      <c r="K12" s="647"/>
      <c r="L12" s="648"/>
      <c r="M12" s="999" t="s">
        <v>1606</v>
      </c>
      <c r="N12" s="1000"/>
      <c r="O12" s="1001"/>
      <c r="P12" s="898" t="s">
        <v>1607</v>
      </c>
    </row>
    <row r="13" spans="1:16" s="5" customFormat="1" ht="31.5" customHeight="1">
      <c r="A13" s="1005"/>
      <c r="B13" s="794"/>
      <c r="C13" s="992"/>
      <c r="D13" s="995"/>
      <c r="E13" s="996"/>
      <c r="F13" s="997"/>
      <c r="G13" s="998"/>
      <c r="H13" s="649" t="s">
        <v>1608</v>
      </c>
      <c r="I13" s="650"/>
      <c r="J13" s="651"/>
      <c r="K13" s="652" t="s">
        <v>1609</v>
      </c>
      <c r="L13" s="651"/>
      <c r="M13" s="1002"/>
      <c r="N13" s="1003"/>
      <c r="O13" s="1004"/>
      <c r="P13" s="1006"/>
    </row>
    <row r="14" spans="1:16" s="5" customFormat="1" ht="31.5" customHeight="1">
      <c r="A14" s="901"/>
      <c r="B14" s="632" t="s">
        <v>1610</v>
      </c>
      <c r="C14" s="173" t="s">
        <v>1611</v>
      </c>
      <c r="D14" s="632" t="s">
        <v>1610</v>
      </c>
      <c r="E14" s="173" t="s">
        <v>1611</v>
      </c>
      <c r="F14" s="632" t="s">
        <v>1610</v>
      </c>
      <c r="G14" s="173" t="s">
        <v>1611</v>
      </c>
      <c r="H14" s="633" t="s">
        <v>1612</v>
      </c>
      <c r="I14" s="173" t="s">
        <v>1613</v>
      </c>
      <c r="J14" s="633" t="s">
        <v>1614</v>
      </c>
      <c r="K14" s="633" t="s">
        <v>1615</v>
      </c>
      <c r="L14" s="633" t="s">
        <v>1616</v>
      </c>
      <c r="M14" s="633" t="s">
        <v>1612</v>
      </c>
      <c r="N14" s="653" t="s">
        <v>1617</v>
      </c>
      <c r="O14" s="653" t="s">
        <v>1618</v>
      </c>
      <c r="P14" s="910"/>
    </row>
    <row r="15" spans="1:16" s="5" customFormat="1" ht="20.25" customHeight="1">
      <c r="A15" s="138">
        <v>2000</v>
      </c>
      <c r="B15" s="446">
        <v>0</v>
      </c>
      <c r="C15" s="446">
        <v>0</v>
      </c>
      <c r="D15" s="446">
        <v>115</v>
      </c>
      <c r="E15" s="446">
        <v>24</v>
      </c>
      <c r="F15" s="446">
        <v>40</v>
      </c>
      <c r="G15" s="446">
        <v>40</v>
      </c>
      <c r="H15" s="336">
        <v>4479</v>
      </c>
      <c r="I15" s="446">
        <v>199</v>
      </c>
      <c r="J15" s="446">
        <v>4280</v>
      </c>
      <c r="K15" s="446">
        <v>15</v>
      </c>
      <c r="L15" s="446">
        <v>36</v>
      </c>
      <c r="M15" s="336">
        <v>12546</v>
      </c>
      <c r="N15" s="446">
        <v>6190</v>
      </c>
      <c r="O15" s="270">
        <v>6356</v>
      </c>
      <c r="P15" s="177">
        <v>2000</v>
      </c>
    </row>
    <row r="16" spans="1:16" s="5" customFormat="1" ht="20.25" customHeight="1">
      <c r="A16" s="138">
        <v>2001</v>
      </c>
      <c r="B16" s="446">
        <v>0</v>
      </c>
      <c r="C16" s="446">
        <v>0</v>
      </c>
      <c r="D16" s="446">
        <v>112</v>
      </c>
      <c r="E16" s="446">
        <v>38</v>
      </c>
      <c r="F16" s="446">
        <v>46</v>
      </c>
      <c r="G16" s="446">
        <v>47</v>
      </c>
      <c r="H16" s="336">
        <v>4811</v>
      </c>
      <c r="I16" s="446">
        <v>198</v>
      </c>
      <c r="J16" s="446">
        <v>4613</v>
      </c>
      <c r="K16" s="446">
        <v>0</v>
      </c>
      <c r="L16" s="446">
        <v>0</v>
      </c>
      <c r="M16" s="336">
        <v>13635</v>
      </c>
      <c r="N16" s="446">
        <v>5600</v>
      </c>
      <c r="O16" s="270">
        <v>8035</v>
      </c>
      <c r="P16" s="177">
        <v>2001</v>
      </c>
    </row>
    <row r="17" spans="1:16" s="440" customFormat="1" ht="20.25" customHeight="1">
      <c r="A17" s="194">
        <v>2002</v>
      </c>
      <c r="B17" s="568">
        <v>0</v>
      </c>
      <c r="C17" s="336">
        <v>0</v>
      </c>
      <c r="D17" s="336">
        <v>85</v>
      </c>
      <c r="E17" s="336">
        <v>20</v>
      </c>
      <c r="F17" s="336">
        <v>39</v>
      </c>
      <c r="G17" s="336">
        <v>48</v>
      </c>
      <c r="H17" s="336">
        <f>SUM(I17,J17)</f>
        <v>4834</v>
      </c>
      <c r="I17" s="336">
        <v>169</v>
      </c>
      <c r="J17" s="336">
        <v>4665</v>
      </c>
      <c r="K17" s="336">
        <v>0</v>
      </c>
      <c r="L17" s="336">
        <v>0</v>
      </c>
      <c r="M17" s="336">
        <f>SUM(N17:O17)</f>
        <v>8301</v>
      </c>
      <c r="N17" s="336">
        <v>791</v>
      </c>
      <c r="O17" s="336">
        <v>7510</v>
      </c>
      <c r="P17" s="232">
        <v>2002</v>
      </c>
    </row>
    <row r="18" spans="1:16" s="440" customFormat="1" ht="20.25" customHeight="1">
      <c r="A18" s="194">
        <v>2003</v>
      </c>
      <c r="B18" s="568">
        <v>0</v>
      </c>
      <c r="C18" s="336">
        <v>0</v>
      </c>
      <c r="D18" s="336">
        <v>90</v>
      </c>
      <c r="E18" s="336">
        <v>5</v>
      </c>
      <c r="F18" s="336">
        <v>34</v>
      </c>
      <c r="G18" s="336">
        <v>35</v>
      </c>
      <c r="H18" s="336">
        <v>5588</v>
      </c>
      <c r="I18" s="336">
        <v>160</v>
      </c>
      <c r="J18" s="336">
        <v>5428</v>
      </c>
      <c r="K18" s="336">
        <v>0</v>
      </c>
      <c r="L18" s="336">
        <v>0</v>
      </c>
      <c r="M18" s="336">
        <v>17420</v>
      </c>
      <c r="N18" s="336">
        <v>699</v>
      </c>
      <c r="O18" s="336">
        <v>16721</v>
      </c>
      <c r="P18" s="232">
        <v>2003</v>
      </c>
    </row>
    <row r="19" spans="1:16" s="637" customFormat="1" ht="20.25" customHeight="1">
      <c r="A19" s="174">
        <v>2004</v>
      </c>
      <c r="B19" s="635">
        <v>0</v>
      </c>
      <c r="C19" s="364">
        <v>0</v>
      </c>
      <c r="D19" s="364">
        <v>103</v>
      </c>
      <c r="E19" s="364">
        <v>77</v>
      </c>
      <c r="F19" s="364">
        <v>59</v>
      </c>
      <c r="G19" s="364">
        <v>77</v>
      </c>
      <c r="H19" s="364">
        <f>SUM(I19:J19)</f>
        <v>5299</v>
      </c>
      <c r="I19" s="364">
        <v>160</v>
      </c>
      <c r="J19" s="364">
        <v>5139</v>
      </c>
      <c r="K19" s="364">
        <v>0</v>
      </c>
      <c r="L19" s="364">
        <v>0</v>
      </c>
      <c r="M19" s="364">
        <f>SUM(N19:O19)</f>
        <v>7611</v>
      </c>
      <c r="N19" s="364">
        <v>416</v>
      </c>
      <c r="O19" s="636">
        <v>7195</v>
      </c>
      <c r="P19" s="233">
        <v>2004</v>
      </c>
    </row>
    <row r="20" spans="1:16" s="643" customFormat="1" ht="20.25" customHeight="1" thickBot="1">
      <c r="A20" s="638">
        <v>2005</v>
      </c>
      <c r="B20" s="639">
        <v>0</v>
      </c>
      <c r="C20" s="640">
        <v>0</v>
      </c>
      <c r="D20" s="640">
        <v>105</v>
      </c>
      <c r="E20" s="640">
        <v>58</v>
      </c>
      <c r="F20" s="640">
        <v>45</v>
      </c>
      <c r="G20" s="640">
        <v>48</v>
      </c>
      <c r="H20" s="640">
        <f>SUM(I20:J20)</f>
        <v>5059</v>
      </c>
      <c r="I20" s="640">
        <v>220</v>
      </c>
      <c r="J20" s="640">
        <v>4839</v>
      </c>
      <c r="K20" s="640">
        <v>0</v>
      </c>
      <c r="L20" s="640">
        <v>0</v>
      </c>
      <c r="M20" s="640">
        <f>SUM(N20:O20)</f>
        <v>6054</v>
      </c>
      <c r="N20" s="640">
        <v>998</v>
      </c>
      <c r="O20" s="641">
        <v>5056</v>
      </c>
      <c r="P20" s="642">
        <v>2005</v>
      </c>
    </row>
    <row r="21" spans="1:15" s="5" customFormat="1" ht="15" customHeight="1">
      <c r="A21" s="302" t="s">
        <v>1619</v>
      </c>
      <c r="B21" s="206"/>
      <c r="C21" s="206"/>
      <c r="D21" s="206"/>
      <c r="E21" s="206"/>
      <c r="F21" s="206"/>
      <c r="G21" s="206"/>
      <c r="H21" s="206"/>
      <c r="I21" s="39" t="s">
        <v>1620</v>
      </c>
      <c r="L21" s="654"/>
      <c r="M21" s="654"/>
      <c r="N21" s="654"/>
      <c r="O21" s="654"/>
    </row>
    <row r="22" spans="1:11" s="5" customFormat="1" ht="15" customHeight="1">
      <c r="A22" s="452" t="s">
        <v>1621</v>
      </c>
      <c r="D22" s="452"/>
      <c r="E22" s="452"/>
      <c r="H22" s="452"/>
      <c r="I22" s="5" t="s">
        <v>1622</v>
      </c>
      <c r="K22" s="439"/>
    </row>
  </sheetData>
  <mergeCells count="9">
    <mergeCell ref="A1:P1"/>
    <mergeCell ref="A3:A4"/>
    <mergeCell ref="B12:C13"/>
    <mergeCell ref="D12:E13"/>
    <mergeCell ref="F12:G13"/>
    <mergeCell ref="M12:O13"/>
    <mergeCell ref="P3:P4"/>
    <mergeCell ref="A12:A14"/>
    <mergeCell ref="P12:P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8"/>
  <sheetViews>
    <sheetView zoomScale="90" zoomScaleNormal="90" workbookViewId="0" topLeftCell="B4">
      <selection activeCell="K17" sqref="K17"/>
    </sheetView>
  </sheetViews>
  <sheetFormatPr defaultColWidth="8.88671875" defaultRowHeight="13.5"/>
  <cols>
    <col min="1" max="1" width="15.4453125" style="38" customWidth="1"/>
    <col min="2" max="2" width="9.4453125" style="38" customWidth="1"/>
    <col min="3" max="3" width="8.99609375" style="38" customWidth="1"/>
    <col min="4" max="4" width="9.10546875" style="38" customWidth="1"/>
    <col min="5" max="5" width="9.88671875" style="38" customWidth="1"/>
    <col min="6" max="6" width="9.5546875" style="38" customWidth="1"/>
    <col min="7" max="7" width="9.6640625" style="38" customWidth="1"/>
    <col min="8" max="8" width="10.99609375" style="38" customWidth="1"/>
    <col min="9" max="10" width="11.77734375" style="38" customWidth="1"/>
    <col min="11" max="11" width="14.6640625" style="38" customWidth="1"/>
    <col min="12" max="16384" width="8.88671875" style="38" customWidth="1"/>
  </cols>
  <sheetData>
    <row r="1" spans="1:11" s="519" customFormat="1" ht="50.25" customHeight="1">
      <c r="A1" s="863" t="s">
        <v>282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11" s="5" customFormat="1" ht="22.5" customHeight="1" thickBot="1">
      <c r="A2" s="405" t="s">
        <v>290</v>
      </c>
      <c r="B2" s="59"/>
      <c r="C2" s="59"/>
      <c r="D2" s="206"/>
      <c r="E2" s="206"/>
      <c r="F2" s="206"/>
      <c r="G2" s="206"/>
      <c r="H2" s="206"/>
      <c r="J2" s="238"/>
      <c r="K2" s="626" t="s">
        <v>291</v>
      </c>
    </row>
    <row r="3" spans="1:11" s="5" customFormat="1" ht="27.75" customHeight="1">
      <c r="A3" s="899" t="s">
        <v>887</v>
      </c>
      <c r="B3" s="208" t="s">
        <v>292</v>
      </c>
      <c r="C3" s="208" t="s">
        <v>293</v>
      </c>
      <c r="D3" s="208" t="s">
        <v>294</v>
      </c>
      <c r="E3" s="898" t="s">
        <v>295</v>
      </c>
      <c r="F3" s="915"/>
      <c r="G3" s="915"/>
      <c r="H3" s="915"/>
      <c r="I3" s="915"/>
      <c r="J3" s="899"/>
      <c r="K3" s="898" t="s">
        <v>519</v>
      </c>
    </row>
    <row r="4" spans="1:11" s="5" customFormat="1" ht="27.75" customHeight="1">
      <c r="A4" s="1005"/>
      <c r="B4" s="143"/>
      <c r="C4" s="143"/>
      <c r="D4" s="143"/>
      <c r="E4" s="900" t="s">
        <v>296</v>
      </c>
      <c r="F4" s="916"/>
      <c r="G4" s="916"/>
      <c r="H4" s="916"/>
      <c r="I4" s="916"/>
      <c r="J4" s="901"/>
      <c r="K4" s="1006"/>
    </row>
    <row r="5" spans="1:11" s="5" customFormat="1" ht="27.75" customHeight="1">
      <c r="A5" s="1005"/>
      <c r="B5" s="442" t="s">
        <v>297</v>
      </c>
      <c r="C5" s="143"/>
      <c r="D5" s="143" t="s">
        <v>298</v>
      </c>
      <c r="E5" s="232" t="s">
        <v>530</v>
      </c>
      <c r="F5" s="143" t="s">
        <v>299</v>
      </c>
      <c r="G5" s="143" t="s">
        <v>300</v>
      </c>
      <c r="H5" s="143" t="s">
        <v>301</v>
      </c>
      <c r="I5" s="143" t="s">
        <v>302</v>
      </c>
      <c r="J5" s="143" t="s">
        <v>248</v>
      </c>
      <c r="K5" s="1006"/>
    </row>
    <row r="6" spans="1:11" s="5" customFormat="1" ht="27.75" customHeight="1">
      <c r="A6" s="901"/>
      <c r="B6" s="164" t="s">
        <v>303</v>
      </c>
      <c r="C6" s="164" t="s">
        <v>304</v>
      </c>
      <c r="D6" s="164" t="s">
        <v>305</v>
      </c>
      <c r="E6" s="210" t="s">
        <v>542</v>
      </c>
      <c r="F6" s="231" t="s">
        <v>306</v>
      </c>
      <c r="G6" s="164" t="s">
        <v>307</v>
      </c>
      <c r="H6" s="231" t="s">
        <v>308</v>
      </c>
      <c r="I6" s="231" t="s">
        <v>309</v>
      </c>
      <c r="J6" s="231" t="s">
        <v>249</v>
      </c>
      <c r="K6" s="910"/>
    </row>
    <row r="7" spans="1:11" s="5" customFormat="1" ht="24.75" customHeight="1">
      <c r="A7" s="655" t="s">
        <v>1623</v>
      </c>
      <c r="B7" s="336">
        <v>0</v>
      </c>
      <c r="C7" s="336">
        <v>0</v>
      </c>
      <c r="D7" s="656">
        <v>246.57</v>
      </c>
      <c r="E7" s="336">
        <f aca="true" t="shared" si="0" ref="E7:E12">SUM(F7:J7)</f>
        <v>3156374</v>
      </c>
      <c r="F7" s="336">
        <v>0</v>
      </c>
      <c r="G7" s="336">
        <v>0</v>
      </c>
      <c r="H7" s="336">
        <v>0</v>
      </c>
      <c r="I7" s="336">
        <v>3120245</v>
      </c>
      <c r="J7" s="336">
        <v>36129</v>
      </c>
      <c r="K7" s="657" t="s">
        <v>1623</v>
      </c>
    </row>
    <row r="8" spans="1:11" s="5" customFormat="1" ht="24.75" customHeight="1">
      <c r="A8" s="655" t="s">
        <v>1624</v>
      </c>
      <c r="B8" s="336">
        <v>10</v>
      </c>
      <c r="C8" s="336">
        <v>64</v>
      </c>
      <c r="D8" s="656">
        <v>2000</v>
      </c>
      <c r="E8" s="336">
        <f t="shared" si="0"/>
        <v>14903641</v>
      </c>
      <c r="F8" s="336">
        <v>878100</v>
      </c>
      <c r="G8" s="336">
        <v>368675</v>
      </c>
      <c r="H8" s="336">
        <v>7677</v>
      </c>
      <c r="I8" s="336">
        <v>12199489</v>
      </c>
      <c r="J8" s="336">
        <v>1449700</v>
      </c>
      <c r="K8" s="658" t="s">
        <v>1624</v>
      </c>
    </row>
    <row r="9" spans="1:11" s="5" customFormat="1" ht="24.75" customHeight="1">
      <c r="A9" s="655" t="s">
        <v>1625</v>
      </c>
      <c r="B9" s="336">
        <v>0</v>
      </c>
      <c r="C9" s="446">
        <v>0</v>
      </c>
      <c r="D9" s="659">
        <v>0</v>
      </c>
      <c r="E9" s="336">
        <f t="shared" si="0"/>
        <v>1618</v>
      </c>
      <c r="F9" s="336">
        <v>0</v>
      </c>
      <c r="G9" s="336">
        <v>0</v>
      </c>
      <c r="H9" s="336">
        <v>0</v>
      </c>
      <c r="I9" s="336">
        <v>0</v>
      </c>
      <c r="J9" s="336">
        <v>1618</v>
      </c>
      <c r="K9" s="658" t="s">
        <v>1626</v>
      </c>
    </row>
    <row r="10" spans="1:11" s="5" customFormat="1" ht="24.75" customHeight="1">
      <c r="A10" s="655" t="s">
        <v>1627</v>
      </c>
      <c r="B10" s="336">
        <v>3</v>
      </c>
      <c r="C10" s="446">
        <v>0</v>
      </c>
      <c r="D10" s="659">
        <v>0</v>
      </c>
      <c r="E10" s="336">
        <f t="shared" si="0"/>
        <v>1473517</v>
      </c>
      <c r="F10" s="336">
        <v>0</v>
      </c>
      <c r="G10" s="336">
        <v>848450</v>
      </c>
      <c r="H10" s="336">
        <v>0</v>
      </c>
      <c r="I10" s="336">
        <v>0</v>
      </c>
      <c r="J10" s="336">
        <v>625067</v>
      </c>
      <c r="K10" s="658" t="s">
        <v>1627</v>
      </c>
    </row>
    <row r="11" spans="1:11" s="59" customFormat="1" ht="24.75" customHeight="1">
      <c r="A11" s="655" t="s">
        <v>1628</v>
      </c>
      <c r="B11" s="336">
        <v>0</v>
      </c>
      <c r="C11" s="336">
        <v>0</v>
      </c>
      <c r="D11" s="656">
        <v>0</v>
      </c>
      <c r="E11" s="336">
        <f t="shared" si="0"/>
        <v>5972409</v>
      </c>
      <c r="F11" s="336">
        <v>32800</v>
      </c>
      <c r="G11" s="336">
        <v>658414</v>
      </c>
      <c r="H11" s="336">
        <v>15848</v>
      </c>
      <c r="I11" s="336">
        <v>5055269</v>
      </c>
      <c r="J11" s="336">
        <v>210078</v>
      </c>
      <c r="K11" s="658" t="s">
        <v>1628</v>
      </c>
    </row>
    <row r="12" spans="1:11" s="59" customFormat="1" ht="24.75" customHeight="1">
      <c r="A12" s="655" t="s">
        <v>1629</v>
      </c>
      <c r="B12" s="336">
        <v>0</v>
      </c>
      <c r="C12" s="336">
        <v>505</v>
      </c>
      <c r="D12" s="656">
        <v>8506.5</v>
      </c>
      <c r="E12" s="336">
        <f t="shared" si="0"/>
        <v>60776939</v>
      </c>
      <c r="F12" s="336">
        <v>1075400</v>
      </c>
      <c r="G12" s="336">
        <v>1275025</v>
      </c>
      <c r="H12" s="336">
        <v>52872</v>
      </c>
      <c r="I12" s="336">
        <v>41557077</v>
      </c>
      <c r="J12" s="336">
        <v>16816565</v>
      </c>
      <c r="K12" s="658" t="s">
        <v>1629</v>
      </c>
    </row>
    <row r="13" spans="1:11" s="59" customFormat="1" ht="24.75" customHeight="1">
      <c r="A13" s="655" t="s">
        <v>1630</v>
      </c>
      <c r="B13" s="336">
        <v>1</v>
      </c>
      <c r="C13" s="336">
        <v>0</v>
      </c>
      <c r="D13" s="656">
        <v>0</v>
      </c>
      <c r="E13" s="336">
        <v>6268258</v>
      </c>
      <c r="F13" s="336">
        <v>122000</v>
      </c>
      <c r="G13" s="336">
        <v>85987</v>
      </c>
      <c r="H13" s="336">
        <v>7362</v>
      </c>
      <c r="I13" s="336">
        <v>5799497</v>
      </c>
      <c r="J13" s="336">
        <v>253412</v>
      </c>
      <c r="K13" s="658" t="s">
        <v>1630</v>
      </c>
    </row>
    <row r="14" spans="1:11" s="59" customFormat="1" ht="24.75" customHeight="1">
      <c r="A14" s="655" t="s">
        <v>1631</v>
      </c>
      <c r="B14" s="336">
        <v>3</v>
      </c>
      <c r="C14" s="336">
        <v>390</v>
      </c>
      <c r="D14" s="656">
        <v>10446</v>
      </c>
      <c r="E14" s="336">
        <v>6268258</v>
      </c>
      <c r="F14" s="336">
        <v>1673000</v>
      </c>
      <c r="G14" s="336">
        <v>484643</v>
      </c>
      <c r="H14" s="336">
        <v>816296</v>
      </c>
      <c r="I14" s="336">
        <v>37040622</v>
      </c>
      <c r="J14" s="336">
        <v>14354077</v>
      </c>
      <c r="K14" s="658" t="s">
        <v>1631</v>
      </c>
    </row>
    <row r="15" spans="1:11" s="132" customFormat="1" ht="24.75" customHeight="1">
      <c r="A15" s="655" t="s">
        <v>1632</v>
      </c>
      <c r="B15" s="364"/>
      <c r="C15" s="364">
        <v>9</v>
      </c>
      <c r="D15" s="660">
        <v>27</v>
      </c>
      <c r="E15" s="364">
        <v>198000</v>
      </c>
      <c r="F15" s="364"/>
      <c r="G15" s="364"/>
      <c r="H15" s="364">
        <v>2648</v>
      </c>
      <c r="I15" s="364">
        <v>194000</v>
      </c>
      <c r="J15" s="364">
        <v>1352</v>
      </c>
      <c r="K15" s="658" t="s">
        <v>1632</v>
      </c>
    </row>
    <row r="16" spans="1:11" s="132" customFormat="1" ht="24.75" customHeight="1">
      <c r="A16" s="655" t="s">
        <v>1633</v>
      </c>
      <c r="B16" s="364"/>
      <c r="C16" s="364">
        <v>98</v>
      </c>
      <c r="D16" s="660">
        <v>4390</v>
      </c>
      <c r="E16" s="336">
        <f>SUM(F16:J16)</f>
        <v>9318000</v>
      </c>
      <c r="F16" s="364"/>
      <c r="G16" s="364">
        <v>22511</v>
      </c>
      <c r="H16" s="364">
        <v>3351664</v>
      </c>
      <c r="I16" s="364">
        <v>5791000</v>
      </c>
      <c r="J16" s="364">
        <v>152825</v>
      </c>
      <c r="K16" s="658" t="s">
        <v>1633</v>
      </c>
    </row>
    <row r="17" spans="1:11" s="237" customFormat="1" ht="24.75" customHeight="1" thickBot="1">
      <c r="A17" s="638" t="s">
        <v>513</v>
      </c>
      <c r="B17" s="640">
        <v>0</v>
      </c>
      <c r="C17" s="640">
        <v>3</v>
      </c>
      <c r="D17" s="717">
        <v>0</v>
      </c>
      <c r="E17" s="640">
        <f>SUM(F17:J17)</f>
        <v>784000</v>
      </c>
      <c r="F17" s="640">
        <v>30000</v>
      </c>
      <c r="G17" s="640">
        <v>21000</v>
      </c>
      <c r="H17" s="640">
        <v>0</v>
      </c>
      <c r="I17" s="640">
        <v>313000</v>
      </c>
      <c r="J17" s="640">
        <v>420000</v>
      </c>
      <c r="K17" s="642" t="s">
        <v>513</v>
      </c>
    </row>
    <row r="18" spans="1:11" s="5" customFormat="1" ht="18" customHeight="1">
      <c r="A18" s="59" t="s">
        <v>1634</v>
      </c>
      <c r="B18" s="59"/>
      <c r="C18" s="59"/>
      <c r="D18" s="206"/>
      <c r="E18" s="206"/>
      <c r="F18" s="206"/>
      <c r="G18" s="206"/>
      <c r="J18" s="238"/>
      <c r="K18" s="238" t="s">
        <v>1635</v>
      </c>
    </row>
    <row r="19" s="5" customFormat="1" ht="12"/>
    <row r="20" s="5" customFormat="1" ht="12"/>
    <row r="21" s="5" customFormat="1" ht="12"/>
    <row r="22" s="5" customFormat="1" ht="12"/>
    <row r="23" s="5" customFormat="1" ht="12"/>
  </sheetData>
  <mergeCells count="5">
    <mergeCell ref="E4:J4"/>
    <mergeCell ref="A1:K1"/>
    <mergeCell ref="E3:J3"/>
    <mergeCell ref="A3:A6"/>
    <mergeCell ref="K3:K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4">
      <selection activeCell="L29" sqref="L29"/>
    </sheetView>
  </sheetViews>
  <sheetFormatPr defaultColWidth="8.88671875" defaultRowHeight="13.5"/>
  <cols>
    <col min="2" max="3" width="8.21484375" style="0" customWidth="1"/>
    <col min="4" max="12" width="7.77734375" style="0" customWidth="1"/>
    <col min="13" max="13" width="11.4453125" style="0" customWidth="1"/>
    <col min="14" max="14" width="7.99609375" style="0" customWidth="1"/>
    <col min="15" max="15" width="15.6640625" style="0" customWidth="1"/>
  </cols>
  <sheetData>
    <row r="1" spans="1:15" s="519" customFormat="1" ht="24.75" customHeight="1">
      <c r="A1" s="863" t="s">
        <v>283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</row>
    <row r="2" spans="1:15" s="5" customFormat="1" ht="13.5" customHeight="1">
      <c r="A2" s="662" t="s">
        <v>1014</v>
      </c>
      <c r="B2" s="662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89" t="s">
        <v>1636</v>
      </c>
    </row>
    <row r="3" spans="1:15" s="5" customFormat="1" ht="15" customHeight="1">
      <c r="A3" s="1007" t="s">
        <v>934</v>
      </c>
      <c r="B3" s="169" t="s">
        <v>1171</v>
      </c>
      <c r="C3" s="169" t="s">
        <v>1637</v>
      </c>
      <c r="D3" s="441" t="s">
        <v>1638</v>
      </c>
      <c r="E3" s="169" t="s">
        <v>1639</v>
      </c>
      <c r="F3" s="169" t="s">
        <v>1640</v>
      </c>
      <c r="G3" s="169" t="s">
        <v>1641</v>
      </c>
      <c r="H3" s="169" t="s">
        <v>1642</v>
      </c>
      <c r="I3" s="441" t="s">
        <v>1643</v>
      </c>
      <c r="J3" s="169" t="s">
        <v>1644</v>
      </c>
      <c r="K3" s="169" t="s">
        <v>1645</v>
      </c>
      <c r="L3" s="169" t="s">
        <v>1646</v>
      </c>
      <c r="M3" s="169" t="s">
        <v>1647</v>
      </c>
      <c r="N3" s="169" t="s">
        <v>1648</v>
      </c>
      <c r="O3" s="1010" t="s">
        <v>935</v>
      </c>
    </row>
    <row r="4" spans="1:15" s="5" customFormat="1" ht="15" customHeight="1">
      <c r="A4" s="1008"/>
      <c r="B4" s="143"/>
      <c r="C4" s="143" t="s">
        <v>1649</v>
      </c>
      <c r="D4" s="442" t="s">
        <v>1650</v>
      </c>
      <c r="E4" s="143" t="s">
        <v>1651</v>
      </c>
      <c r="F4" s="143" t="s">
        <v>1651</v>
      </c>
      <c r="G4" s="143"/>
      <c r="H4" s="143" t="s">
        <v>1652</v>
      </c>
      <c r="I4" s="442" t="s">
        <v>1650</v>
      </c>
      <c r="J4" s="143" t="s">
        <v>1651</v>
      </c>
      <c r="K4" s="143"/>
      <c r="L4" s="143" t="s">
        <v>1649</v>
      </c>
      <c r="M4" s="143" t="s">
        <v>1649</v>
      </c>
      <c r="N4" s="143" t="s">
        <v>1500</v>
      </c>
      <c r="O4" s="1011"/>
    </row>
    <row r="5" spans="1:15" s="5" customFormat="1" ht="15" customHeight="1">
      <c r="A5" s="1008"/>
      <c r="B5" s="143"/>
      <c r="C5" s="143"/>
      <c r="D5" s="143"/>
      <c r="E5" s="143" t="s">
        <v>1653</v>
      </c>
      <c r="F5" s="143" t="s">
        <v>1654</v>
      </c>
      <c r="G5" s="143"/>
      <c r="H5" s="143"/>
      <c r="I5" s="143"/>
      <c r="J5" s="143" t="s">
        <v>1655</v>
      </c>
      <c r="K5" s="143"/>
      <c r="L5" s="664"/>
      <c r="M5" s="143"/>
      <c r="N5" s="143"/>
      <c r="O5" s="1011"/>
    </row>
    <row r="6" spans="1:15" s="5" customFormat="1" ht="15" customHeight="1">
      <c r="A6" s="1008"/>
      <c r="B6" s="143"/>
      <c r="C6" s="143"/>
      <c r="D6" s="143"/>
      <c r="E6" s="143" t="s">
        <v>1656</v>
      </c>
      <c r="F6" s="143"/>
      <c r="G6" s="143"/>
      <c r="H6" s="143" t="s">
        <v>1657</v>
      </c>
      <c r="I6" s="143"/>
      <c r="J6" s="143" t="s">
        <v>1658</v>
      </c>
      <c r="K6" s="143"/>
      <c r="L6" s="143" t="s">
        <v>1659</v>
      </c>
      <c r="M6" s="143" t="s">
        <v>1660</v>
      </c>
      <c r="N6" s="143"/>
      <c r="O6" s="1011"/>
    </row>
    <row r="7" spans="1:15" s="5" customFormat="1" ht="15" customHeight="1">
      <c r="A7" s="1008"/>
      <c r="B7" s="143"/>
      <c r="C7" s="442"/>
      <c r="D7" s="143"/>
      <c r="E7" s="143" t="s">
        <v>1661</v>
      </c>
      <c r="F7" s="143"/>
      <c r="G7" s="143"/>
      <c r="H7" s="143" t="s">
        <v>1662</v>
      </c>
      <c r="I7" s="143"/>
      <c r="J7" s="143" t="s">
        <v>1661</v>
      </c>
      <c r="K7" s="143"/>
      <c r="L7" s="143" t="s">
        <v>1661</v>
      </c>
      <c r="M7" s="143" t="s">
        <v>1661</v>
      </c>
      <c r="N7" s="143"/>
      <c r="O7" s="1011"/>
    </row>
    <row r="8" spans="1:15" s="5" customFormat="1" ht="15" customHeight="1">
      <c r="A8" s="1009"/>
      <c r="B8" s="164" t="s">
        <v>1180</v>
      </c>
      <c r="C8" s="665" t="s">
        <v>1663</v>
      </c>
      <c r="D8" s="665" t="s">
        <v>1664</v>
      </c>
      <c r="E8" s="164" t="s">
        <v>1665</v>
      </c>
      <c r="F8" s="164" t="s">
        <v>1666</v>
      </c>
      <c r="G8" s="164" t="s">
        <v>1667</v>
      </c>
      <c r="H8" s="164" t="s">
        <v>1668</v>
      </c>
      <c r="I8" s="164" t="s">
        <v>1669</v>
      </c>
      <c r="J8" s="231" t="s">
        <v>1670</v>
      </c>
      <c r="K8" s="164" t="s">
        <v>1671</v>
      </c>
      <c r="L8" s="665" t="s">
        <v>1672</v>
      </c>
      <c r="M8" s="164" t="s">
        <v>1673</v>
      </c>
      <c r="N8" s="164" t="s">
        <v>0</v>
      </c>
      <c r="O8" s="917"/>
    </row>
    <row r="9" spans="1:15" s="5" customFormat="1" ht="13.5" customHeight="1">
      <c r="A9" s="194" t="s">
        <v>523</v>
      </c>
      <c r="B9" s="666">
        <v>7365</v>
      </c>
      <c r="C9" s="666">
        <v>3689</v>
      </c>
      <c r="D9" s="666">
        <v>131</v>
      </c>
      <c r="E9" s="666">
        <v>177</v>
      </c>
      <c r="F9" s="666">
        <v>31</v>
      </c>
      <c r="G9" s="666">
        <v>612</v>
      </c>
      <c r="H9" s="666">
        <v>167</v>
      </c>
      <c r="I9" s="666">
        <v>9</v>
      </c>
      <c r="J9" s="666">
        <v>247</v>
      </c>
      <c r="K9" s="666">
        <v>579</v>
      </c>
      <c r="L9" s="666">
        <v>36</v>
      </c>
      <c r="M9" s="666">
        <v>237</v>
      </c>
      <c r="N9" s="445">
        <v>211</v>
      </c>
      <c r="O9" s="232" t="s">
        <v>523</v>
      </c>
    </row>
    <row r="10" spans="1:15" s="5" customFormat="1" ht="13.5" customHeight="1">
      <c r="A10" s="194" t="s">
        <v>826</v>
      </c>
      <c r="B10" s="666">
        <v>7980</v>
      </c>
      <c r="C10" s="666">
        <v>3862</v>
      </c>
      <c r="D10" s="666">
        <v>131</v>
      </c>
      <c r="E10" s="666">
        <v>187</v>
      </c>
      <c r="F10" s="666">
        <v>33</v>
      </c>
      <c r="G10" s="666">
        <v>636</v>
      </c>
      <c r="H10" s="666">
        <v>176</v>
      </c>
      <c r="I10" s="666">
        <v>8</v>
      </c>
      <c r="J10" s="666">
        <v>260</v>
      </c>
      <c r="K10" s="666">
        <v>605</v>
      </c>
      <c r="L10" s="666">
        <v>38</v>
      </c>
      <c r="M10" s="666">
        <v>243</v>
      </c>
      <c r="N10" s="445">
        <v>221</v>
      </c>
      <c r="O10" s="232" t="s">
        <v>826</v>
      </c>
    </row>
    <row r="11" spans="1:15" s="5" customFormat="1" ht="13.5" customHeight="1">
      <c r="A11" s="194" t="s">
        <v>1040</v>
      </c>
      <c r="B11" s="666">
        <v>8581</v>
      </c>
      <c r="C11" s="666">
        <v>4178</v>
      </c>
      <c r="D11" s="666">
        <v>131</v>
      </c>
      <c r="E11" s="666">
        <v>214</v>
      </c>
      <c r="F11" s="666">
        <v>31</v>
      </c>
      <c r="G11" s="666">
        <v>662</v>
      </c>
      <c r="H11" s="666">
        <v>195</v>
      </c>
      <c r="I11" s="666">
        <v>9</v>
      </c>
      <c r="J11" s="666">
        <v>319</v>
      </c>
      <c r="K11" s="666">
        <v>629</v>
      </c>
      <c r="L11" s="666">
        <v>39</v>
      </c>
      <c r="M11" s="666">
        <v>247</v>
      </c>
      <c r="N11" s="445">
        <v>241</v>
      </c>
      <c r="O11" s="232" t="s">
        <v>1040</v>
      </c>
    </row>
    <row r="12" spans="1:15" s="5" customFormat="1" ht="13.5" customHeight="1">
      <c r="A12" s="194" t="s">
        <v>832</v>
      </c>
      <c r="B12" s="666">
        <v>9328</v>
      </c>
      <c r="C12" s="666">
        <v>4340</v>
      </c>
      <c r="D12" s="666">
        <v>120</v>
      </c>
      <c r="E12" s="666">
        <v>215</v>
      </c>
      <c r="F12" s="666">
        <v>36</v>
      </c>
      <c r="G12" s="666">
        <v>709</v>
      </c>
      <c r="H12" s="666">
        <v>221</v>
      </c>
      <c r="I12" s="666">
        <v>9</v>
      </c>
      <c r="J12" s="666">
        <v>384</v>
      </c>
      <c r="K12" s="666">
        <v>630</v>
      </c>
      <c r="L12" s="666">
        <v>39</v>
      </c>
      <c r="M12" s="666">
        <v>252</v>
      </c>
      <c r="N12" s="445">
        <v>245</v>
      </c>
      <c r="O12" s="232" t="s">
        <v>832</v>
      </c>
    </row>
    <row r="13" spans="1:15" s="5" customFormat="1" ht="13.5" customHeight="1">
      <c r="A13" s="194" t="s">
        <v>957</v>
      </c>
      <c r="B13" s="666">
        <v>9672</v>
      </c>
      <c r="C13" s="666">
        <v>4926</v>
      </c>
      <c r="D13" s="666">
        <v>118</v>
      </c>
      <c r="E13" s="666">
        <v>218</v>
      </c>
      <c r="F13" s="666">
        <v>46</v>
      </c>
      <c r="G13" s="666">
        <v>686</v>
      </c>
      <c r="H13" s="666">
        <v>248</v>
      </c>
      <c r="I13" s="666">
        <v>10</v>
      </c>
      <c r="J13" s="666">
        <v>381</v>
      </c>
      <c r="K13" s="666">
        <v>248</v>
      </c>
      <c r="L13" s="666">
        <v>37</v>
      </c>
      <c r="M13" s="666">
        <v>256</v>
      </c>
      <c r="N13" s="445">
        <v>253</v>
      </c>
      <c r="O13" s="232" t="s">
        <v>957</v>
      </c>
    </row>
    <row r="14" spans="1:15" s="237" customFormat="1" ht="13.5" customHeight="1">
      <c r="A14" s="234" t="s">
        <v>1011</v>
      </c>
      <c r="B14" s="235">
        <f>SUM(C14:N14,B29:L29)</f>
        <v>9976</v>
      </c>
      <c r="C14" s="235">
        <f aca="true" t="shared" si="0" ref="C14:N14">SUM(C15:C17)</f>
        <v>5070</v>
      </c>
      <c r="D14" s="235">
        <f t="shared" si="0"/>
        <v>119</v>
      </c>
      <c r="E14" s="235">
        <f t="shared" si="0"/>
        <v>231</v>
      </c>
      <c r="F14" s="235">
        <f t="shared" si="0"/>
        <v>45</v>
      </c>
      <c r="G14" s="235">
        <f t="shared" si="0"/>
        <v>686</v>
      </c>
      <c r="H14" s="235">
        <f t="shared" si="0"/>
        <v>259</v>
      </c>
      <c r="I14" s="235">
        <f t="shared" si="0"/>
        <v>10</v>
      </c>
      <c r="J14" s="235">
        <f t="shared" si="0"/>
        <v>427</v>
      </c>
      <c r="K14" s="235">
        <f t="shared" si="0"/>
        <v>258</v>
      </c>
      <c r="L14" s="235">
        <f t="shared" si="0"/>
        <v>37</v>
      </c>
      <c r="M14" s="235">
        <f t="shared" si="0"/>
        <v>260</v>
      </c>
      <c r="N14" s="235">
        <f t="shared" si="0"/>
        <v>266</v>
      </c>
      <c r="O14" s="236" t="s">
        <v>1011</v>
      </c>
    </row>
    <row r="15" spans="1:15" s="449" customFormat="1" ht="21.75" customHeight="1">
      <c r="A15" s="447" t="s">
        <v>1501</v>
      </c>
      <c r="B15" s="293">
        <f>SUM(C15:N15,B30:L30)</f>
        <v>4875</v>
      </c>
      <c r="C15" s="294">
        <v>2300</v>
      </c>
      <c r="D15" s="294">
        <v>87</v>
      </c>
      <c r="E15" s="294">
        <v>101</v>
      </c>
      <c r="F15" s="294">
        <v>30</v>
      </c>
      <c r="G15" s="294">
        <v>474</v>
      </c>
      <c r="H15" s="294">
        <v>134</v>
      </c>
      <c r="I15" s="294">
        <v>7</v>
      </c>
      <c r="J15" s="294">
        <v>353</v>
      </c>
      <c r="K15" s="294">
        <v>177</v>
      </c>
      <c r="L15" s="294">
        <v>17</v>
      </c>
      <c r="M15" s="294">
        <v>116</v>
      </c>
      <c r="N15" s="294">
        <v>106</v>
      </c>
      <c r="O15" s="768" t="s">
        <v>1502</v>
      </c>
    </row>
    <row r="16" spans="1:15" s="449" customFormat="1" ht="21.75" customHeight="1">
      <c r="A16" s="447" t="s">
        <v>1503</v>
      </c>
      <c r="B16" s="344">
        <f>SUM(C16:N16,B31:L31)</f>
        <v>3210</v>
      </c>
      <c r="C16" s="296">
        <v>1842</v>
      </c>
      <c r="D16" s="296">
        <v>15</v>
      </c>
      <c r="E16" s="296">
        <v>77</v>
      </c>
      <c r="F16" s="296">
        <v>11</v>
      </c>
      <c r="G16" s="296">
        <v>146</v>
      </c>
      <c r="H16" s="296">
        <v>79</v>
      </c>
      <c r="I16" s="296">
        <v>2</v>
      </c>
      <c r="J16" s="296">
        <v>66</v>
      </c>
      <c r="K16" s="296">
        <v>47</v>
      </c>
      <c r="L16" s="296">
        <v>9</v>
      </c>
      <c r="M16" s="296">
        <v>83</v>
      </c>
      <c r="N16" s="296">
        <v>50</v>
      </c>
      <c r="O16" s="768" t="s">
        <v>1504</v>
      </c>
    </row>
    <row r="17" spans="1:15" s="449" customFormat="1" ht="21.75" customHeight="1">
      <c r="A17" s="450" t="s">
        <v>1505</v>
      </c>
      <c r="B17" s="569">
        <f>SUM(C17:N17,B32:L32)</f>
        <v>1891</v>
      </c>
      <c r="C17" s="298">
        <v>928</v>
      </c>
      <c r="D17" s="298">
        <v>17</v>
      </c>
      <c r="E17" s="298">
        <v>53</v>
      </c>
      <c r="F17" s="298">
        <v>4</v>
      </c>
      <c r="G17" s="298">
        <v>66</v>
      </c>
      <c r="H17" s="298">
        <v>46</v>
      </c>
      <c r="I17" s="298">
        <v>1</v>
      </c>
      <c r="J17" s="298">
        <v>8</v>
      </c>
      <c r="K17" s="298">
        <v>34</v>
      </c>
      <c r="L17" s="298">
        <v>11</v>
      </c>
      <c r="M17" s="298">
        <v>61</v>
      </c>
      <c r="N17" s="298">
        <v>110</v>
      </c>
      <c r="O17" s="718" t="s">
        <v>1506</v>
      </c>
    </row>
    <row r="18" spans="1:15" s="449" customFormat="1" ht="13.5" customHeight="1">
      <c r="A18" s="448"/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</row>
    <row r="19" spans="1:13" s="449" customFormat="1" ht="15" customHeight="1">
      <c r="A19" s="1007" t="s">
        <v>934</v>
      </c>
      <c r="B19" s="667" t="s">
        <v>1</v>
      </c>
      <c r="C19" s="668" t="s">
        <v>2</v>
      </c>
      <c r="D19" s="667" t="s">
        <v>3</v>
      </c>
      <c r="E19" s="668" t="s">
        <v>4</v>
      </c>
      <c r="F19" s="667" t="s">
        <v>5</v>
      </c>
      <c r="G19" s="667" t="s">
        <v>6</v>
      </c>
      <c r="H19" s="667" t="s">
        <v>7</v>
      </c>
      <c r="I19" s="667" t="s">
        <v>8</v>
      </c>
      <c r="J19" s="667" t="s">
        <v>9</v>
      </c>
      <c r="K19" s="668" t="s">
        <v>10</v>
      </c>
      <c r="L19" s="668" t="s">
        <v>11</v>
      </c>
      <c r="M19" s="1012" t="s">
        <v>936</v>
      </c>
    </row>
    <row r="20" spans="1:13" s="449" customFormat="1" ht="15" customHeight="1">
      <c r="A20" s="1008"/>
      <c r="B20" s="616" t="s">
        <v>1650</v>
      </c>
      <c r="C20" s="448" t="s">
        <v>12</v>
      </c>
      <c r="D20" s="616" t="s">
        <v>1649</v>
      </c>
      <c r="E20" s="616" t="s">
        <v>13</v>
      </c>
      <c r="F20" s="616" t="s">
        <v>13</v>
      </c>
      <c r="G20" s="616" t="s">
        <v>1650</v>
      </c>
      <c r="H20" s="616" t="s">
        <v>14</v>
      </c>
      <c r="I20" s="616"/>
      <c r="J20" s="616"/>
      <c r="K20" s="616"/>
      <c r="L20" s="616"/>
      <c r="M20" s="1013"/>
    </row>
    <row r="21" spans="1:13" s="449" customFormat="1" ht="15" customHeight="1">
      <c r="A21" s="1008"/>
      <c r="B21" s="616"/>
      <c r="C21" s="669" t="s">
        <v>13</v>
      </c>
      <c r="D21" s="616"/>
      <c r="E21" s="616" t="s">
        <v>15</v>
      </c>
      <c r="F21" s="616"/>
      <c r="G21" s="616"/>
      <c r="H21" s="616" t="s">
        <v>16</v>
      </c>
      <c r="I21" s="616"/>
      <c r="J21" s="616"/>
      <c r="K21" s="616"/>
      <c r="L21" s="616"/>
      <c r="M21" s="1013"/>
    </row>
    <row r="22" spans="1:13" s="449" customFormat="1" ht="15" customHeight="1">
      <c r="A22" s="1008"/>
      <c r="B22" s="616"/>
      <c r="C22" s="616"/>
      <c r="D22" s="616"/>
      <c r="E22" s="616" t="s">
        <v>17</v>
      </c>
      <c r="F22" s="616"/>
      <c r="G22" s="616"/>
      <c r="H22" s="616" t="s">
        <v>18</v>
      </c>
      <c r="I22" s="616" t="s">
        <v>19</v>
      </c>
      <c r="J22" s="616" t="s">
        <v>20</v>
      </c>
      <c r="K22" s="616" t="s">
        <v>21</v>
      </c>
      <c r="L22" s="616"/>
      <c r="M22" s="1013"/>
    </row>
    <row r="23" spans="1:13" s="449" customFormat="1" ht="15" customHeight="1">
      <c r="A23" s="1009"/>
      <c r="B23" s="670" t="s">
        <v>22</v>
      </c>
      <c r="C23" s="670" t="s">
        <v>23</v>
      </c>
      <c r="D23" s="670" t="s">
        <v>24</v>
      </c>
      <c r="E23" s="670" t="s">
        <v>25</v>
      </c>
      <c r="F23" s="671" t="s">
        <v>26</v>
      </c>
      <c r="G23" s="670" t="s">
        <v>27</v>
      </c>
      <c r="H23" s="670" t="s">
        <v>28</v>
      </c>
      <c r="I23" s="670" t="s">
        <v>29</v>
      </c>
      <c r="J23" s="670" t="s">
        <v>30</v>
      </c>
      <c r="K23" s="670" t="s">
        <v>31</v>
      </c>
      <c r="L23" s="670" t="s">
        <v>1141</v>
      </c>
      <c r="M23" s="995"/>
    </row>
    <row r="24" spans="1:13" s="449" customFormat="1" ht="13.5" customHeight="1">
      <c r="A24" s="663" t="s">
        <v>937</v>
      </c>
      <c r="B24" s="672">
        <v>188</v>
      </c>
      <c r="C24" s="672">
        <v>211</v>
      </c>
      <c r="D24" s="672">
        <v>9</v>
      </c>
      <c r="E24" s="672">
        <v>51</v>
      </c>
      <c r="F24" s="672">
        <v>8</v>
      </c>
      <c r="G24" s="672">
        <v>2</v>
      </c>
      <c r="H24" s="672">
        <v>291</v>
      </c>
      <c r="I24" s="672">
        <v>1</v>
      </c>
      <c r="J24" s="672">
        <v>24</v>
      </c>
      <c r="K24" s="672">
        <v>453</v>
      </c>
      <c r="L24" s="672">
        <v>1</v>
      </c>
      <c r="M24" s="486" t="s">
        <v>523</v>
      </c>
    </row>
    <row r="25" spans="1:13" s="449" customFormat="1" ht="13.5" customHeight="1">
      <c r="A25" s="447" t="s">
        <v>826</v>
      </c>
      <c r="B25" s="672">
        <v>191</v>
      </c>
      <c r="C25" s="672">
        <v>220</v>
      </c>
      <c r="D25" s="672">
        <v>11</v>
      </c>
      <c r="E25" s="672">
        <v>354</v>
      </c>
      <c r="F25" s="672">
        <v>9</v>
      </c>
      <c r="G25" s="672">
        <v>3</v>
      </c>
      <c r="H25" s="672">
        <v>303</v>
      </c>
      <c r="I25" s="672">
        <v>1</v>
      </c>
      <c r="J25" s="672">
        <v>25</v>
      </c>
      <c r="K25" s="672">
        <v>463</v>
      </c>
      <c r="L25" s="293">
        <v>0</v>
      </c>
      <c r="M25" s="486" t="s">
        <v>826</v>
      </c>
    </row>
    <row r="26" spans="1:13" s="449" customFormat="1" ht="13.5" customHeight="1">
      <c r="A26" s="447" t="s">
        <v>1040</v>
      </c>
      <c r="B26" s="672">
        <v>194</v>
      </c>
      <c r="C26" s="672">
        <v>230</v>
      </c>
      <c r="D26" s="672">
        <v>12</v>
      </c>
      <c r="E26" s="672">
        <v>382</v>
      </c>
      <c r="F26" s="672">
        <v>10</v>
      </c>
      <c r="G26" s="672">
        <v>3</v>
      </c>
      <c r="H26" s="672">
        <v>339</v>
      </c>
      <c r="I26" s="672">
        <v>1</v>
      </c>
      <c r="J26" s="672">
        <v>26</v>
      </c>
      <c r="K26" s="672">
        <v>489</v>
      </c>
      <c r="L26" s="293">
        <v>0</v>
      </c>
      <c r="M26" s="486" t="s">
        <v>1040</v>
      </c>
    </row>
    <row r="27" spans="1:13" s="449" customFormat="1" ht="13.5" customHeight="1">
      <c r="A27" s="447" t="s">
        <v>832</v>
      </c>
      <c r="B27" s="672">
        <v>459</v>
      </c>
      <c r="C27" s="672">
        <v>234</v>
      </c>
      <c r="D27" s="672">
        <v>13</v>
      </c>
      <c r="E27" s="672">
        <v>531</v>
      </c>
      <c r="F27" s="672">
        <v>12</v>
      </c>
      <c r="G27" s="672">
        <v>3</v>
      </c>
      <c r="H27" s="672">
        <v>360</v>
      </c>
      <c r="I27" s="672">
        <v>1</v>
      </c>
      <c r="J27" s="672">
        <v>28</v>
      </c>
      <c r="K27" s="672">
        <v>487</v>
      </c>
      <c r="L27" s="293">
        <v>0</v>
      </c>
      <c r="M27" s="486" t="s">
        <v>832</v>
      </c>
    </row>
    <row r="28" spans="1:13" s="449" customFormat="1" ht="13.5" customHeight="1">
      <c r="A28" s="447" t="s">
        <v>957</v>
      </c>
      <c r="B28" s="672">
        <v>462</v>
      </c>
      <c r="C28" s="672">
        <v>229</v>
      </c>
      <c r="D28" s="672">
        <v>16</v>
      </c>
      <c r="E28" s="672">
        <v>542</v>
      </c>
      <c r="F28" s="672">
        <v>12</v>
      </c>
      <c r="G28" s="672">
        <v>4</v>
      </c>
      <c r="H28" s="672">
        <v>353</v>
      </c>
      <c r="I28" s="672">
        <v>1</v>
      </c>
      <c r="J28" s="672">
        <v>29</v>
      </c>
      <c r="K28" s="672">
        <v>597</v>
      </c>
      <c r="L28" s="293">
        <v>0</v>
      </c>
      <c r="M28" s="486" t="s">
        <v>957</v>
      </c>
    </row>
    <row r="29" spans="1:13" s="485" customFormat="1" ht="13.5" customHeight="1">
      <c r="A29" s="481" t="s">
        <v>1011</v>
      </c>
      <c r="B29" s="661">
        <f aca="true" t="shared" si="1" ref="B29:L29">SUM(B30:B32)</f>
        <v>462</v>
      </c>
      <c r="C29" s="661">
        <f t="shared" si="1"/>
        <v>231</v>
      </c>
      <c r="D29" s="661">
        <f t="shared" si="1"/>
        <v>18</v>
      </c>
      <c r="E29" s="661">
        <f t="shared" si="1"/>
        <v>586</v>
      </c>
      <c r="F29" s="661">
        <f t="shared" si="1"/>
        <v>17</v>
      </c>
      <c r="G29" s="661">
        <f t="shared" si="1"/>
        <v>4</v>
      </c>
      <c r="H29" s="661">
        <f t="shared" si="1"/>
        <v>349</v>
      </c>
      <c r="I29" s="661">
        <f t="shared" si="1"/>
        <v>1</v>
      </c>
      <c r="J29" s="661">
        <f t="shared" si="1"/>
        <v>30</v>
      </c>
      <c r="K29" s="661">
        <f t="shared" si="1"/>
        <v>610</v>
      </c>
      <c r="L29" s="661">
        <f t="shared" si="1"/>
        <v>0</v>
      </c>
      <c r="M29" s="484" t="s">
        <v>1011</v>
      </c>
    </row>
    <row r="30" spans="1:13" s="449" customFormat="1" ht="21.75" customHeight="1">
      <c r="A30" s="447" t="s">
        <v>1501</v>
      </c>
      <c r="B30" s="294">
        <v>86</v>
      </c>
      <c r="C30" s="294">
        <v>128</v>
      </c>
      <c r="D30" s="294">
        <v>5</v>
      </c>
      <c r="E30" s="294">
        <v>99</v>
      </c>
      <c r="F30" s="294">
        <v>7</v>
      </c>
      <c r="G30" s="294">
        <v>3</v>
      </c>
      <c r="H30" s="294">
        <v>185</v>
      </c>
      <c r="I30" s="294">
        <v>1</v>
      </c>
      <c r="J30" s="294">
        <v>14</v>
      </c>
      <c r="K30" s="294">
        <v>445</v>
      </c>
      <c r="L30" s="294" t="s">
        <v>1256</v>
      </c>
      <c r="M30" s="769" t="s">
        <v>1502</v>
      </c>
    </row>
    <row r="31" spans="1:13" s="449" customFormat="1" ht="21.75" customHeight="1">
      <c r="A31" s="447" t="s">
        <v>1503</v>
      </c>
      <c r="B31" s="294">
        <v>309</v>
      </c>
      <c r="C31" s="294">
        <v>78</v>
      </c>
      <c r="D31" s="294">
        <v>8</v>
      </c>
      <c r="E31" s="294">
        <v>156</v>
      </c>
      <c r="F31" s="294">
        <v>6</v>
      </c>
      <c r="G31" s="294" t="s">
        <v>1256</v>
      </c>
      <c r="H31" s="294">
        <v>81</v>
      </c>
      <c r="I31" s="294" t="s">
        <v>1256</v>
      </c>
      <c r="J31" s="294">
        <v>13</v>
      </c>
      <c r="K31" s="294">
        <v>132</v>
      </c>
      <c r="L31" s="294" t="s">
        <v>1256</v>
      </c>
      <c r="M31" s="769" t="s">
        <v>1504</v>
      </c>
    </row>
    <row r="32" spans="1:15" s="449" customFormat="1" ht="21.75" customHeight="1">
      <c r="A32" s="450" t="s">
        <v>1505</v>
      </c>
      <c r="B32" s="298">
        <v>67</v>
      </c>
      <c r="C32" s="298">
        <v>25</v>
      </c>
      <c r="D32" s="298">
        <v>5</v>
      </c>
      <c r="E32" s="298">
        <v>331</v>
      </c>
      <c r="F32" s="298">
        <v>4</v>
      </c>
      <c r="G32" s="298">
        <v>1</v>
      </c>
      <c r="H32" s="298">
        <v>83</v>
      </c>
      <c r="I32" s="298" t="s">
        <v>1256</v>
      </c>
      <c r="J32" s="298">
        <v>3</v>
      </c>
      <c r="K32" s="298">
        <v>33</v>
      </c>
      <c r="L32" s="298" t="s">
        <v>1256</v>
      </c>
      <c r="M32" s="770" t="s">
        <v>1506</v>
      </c>
      <c r="N32" s="451"/>
      <c r="O32" s="451"/>
    </row>
    <row r="33" spans="1:15" s="5" customFormat="1" ht="13.5" customHeight="1">
      <c r="A33" s="673" t="s">
        <v>1515</v>
      </c>
      <c r="B33" s="673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303" t="s">
        <v>32</v>
      </c>
      <c r="N33" s="674"/>
      <c r="O33" s="674"/>
    </row>
    <row r="34" s="5" customFormat="1" ht="12"/>
    <row r="35" s="199" customFormat="1" ht="13.5"/>
    <row r="36" s="199" customFormat="1" ht="13.5"/>
  </sheetData>
  <mergeCells count="5">
    <mergeCell ref="A1:O1"/>
    <mergeCell ref="A3:A8"/>
    <mergeCell ref="O3:O8"/>
    <mergeCell ref="M19:M23"/>
    <mergeCell ref="A19:A23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 topLeftCell="A7">
      <selection activeCell="J23" sqref="J23"/>
    </sheetView>
  </sheetViews>
  <sheetFormatPr defaultColWidth="8.88671875" defaultRowHeight="13.5"/>
  <cols>
    <col min="1" max="1" width="9.5546875" style="38" customWidth="1"/>
    <col min="2" max="7" width="11.3359375" style="38" customWidth="1"/>
    <col min="8" max="10" width="11.10546875" style="38" customWidth="1"/>
    <col min="11" max="11" width="10.10546875" style="38" customWidth="1"/>
    <col min="12" max="16384" width="8.88671875" style="38" customWidth="1"/>
  </cols>
  <sheetData>
    <row r="1" spans="1:11" s="519" customFormat="1" ht="36.75" customHeight="1">
      <c r="A1" s="1019" t="s">
        <v>284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11" s="5" customFormat="1" ht="18" customHeight="1" thickBot="1">
      <c r="A2" s="59" t="s">
        <v>33</v>
      </c>
      <c r="B2" s="59"/>
      <c r="C2" s="206"/>
      <c r="D2" s="206"/>
      <c r="E2" s="206"/>
      <c r="F2" s="206"/>
      <c r="G2" s="206"/>
      <c r="H2" s="206"/>
      <c r="J2" s="626"/>
      <c r="K2" s="626" t="s">
        <v>34</v>
      </c>
    </row>
    <row r="3" spans="1:11" s="5" customFormat="1" ht="19.5" customHeight="1">
      <c r="A3" s="899" t="s">
        <v>887</v>
      </c>
      <c r="B3" s="898" t="s">
        <v>35</v>
      </c>
      <c r="C3" s="899"/>
      <c r="D3" s="898" t="s">
        <v>36</v>
      </c>
      <c r="E3" s="899"/>
      <c r="F3" s="898" t="s">
        <v>37</v>
      </c>
      <c r="G3" s="899"/>
      <c r="H3" s="981" t="s">
        <v>38</v>
      </c>
      <c r="I3" s="1015"/>
      <c r="J3" s="1016"/>
      <c r="K3" s="898" t="s">
        <v>519</v>
      </c>
    </row>
    <row r="4" spans="1:11" s="5" customFormat="1" ht="19.5" customHeight="1">
      <c r="A4" s="1005"/>
      <c r="B4" s="232"/>
      <c r="C4" s="169" t="s">
        <v>39</v>
      </c>
      <c r="D4" s="232"/>
      <c r="E4" s="169" t="s">
        <v>40</v>
      </c>
      <c r="F4" s="232"/>
      <c r="G4" s="169" t="s">
        <v>40</v>
      </c>
      <c r="H4" s="169" t="s">
        <v>41</v>
      </c>
      <c r="I4" s="169" t="s">
        <v>42</v>
      </c>
      <c r="J4" s="169" t="s">
        <v>43</v>
      </c>
      <c r="K4" s="1006"/>
    </row>
    <row r="5" spans="1:11" s="5" customFormat="1" ht="19.5" customHeight="1">
      <c r="A5" s="1005"/>
      <c r="B5" s="232"/>
      <c r="C5" s="143" t="s">
        <v>44</v>
      </c>
      <c r="D5" s="232"/>
      <c r="E5" s="143" t="s">
        <v>45</v>
      </c>
      <c r="F5" s="232"/>
      <c r="G5" s="143" t="s">
        <v>45</v>
      </c>
      <c r="H5" s="143" t="s">
        <v>46</v>
      </c>
      <c r="I5" s="143" t="s">
        <v>46</v>
      </c>
      <c r="J5" s="143" t="s">
        <v>46</v>
      </c>
      <c r="K5" s="1006"/>
    </row>
    <row r="6" spans="1:11" s="5" customFormat="1" ht="19.5" customHeight="1">
      <c r="A6" s="901"/>
      <c r="B6" s="210" t="s">
        <v>556</v>
      </c>
      <c r="C6" s="164" t="s">
        <v>47</v>
      </c>
      <c r="D6" s="210" t="s">
        <v>48</v>
      </c>
      <c r="E6" s="164" t="s">
        <v>1579</v>
      </c>
      <c r="F6" s="210" t="s">
        <v>49</v>
      </c>
      <c r="G6" s="164" t="s">
        <v>1579</v>
      </c>
      <c r="H6" s="164" t="s">
        <v>50</v>
      </c>
      <c r="I6" s="164" t="s">
        <v>51</v>
      </c>
      <c r="J6" s="164" t="s">
        <v>52</v>
      </c>
      <c r="K6" s="910"/>
    </row>
    <row r="7" spans="1:11" s="5" customFormat="1" ht="22.5" customHeight="1">
      <c r="A7" s="138">
        <v>2000</v>
      </c>
      <c r="B7" s="446">
        <v>3048</v>
      </c>
      <c r="C7" s="354">
        <v>167.65</v>
      </c>
      <c r="D7" s="446">
        <v>139</v>
      </c>
      <c r="E7" s="675">
        <v>25.58</v>
      </c>
      <c r="F7" s="446">
        <v>4237</v>
      </c>
      <c r="G7" s="676">
        <v>779.83</v>
      </c>
      <c r="H7" s="336">
        <v>1109</v>
      </c>
      <c r="I7" s="336">
        <v>2961</v>
      </c>
      <c r="J7" s="334">
        <v>306</v>
      </c>
      <c r="K7" s="177">
        <v>2000</v>
      </c>
    </row>
    <row r="8" spans="1:11" s="5" customFormat="1" ht="22.5" customHeight="1">
      <c r="A8" s="138">
        <v>2001</v>
      </c>
      <c r="B8" s="446">
        <v>3318</v>
      </c>
      <c r="C8" s="354">
        <v>183.13</v>
      </c>
      <c r="D8" s="446">
        <v>117</v>
      </c>
      <c r="E8" s="675">
        <v>21.4</v>
      </c>
      <c r="F8" s="446">
        <v>4584</v>
      </c>
      <c r="G8" s="676">
        <v>838.2</v>
      </c>
      <c r="H8" s="336">
        <v>1152</v>
      </c>
      <c r="I8" s="336">
        <v>1970</v>
      </c>
      <c r="J8" s="334">
        <v>196</v>
      </c>
      <c r="K8" s="177">
        <v>2001</v>
      </c>
    </row>
    <row r="9" spans="1:11" s="59" customFormat="1" ht="22.5" customHeight="1">
      <c r="A9" s="194">
        <v>2002</v>
      </c>
      <c r="B9" s="336">
        <v>3323</v>
      </c>
      <c r="C9" s="354">
        <v>158.2</v>
      </c>
      <c r="D9" s="336">
        <v>107</v>
      </c>
      <c r="E9" s="354">
        <v>19.4</v>
      </c>
      <c r="F9" s="336">
        <v>4620</v>
      </c>
      <c r="G9" s="354">
        <v>836.5</v>
      </c>
      <c r="H9" s="336">
        <v>1088</v>
      </c>
      <c r="I9" s="336">
        <v>2084</v>
      </c>
      <c r="J9" s="336">
        <v>151</v>
      </c>
      <c r="K9" s="232">
        <v>2002</v>
      </c>
    </row>
    <row r="10" spans="1:11" s="59" customFormat="1" ht="22.5" customHeight="1">
      <c r="A10" s="194">
        <v>2003</v>
      </c>
      <c r="B10" s="336">
        <v>3609</v>
      </c>
      <c r="C10" s="354">
        <v>163.2</v>
      </c>
      <c r="D10" s="336">
        <v>120</v>
      </c>
      <c r="E10" s="354">
        <v>22.4</v>
      </c>
      <c r="F10" s="336">
        <v>5386</v>
      </c>
      <c r="G10" s="354">
        <v>1008.6</v>
      </c>
      <c r="H10" s="336">
        <v>1241</v>
      </c>
      <c r="I10" s="336">
        <v>2151</v>
      </c>
      <c r="J10" s="336">
        <v>217</v>
      </c>
      <c r="K10" s="232">
        <v>2003</v>
      </c>
    </row>
    <row r="11" spans="1:11" s="132" customFormat="1" ht="22.5" customHeight="1">
      <c r="A11" s="174">
        <v>2004</v>
      </c>
      <c r="B11" s="635">
        <v>3301</v>
      </c>
      <c r="C11" s="677">
        <v>160</v>
      </c>
      <c r="D11" s="364">
        <v>91</v>
      </c>
      <c r="E11" s="677">
        <v>16.9</v>
      </c>
      <c r="F11" s="364">
        <v>5083</v>
      </c>
      <c r="G11" s="677">
        <v>945.3</v>
      </c>
      <c r="H11" s="364">
        <v>865</v>
      </c>
      <c r="I11" s="364">
        <v>2245</v>
      </c>
      <c r="J11" s="636">
        <v>191</v>
      </c>
      <c r="K11" s="233">
        <v>2004</v>
      </c>
    </row>
    <row r="12" spans="1:11" s="237" customFormat="1" ht="22.5" customHeight="1" thickBot="1">
      <c r="A12" s="638">
        <v>2005</v>
      </c>
      <c r="B12" s="678">
        <f>SUM(H12:J12)</f>
        <v>3166</v>
      </c>
      <c r="C12" s="679">
        <v>148.4</v>
      </c>
      <c r="D12" s="680">
        <v>108</v>
      </c>
      <c r="E12" s="681">
        <v>20</v>
      </c>
      <c r="F12" s="680">
        <v>4916</v>
      </c>
      <c r="G12" s="681">
        <v>911.4</v>
      </c>
      <c r="H12" s="640">
        <v>850</v>
      </c>
      <c r="I12" s="640">
        <v>2083</v>
      </c>
      <c r="J12" s="641">
        <v>233</v>
      </c>
      <c r="K12" s="642">
        <v>2005</v>
      </c>
    </row>
    <row r="13" spans="1:11" s="5" customFormat="1" ht="18" customHeight="1" thickBot="1">
      <c r="A13" s="444"/>
      <c r="B13" s="444"/>
      <c r="C13" s="444"/>
      <c r="D13" s="444"/>
      <c r="E13" s="444"/>
      <c r="F13" s="444"/>
      <c r="G13" s="444"/>
      <c r="H13" s="444"/>
      <c r="I13" s="444"/>
      <c r="J13" s="444"/>
      <c r="K13" s="444"/>
    </row>
    <row r="14" spans="1:11" s="5" customFormat="1" ht="19.5" customHeight="1">
      <c r="A14" s="509" t="s">
        <v>53</v>
      </c>
      <c r="B14" s="981" t="s">
        <v>54</v>
      </c>
      <c r="C14" s="1015"/>
      <c r="D14" s="1015"/>
      <c r="E14" s="1015"/>
      <c r="F14" s="1015"/>
      <c r="G14" s="1015"/>
      <c r="H14" s="1015"/>
      <c r="I14" s="1015"/>
      <c r="J14" s="1016"/>
      <c r="K14" s="510" t="s">
        <v>53</v>
      </c>
    </row>
    <row r="15" spans="1:11" s="5" customFormat="1" ht="19.5" customHeight="1">
      <c r="A15" s="194"/>
      <c r="B15" s="194" t="s">
        <v>55</v>
      </c>
      <c r="C15" s="1006" t="s">
        <v>56</v>
      </c>
      <c r="D15" s="1005"/>
      <c r="E15" s="1006" t="s">
        <v>57</v>
      </c>
      <c r="F15" s="1005"/>
      <c r="G15" s="1006" t="s">
        <v>58</v>
      </c>
      <c r="H15" s="1005"/>
      <c r="I15" s="143" t="s">
        <v>59</v>
      </c>
      <c r="J15" s="143" t="s">
        <v>60</v>
      </c>
      <c r="K15" s="354"/>
    </row>
    <row r="16" spans="1:11" s="5" customFormat="1" ht="19.5" customHeight="1">
      <c r="A16" s="194"/>
      <c r="B16" s="194"/>
      <c r="C16" s="1020"/>
      <c r="D16" s="762"/>
      <c r="E16" s="1006"/>
      <c r="F16" s="1005"/>
      <c r="G16" s="1006"/>
      <c r="H16" s="1005"/>
      <c r="I16" s="143"/>
      <c r="J16" s="143"/>
      <c r="K16" s="354"/>
    </row>
    <row r="17" spans="1:11" s="5" customFormat="1" ht="19.5" customHeight="1">
      <c r="A17" s="297" t="s">
        <v>61</v>
      </c>
      <c r="B17" s="297" t="s">
        <v>62</v>
      </c>
      <c r="C17" s="910" t="s">
        <v>63</v>
      </c>
      <c r="D17" s="901"/>
      <c r="E17" s="910" t="s">
        <v>64</v>
      </c>
      <c r="F17" s="901"/>
      <c r="G17" s="900" t="s">
        <v>65</v>
      </c>
      <c r="H17" s="901"/>
      <c r="I17" s="231" t="s">
        <v>66</v>
      </c>
      <c r="J17" s="231" t="s">
        <v>67</v>
      </c>
      <c r="K17" s="443" t="s">
        <v>61</v>
      </c>
    </row>
    <row r="18" spans="1:11" s="5" customFormat="1" ht="22.5" customHeight="1">
      <c r="A18" s="138">
        <v>2000</v>
      </c>
      <c r="B18" s="446">
        <v>2288</v>
      </c>
      <c r="C18" s="1018">
        <v>467</v>
      </c>
      <c r="D18" s="1018"/>
      <c r="E18" s="1018">
        <v>1168</v>
      </c>
      <c r="F18" s="1018"/>
      <c r="G18" s="1018">
        <v>31</v>
      </c>
      <c r="H18" s="1018"/>
      <c r="I18" s="446">
        <v>97</v>
      </c>
      <c r="J18" s="270">
        <v>325</v>
      </c>
      <c r="K18" s="177">
        <v>2000</v>
      </c>
    </row>
    <row r="19" spans="1:11" s="5" customFormat="1" ht="22.5" customHeight="1">
      <c r="A19" s="138">
        <v>2001</v>
      </c>
      <c r="B19" s="446">
        <v>3487</v>
      </c>
      <c r="C19" s="1018">
        <v>714</v>
      </c>
      <c r="D19" s="1018"/>
      <c r="E19" s="1018">
        <v>1610</v>
      </c>
      <c r="F19" s="1018"/>
      <c r="G19" s="1018">
        <v>40</v>
      </c>
      <c r="H19" s="1018"/>
      <c r="I19" s="446">
        <v>330</v>
      </c>
      <c r="J19" s="270">
        <v>715</v>
      </c>
      <c r="K19" s="177">
        <v>2001</v>
      </c>
    </row>
    <row r="20" spans="1:11" s="59" customFormat="1" ht="22.5" customHeight="1">
      <c r="A20" s="194">
        <v>2002</v>
      </c>
      <c r="B20" s="336">
        <v>1875</v>
      </c>
      <c r="C20" s="1018">
        <v>430</v>
      </c>
      <c r="D20" s="1018"/>
      <c r="E20" s="1018">
        <v>805</v>
      </c>
      <c r="F20" s="1018"/>
      <c r="G20" s="1018">
        <v>30</v>
      </c>
      <c r="H20" s="1018"/>
      <c r="I20" s="336">
        <v>95</v>
      </c>
      <c r="J20" s="336">
        <v>88</v>
      </c>
      <c r="K20" s="232">
        <v>2002</v>
      </c>
    </row>
    <row r="21" spans="1:11" s="439" customFormat="1" ht="22.5" customHeight="1">
      <c r="A21" s="194">
        <v>2003</v>
      </c>
      <c r="B21" s="336">
        <v>2096</v>
      </c>
      <c r="C21" s="1018">
        <v>431</v>
      </c>
      <c r="D21" s="1018"/>
      <c r="E21" s="1018">
        <v>826</v>
      </c>
      <c r="F21" s="1018"/>
      <c r="G21" s="1018">
        <v>17</v>
      </c>
      <c r="H21" s="1018"/>
      <c r="I21" s="336">
        <v>87</v>
      </c>
      <c r="J21" s="336">
        <v>152</v>
      </c>
      <c r="K21" s="232">
        <v>2003</v>
      </c>
    </row>
    <row r="22" spans="1:11" s="132" customFormat="1" ht="22.5" customHeight="1">
      <c r="A22" s="174">
        <v>2004</v>
      </c>
      <c r="B22" s="635">
        <v>1880</v>
      </c>
      <c r="C22" s="1017">
        <v>407</v>
      </c>
      <c r="D22" s="1017"/>
      <c r="E22" s="1017">
        <v>778</v>
      </c>
      <c r="F22" s="1017"/>
      <c r="G22" s="1017">
        <v>9</v>
      </c>
      <c r="H22" s="1017"/>
      <c r="I22" s="364">
        <v>61</v>
      </c>
      <c r="J22" s="636">
        <v>166</v>
      </c>
      <c r="K22" s="233">
        <v>2004</v>
      </c>
    </row>
    <row r="23" spans="1:11" s="237" customFormat="1" ht="22.5" customHeight="1" thickBot="1">
      <c r="A23" s="638">
        <v>2005</v>
      </c>
      <c r="B23" s="678">
        <v>1946</v>
      </c>
      <c r="C23" s="1014">
        <v>448</v>
      </c>
      <c r="D23" s="1014"/>
      <c r="E23" s="1014">
        <v>466</v>
      </c>
      <c r="F23" s="1014"/>
      <c r="G23" s="1014">
        <v>4</v>
      </c>
      <c r="H23" s="1014"/>
      <c r="I23" s="680">
        <v>58</v>
      </c>
      <c r="J23" s="682">
        <v>244</v>
      </c>
      <c r="K23" s="642">
        <v>2005</v>
      </c>
    </row>
    <row r="24" spans="1:11" s="5" customFormat="1" ht="18.75" customHeight="1">
      <c r="A24" s="405" t="s">
        <v>68</v>
      </c>
      <c r="B24" s="59"/>
      <c r="C24" s="206"/>
      <c r="D24" s="206"/>
      <c r="E24" s="206"/>
      <c r="F24" s="206"/>
      <c r="G24" s="683" t="s">
        <v>831</v>
      </c>
      <c r="H24" s="511"/>
      <c r="J24" s="303"/>
      <c r="K24" s="303" t="s">
        <v>69</v>
      </c>
    </row>
    <row r="25" s="5" customFormat="1" ht="12">
      <c r="A25" s="5" t="s">
        <v>70</v>
      </c>
    </row>
  </sheetData>
  <mergeCells count="35">
    <mergeCell ref="A3:A6"/>
    <mergeCell ref="K3:K6"/>
    <mergeCell ref="A1:K1"/>
    <mergeCell ref="E22:F22"/>
    <mergeCell ref="C15:D15"/>
    <mergeCell ref="C16:D16"/>
    <mergeCell ref="C17:D17"/>
    <mergeCell ref="C18:D18"/>
    <mergeCell ref="C19:D19"/>
    <mergeCell ref="C22:D22"/>
    <mergeCell ref="C20:D20"/>
    <mergeCell ref="C21:D21"/>
    <mergeCell ref="E21:F21"/>
    <mergeCell ref="G19:H19"/>
    <mergeCell ref="G22:H22"/>
    <mergeCell ref="E19:F19"/>
    <mergeCell ref="G18:H18"/>
    <mergeCell ref="E18:F18"/>
    <mergeCell ref="E20:F20"/>
    <mergeCell ref="G20:H20"/>
    <mergeCell ref="G21:H21"/>
    <mergeCell ref="G17:H17"/>
    <mergeCell ref="E15:F15"/>
    <mergeCell ref="E16:F16"/>
    <mergeCell ref="E17:F17"/>
    <mergeCell ref="C23:D23"/>
    <mergeCell ref="E23:F23"/>
    <mergeCell ref="G23:H23"/>
    <mergeCell ref="B3:C3"/>
    <mergeCell ref="D3:E3"/>
    <mergeCell ref="F3:G3"/>
    <mergeCell ref="H3:J3"/>
    <mergeCell ref="B14:J14"/>
    <mergeCell ref="G15:H15"/>
    <mergeCell ref="G16:H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workbookViewId="0" topLeftCell="A10">
      <selection activeCell="M25" sqref="M25"/>
    </sheetView>
  </sheetViews>
  <sheetFormatPr defaultColWidth="8.88671875" defaultRowHeight="13.5"/>
  <cols>
    <col min="1" max="1" width="9.77734375" style="47" customWidth="1"/>
    <col min="2" max="17" width="8.77734375" style="47" customWidth="1"/>
    <col min="18" max="18" width="10.6640625" style="47" customWidth="1"/>
    <col min="19" max="16384" width="8.88671875" style="47" customWidth="1"/>
  </cols>
  <sheetData>
    <row r="1" spans="1:18" s="570" customFormat="1" ht="38.25" customHeight="1">
      <c r="A1" s="863" t="s">
        <v>285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1022"/>
      <c r="R1" s="1022"/>
    </row>
    <row r="2" spans="1:18" s="331" customFormat="1" ht="18" customHeight="1" thickBot="1">
      <c r="A2" s="329" t="s">
        <v>1168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R2" s="332" t="s">
        <v>1169</v>
      </c>
    </row>
    <row r="3" spans="1:18" s="331" customFormat="1" ht="22.5" customHeight="1">
      <c r="A3" s="946" t="s">
        <v>71</v>
      </c>
      <c r="B3" s="208" t="s">
        <v>72</v>
      </c>
      <c r="C3" s="981" t="s">
        <v>73</v>
      </c>
      <c r="D3" s="1015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3"/>
      <c r="R3" s="898" t="s">
        <v>74</v>
      </c>
    </row>
    <row r="4" spans="1:18" s="331" customFormat="1" ht="22.5" customHeight="1">
      <c r="A4" s="1008"/>
      <c r="B4" s="143"/>
      <c r="C4" s="143" t="s">
        <v>75</v>
      </c>
      <c r="D4" s="143" t="s">
        <v>76</v>
      </c>
      <c r="E4" s="143" t="s">
        <v>77</v>
      </c>
      <c r="F4" s="143" t="s">
        <v>78</v>
      </c>
      <c r="G4" s="143" t="s">
        <v>79</v>
      </c>
      <c r="H4" s="143" t="s">
        <v>80</v>
      </c>
      <c r="I4" s="143" t="s">
        <v>81</v>
      </c>
      <c r="J4" s="143" t="s">
        <v>82</v>
      </c>
      <c r="K4" s="143" t="s">
        <v>83</v>
      </c>
      <c r="L4" s="143" t="s">
        <v>84</v>
      </c>
      <c r="M4" s="143" t="s">
        <v>85</v>
      </c>
      <c r="N4" s="143" t="s">
        <v>86</v>
      </c>
      <c r="O4" s="143" t="s">
        <v>87</v>
      </c>
      <c r="P4" s="143" t="s">
        <v>88</v>
      </c>
      <c r="Q4" s="143" t="s">
        <v>89</v>
      </c>
      <c r="R4" s="1006"/>
    </row>
    <row r="5" spans="1:18" s="331" customFormat="1" ht="22.5" customHeight="1">
      <c r="A5" s="1008"/>
      <c r="B5" s="143"/>
      <c r="C5" s="143" t="s">
        <v>90</v>
      </c>
      <c r="D5" s="143" t="s">
        <v>91</v>
      </c>
      <c r="E5" s="143" t="s">
        <v>92</v>
      </c>
      <c r="F5" s="143" t="s">
        <v>93</v>
      </c>
      <c r="G5" s="143" t="s">
        <v>94</v>
      </c>
      <c r="H5" s="143" t="s">
        <v>95</v>
      </c>
      <c r="I5" s="143"/>
      <c r="J5" s="143"/>
      <c r="K5" s="143" t="s">
        <v>92</v>
      </c>
      <c r="L5" s="143" t="s">
        <v>96</v>
      </c>
      <c r="M5" s="143" t="s">
        <v>96</v>
      </c>
      <c r="N5" s="143" t="s">
        <v>92</v>
      </c>
      <c r="O5" s="143" t="s">
        <v>97</v>
      </c>
      <c r="P5" s="143" t="s">
        <v>98</v>
      </c>
      <c r="Q5" s="143"/>
      <c r="R5" s="1006"/>
    </row>
    <row r="6" spans="1:18" s="5" customFormat="1" ht="22.5" customHeight="1">
      <c r="A6" s="1009"/>
      <c r="B6" s="164" t="s">
        <v>1190</v>
      </c>
      <c r="C6" s="164"/>
      <c r="D6" s="164" t="s">
        <v>99</v>
      </c>
      <c r="E6" s="164" t="s">
        <v>100</v>
      </c>
      <c r="F6" s="164" t="s">
        <v>101</v>
      </c>
      <c r="G6" s="164" t="s">
        <v>102</v>
      </c>
      <c r="H6" s="164" t="s">
        <v>103</v>
      </c>
      <c r="I6" s="164" t="s">
        <v>104</v>
      </c>
      <c r="J6" s="164" t="s">
        <v>105</v>
      </c>
      <c r="K6" s="164" t="s">
        <v>106</v>
      </c>
      <c r="L6" s="164" t="s">
        <v>107</v>
      </c>
      <c r="M6" s="164" t="s">
        <v>108</v>
      </c>
      <c r="N6" s="164" t="s">
        <v>109</v>
      </c>
      <c r="O6" s="164" t="s">
        <v>110</v>
      </c>
      <c r="P6" s="164"/>
      <c r="Q6" s="231" t="s">
        <v>1141</v>
      </c>
      <c r="R6" s="910"/>
    </row>
    <row r="7" spans="1:18" s="331" customFormat="1" ht="22.5" customHeight="1">
      <c r="A7" s="194">
        <v>2000</v>
      </c>
      <c r="B7" s="291">
        <v>127766</v>
      </c>
      <c r="C7" s="291">
        <v>0</v>
      </c>
      <c r="D7" s="291">
        <v>72996</v>
      </c>
      <c r="E7" s="291">
        <v>947</v>
      </c>
      <c r="F7" s="291">
        <v>1623</v>
      </c>
      <c r="G7" s="291">
        <v>3908</v>
      </c>
      <c r="H7" s="291">
        <v>2298</v>
      </c>
      <c r="I7" s="291">
        <v>302</v>
      </c>
      <c r="J7" s="291">
        <v>4020</v>
      </c>
      <c r="K7" s="291">
        <v>32</v>
      </c>
      <c r="L7" s="291">
        <v>1730</v>
      </c>
      <c r="M7" s="291">
        <v>0</v>
      </c>
      <c r="N7" s="291">
        <v>415</v>
      </c>
      <c r="O7" s="291">
        <v>0</v>
      </c>
      <c r="P7" s="291">
        <v>0</v>
      </c>
      <c r="Q7" s="334">
        <v>39495</v>
      </c>
      <c r="R7" s="335">
        <v>2000</v>
      </c>
    </row>
    <row r="8" spans="1:18" s="330" customFormat="1" ht="22.5" customHeight="1">
      <c r="A8" s="194">
        <v>2001</v>
      </c>
      <c r="B8" s="291">
        <v>198464</v>
      </c>
      <c r="C8" s="291">
        <v>0</v>
      </c>
      <c r="D8" s="291">
        <v>140486</v>
      </c>
      <c r="E8" s="291">
        <v>652</v>
      </c>
      <c r="F8" s="291">
        <v>1307</v>
      </c>
      <c r="G8" s="291">
        <v>3748</v>
      </c>
      <c r="H8" s="291">
        <v>2047</v>
      </c>
      <c r="I8" s="291">
        <v>269</v>
      </c>
      <c r="J8" s="291">
        <v>3327</v>
      </c>
      <c r="K8" s="291">
        <v>19</v>
      </c>
      <c r="L8" s="291">
        <v>2488</v>
      </c>
      <c r="M8" s="291">
        <v>0</v>
      </c>
      <c r="N8" s="291">
        <v>260</v>
      </c>
      <c r="O8" s="291">
        <v>0</v>
      </c>
      <c r="P8" s="291">
        <v>0</v>
      </c>
      <c r="Q8" s="336">
        <v>43861</v>
      </c>
      <c r="R8" s="335">
        <v>2001</v>
      </c>
    </row>
    <row r="9" spans="1:18" s="330" customFormat="1" ht="22.5" customHeight="1">
      <c r="A9" s="194">
        <v>2002</v>
      </c>
      <c r="B9" s="291">
        <v>197243</v>
      </c>
      <c r="C9" s="337" t="s">
        <v>111</v>
      </c>
      <c r="D9" s="291">
        <v>125580</v>
      </c>
      <c r="E9" s="291">
        <v>631</v>
      </c>
      <c r="F9" s="291">
        <v>1281</v>
      </c>
      <c r="G9" s="291">
        <v>3726</v>
      </c>
      <c r="H9" s="291">
        <v>1950</v>
      </c>
      <c r="I9" s="291">
        <v>263</v>
      </c>
      <c r="J9" s="291">
        <v>4582</v>
      </c>
      <c r="K9" s="291">
        <v>22</v>
      </c>
      <c r="L9" s="291">
        <v>2617</v>
      </c>
      <c r="M9" s="291">
        <v>0</v>
      </c>
      <c r="N9" s="291">
        <v>421</v>
      </c>
      <c r="O9" s="291">
        <v>0</v>
      </c>
      <c r="P9" s="338">
        <v>37623</v>
      </c>
      <c r="Q9" s="336">
        <v>17566</v>
      </c>
      <c r="R9" s="335">
        <v>2002</v>
      </c>
    </row>
    <row r="10" spans="1:18" s="330" customFormat="1" ht="22.5" customHeight="1">
      <c r="A10" s="194">
        <v>2003</v>
      </c>
      <c r="B10" s="291">
        <v>172020</v>
      </c>
      <c r="C10" s="337">
        <v>820</v>
      </c>
      <c r="D10" s="291">
        <v>106025</v>
      </c>
      <c r="E10" s="291">
        <v>292</v>
      </c>
      <c r="F10" s="291">
        <v>1209</v>
      </c>
      <c r="G10" s="291">
        <v>5719</v>
      </c>
      <c r="H10" s="291">
        <v>1732</v>
      </c>
      <c r="I10" s="291">
        <v>320</v>
      </c>
      <c r="J10" s="291">
        <v>4639</v>
      </c>
      <c r="K10" s="291">
        <v>28</v>
      </c>
      <c r="L10" s="291">
        <v>1025</v>
      </c>
      <c r="M10" s="291">
        <v>0</v>
      </c>
      <c r="N10" s="291">
        <v>225</v>
      </c>
      <c r="O10" s="291">
        <v>0</v>
      </c>
      <c r="P10" s="338">
        <v>34840</v>
      </c>
      <c r="Q10" s="336">
        <v>15146</v>
      </c>
      <c r="R10" s="335">
        <v>2003</v>
      </c>
    </row>
    <row r="11" spans="1:18" s="340" customFormat="1" ht="22.5" customHeight="1">
      <c r="A11" s="174">
        <v>2004</v>
      </c>
      <c r="B11" s="291">
        <v>255196</v>
      </c>
      <c r="C11" s="337">
        <v>697</v>
      </c>
      <c r="D11" s="291">
        <v>188650</v>
      </c>
      <c r="E11" s="291">
        <v>160</v>
      </c>
      <c r="F11" s="291">
        <v>1347</v>
      </c>
      <c r="G11" s="291">
        <v>8054</v>
      </c>
      <c r="H11" s="291">
        <v>2173</v>
      </c>
      <c r="I11" s="291">
        <v>48</v>
      </c>
      <c r="J11" s="291">
        <v>14958</v>
      </c>
      <c r="K11" s="291">
        <v>33</v>
      </c>
      <c r="L11" s="291">
        <v>1155</v>
      </c>
      <c r="M11" s="291">
        <v>0</v>
      </c>
      <c r="N11" s="291">
        <v>204</v>
      </c>
      <c r="O11" s="291">
        <v>0</v>
      </c>
      <c r="P11" s="338">
        <v>24447</v>
      </c>
      <c r="Q11" s="336">
        <v>13270</v>
      </c>
      <c r="R11" s="339">
        <v>2004</v>
      </c>
    </row>
    <row r="12" spans="1:18" s="343" customFormat="1" ht="22.5" customHeight="1">
      <c r="A12" s="234">
        <v>2005</v>
      </c>
      <c r="B12" s="235">
        <f>SUM(C12:Q12)</f>
        <v>176675</v>
      </c>
      <c r="C12" s="235">
        <f aca="true" t="shared" si="0" ref="C12:Q12">SUM(C13:C14)</f>
        <v>337</v>
      </c>
      <c r="D12" s="235">
        <f t="shared" si="0"/>
        <v>130965</v>
      </c>
      <c r="E12" s="235">
        <f t="shared" si="0"/>
        <v>43</v>
      </c>
      <c r="F12" s="235">
        <f t="shared" si="0"/>
        <v>477</v>
      </c>
      <c r="G12" s="235">
        <f t="shared" si="0"/>
        <v>6595</v>
      </c>
      <c r="H12" s="235">
        <f t="shared" si="0"/>
        <v>1776</v>
      </c>
      <c r="I12" s="235">
        <f t="shared" si="0"/>
        <v>7</v>
      </c>
      <c r="J12" s="235">
        <f t="shared" si="0"/>
        <v>20774</v>
      </c>
      <c r="K12" s="235">
        <f t="shared" si="0"/>
        <v>8</v>
      </c>
      <c r="L12" s="235">
        <f t="shared" si="0"/>
        <v>503</v>
      </c>
      <c r="M12" s="235">
        <f t="shared" si="0"/>
        <v>0</v>
      </c>
      <c r="N12" s="341">
        <f t="shared" si="0"/>
        <v>121</v>
      </c>
      <c r="O12" s="341">
        <f t="shared" si="0"/>
        <v>0</v>
      </c>
      <c r="P12" s="341">
        <f t="shared" si="0"/>
        <v>8646</v>
      </c>
      <c r="Q12" s="235">
        <f t="shared" si="0"/>
        <v>6423</v>
      </c>
      <c r="R12" s="342">
        <v>2005</v>
      </c>
    </row>
    <row r="13" spans="1:18" s="331" customFormat="1" ht="24.75" customHeight="1">
      <c r="A13" s="194" t="s">
        <v>112</v>
      </c>
      <c r="B13" s="344">
        <f>SUM(C13:Q13)</f>
        <v>112918</v>
      </c>
      <c r="C13" s="271">
        <v>193</v>
      </c>
      <c r="D13" s="271">
        <v>81822</v>
      </c>
      <c r="E13" s="271">
        <v>8</v>
      </c>
      <c r="F13" s="271">
        <v>425</v>
      </c>
      <c r="G13" s="271">
        <v>5304</v>
      </c>
      <c r="H13" s="271">
        <v>1263</v>
      </c>
      <c r="I13" s="271">
        <v>6</v>
      </c>
      <c r="J13" s="271">
        <v>13454</v>
      </c>
      <c r="K13" s="271">
        <v>3</v>
      </c>
      <c r="L13" s="271">
        <v>399</v>
      </c>
      <c r="M13" s="271">
        <v>0</v>
      </c>
      <c r="N13" s="271">
        <v>87</v>
      </c>
      <c r="O13" s="271">
        <v>0</v>
      </c>
      <c r="P13" s="271">
        <v>4731</v>
      </c>
      <c r="Q13" s="345">
        <v>5223</v>
      </c>
      <c r="R13" s="346" t="s">
        <v>113</v>
      </c>
    </row>
    <row r="14" spans="1:18" s="331" customFormat="1" ht="30.75" customHeight="1" thickBot="1">
      <c r="A14" s="347" t="s">
        <v>114</v>
      </c>
      <c r="B14" s="348">
        <f>SUM(C14:Q14)</f>
        <v>63757</v>
      </c>
      <c r="C14" s="349">
        <v>144</v>
      </c>
      <c r="D14" s="349">
        <v>49143</v>
      </c>
      <c r="E14" s="349">
        <v>35</v>
      </c>
      <c r="F14" s="349">
        <v>52</v>
      </c>
      <c r="G14" s="349">
        <v>1291</v>
      </c>
      <c r="H14" s="349">
        <v>513</v>
      </c>
      <c r="I14" s="349">
        <v>1</v>
      </c>
      <c r="J14" s="349">
        <v>7320</v>
      </c>
      <c r="K14" s="349">
        <v>5</v>
      </c>
      <c r="L14" s="349">
        <v>104</v>
      </c>
      <c r="M14" s="349">
        <v>0</v>
      </c>
      <c r="N14" s="349">
        <v>34</v>
      </c>
      <c r="O14" s="349">
        <v>0</v>
      </c>
      <c r="P14" s="349">
        <v>3915</v>
      </c>
      <c r="Q14" s="350">
        <v>1200</v>
      </c>
      <c r="R14" s="351" t="s">
        <v>115</v>
      </c>
    </row>
    <row r="15" spans="1:18" s="331" customFormat="1" ht="18" customHeight="1" thickBot="1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</row>
    <row r="16" spans="1:18" s="331" customFormat="1" ht="22.5" customHeight="1">
      <c r="A16" s="946" t="s">
        <v>71</v>
      </c>
      <c r="B16" s="981" t="s">
        <v>116</v>
      </c>
      <c r="C16" s="1015"/>
      <c r="D16" s="1015"/>
      <c r="E16" s="1015"/>
      <c r="F16" s="1015"/>
      <c r="G16" s="1015"/>
      <c r="H16" s="333"/>
      <c r="I16" s="333"/>
      <c r="J16" s="333"/>
      <c r="K16" s="1021" t="s">
        <v>117</v>
      </c>
      <c r="L16" s="982"/>
      <c r="M16" s="983"/>
      <c r="N16" s="898" t="s">
        <v>74</v>
      </c>
      <c r="O16" s="353"/>
      <c r="P16" s="353"/>
      <c r="Q16" s="1023"/>
      <c r="R16" s="354"/>
    </row>
    <row r="17" spans="1:18" s="331" customFormat="1" ht="22.5" customHeight="1">
      <c r="A17" s="1008"/>
      <c r="B17" s="169" t="s">
        <v>862</v>
      </c>
      <c r="C17" s="169" t="s">
        <v>863</v>
      </c>
      <c r="D17" s="169" t="s">
        <v>864</v>
      </c>
      <c r="E17" s="169" t="s">
        <v>865</v>
      </c>
      <c r="F17" s="169" t="s">
        <v>89</v>
      </c>
      <c r="G17" s="169" t="s">
        <v>866</v>
      </c>
      <c r="H17" s="169" t="s">
        <v>867</v>
      </c>
      <c r="I17" s="169" t="s">
        <v>1125</v>
      </c>
      <c r="J17" s="169" t="s">
        <v>868</v>
      </c>
      <c r="K17" s="169" t="s">
        <v>869</v>
      </c>
      <c r="L17" s="169" t="s">
        <v>870</v>
      </c>
      <c r="M17" s="355" t="s">
        <v>1125</v>
      </c>
      <c r="N17" s="1006"/>
      <c r="O17" s="354"/>
      <c r="P17" s="354"/>
      <c r="Q17" s="1023"/>
      <c r="R17" s="356"/>
    </row>
    <row r="18" spans="1:18" s="331" customFormat="1" ht="22.5" customHeight="1">
      <c r="A18" s="1008"/>
      <c r="B18" s="143"/>
      <c r="C18" s="143" t="s">
        <v>871</v>
      </c>
      <c r="D18" s="143"/>
      <c r="E18" s="143" t="s">
        <v>872</v>
      </c>
      <c r="F18" s="143" t="s">
        <v>873</v>
      </c>
      <c r="G18" s="143"/>
      <c r="H18" s="143"/>
      <c r="I18" s="143"/>
      <c r="J18" s="143"/>
      <c r="K18" s="143"/>
      <c r="L18" s="143" t="s">
        <v>874</v>
      </c>
      <c r="M18" s="232" t="s">
        <v>875</v>
      </c>
      <c r="N18" s="1006"/>
      <c r="O18" s="354"/>
      <c r="P18" s="354"/>
      <c r="Q18" s="1023"/>
      <c r="R18" s="356"/>
    </row>
    <row r="19" spans="1:18" s="5" customFormat="1" ht="22.5" customHeight="1">
      <c r="A19" s="1009"/>
      <c r="B19" s="164" t="s">
        <v>876</v>
      </c>
      <c r="C19" s="164" t="s">
        <v>877</v>
      </c>
      <c r="D19" s="164" t="s">
        <v>878</v>
      </c>
      <c r="E19" s="164" t="s">
        <v>879</v>
      </c>
      <c r="F19" s="231" t="s">
        <v>1548</v>
      </c>
      <c r="G19" s="164"/>
      <c r="H19" s="164"/>
      <c r="I19" s="164"/>
      <c r="J19" s="231"/>
      <c r="K19" s="164" t="s">
        <v>880</v>
      </c>
      <c r="L19" s="164" t="s">
        <v>881</v>
      </c>
      <c r="M19" s="210" t="s">
        <v>882</v>
      </c>
      <c r="N19" s="910"/>
      <c r="O19" s="354"/>
      <c r="P19" s="354"/>
      <c r="Q19" s="1023"/>
      <c r="R19" s="59"/>
    </row>
    <row r="20" spans="1:18" s="330" customFormat="1" ht="22.5" customHeight="1">
      <c r="A20" s="357">
        <v>2000</v>
      </c>
      <c r="B20" s="291">
        <v>16320</v>
      </c>
      <c r="C20" s="291">
        <v>72392</v>
      </c>
      <c r="D20" s="291">
        <v>30855</v>
      </c>
      <c r="E20" s="291">
        <v>5121</v>
      </c>
      <c r="F20" s="291">
        <v>3078</v>
      </c>
      <c r="G20" s="291">
        <v>17349</v>
      </c>
      <c r="H20" s="291">
        <v>107878</v>
      </c>
      <c r="I20" s="291">
        <v>2539</v>
      </c>
      <c r="J20" s="291">
        <v>6339</v>
      </c>
      <c r="K20" s="291">
        <v>0</v>
      </c>
      <c r="L20" s="291">
        <v>84579</v>
      </c>
      <c r="M20" s="336">
        <v>36848</v>
      </c>
      <c r="N20" s="358">
        <v>2000</v>
      </c>
      <c r="O20" s="135"/>
      <c r="P20" s="336"/>
      <c r="Q20" s="135"/>
      <c r="R20" s="359"/>
    </row>
    <row r="21" spans="1:18" s="330" customFormat="1" ht="22.5" customHeight="1">
      <c r="A21" s="357">
        <v>2001</v>
      </c>
      <c r="B21" s="291">
        <v>27532</v>
      </c>
      <c r="C21" s="291">
        <v>113534</v>
      </c>
      <c r="D21" s="291">
        <v>48426</v>
      </c>
      <c r="E21" s="291">
        <v>3980</v>
      </c>
      <c r="F21" s="291">
        <v>4992</v>
      </c>
      <c r="G21" s="291">
        <v>30027</v>
      </c>
      <c r="H21" s="291">
        <v>163978</v>
      </c>
      <c r="I21" s="291">
        <v>4459</v>
      </c>
      <c r="J21" s="291">
        <v>6736</v>
      </c>
      <c r="K21" s="291">
        <v>0</v>
      </c>
      <c r="L21" s="291">
        <v>69436</v>
      </c>
      <c r="M21" s="336">
        <v>122292</v>
      </c>
      <c r="N21" s="358">
        <v>2001</v>
      </c>
      <c r="O21" s="135"/>
      <c r="P21" s="336"/>
      <c r="Q21" s="135"/>
      <c r="R21" s="359"/>
    </row>
    <row r="22" spans="1:18" s="361" customFormat="1" ht="22.5" customHeight="1">
      <c r="A22" s="357">
        <v>2002</v>
      </c>
      <c r="B22" s="291">
        <v>22344</v>
      </c>
      <c r="C22" s="291">
        <v>120037</v>
      </c>
      <c r="D22" s="291">
        <v>47174</v>
      </c>
      <c r="E22" s="291">
        <v>3877</v>
      </c>
      <c r="F22" s="291">
        <v>3811</v>
      </c>
      <c r="G22" s="291">
        <v>30839</v>
      </c>
      <c r="H22" s="291">
        <v>163104</v>
      </c>
      <c r="I22" s="291">
        <v>3300</v>
      </c>
      <c r="J22" s="291">
        <v>6174</v>
      </c>
      <c r="K22" s="291">
        <v>4</v>
      </c>
      <c r="L22" s="291">
        <v>74985</v>
      </c>
      <c r="M22" s="336">
        <v>116080</v>
      </c>
      <c r="N22" s="358">
        <v>2002</v>
      </c>
      <c r="O22" s="135"/>
      <c r="P22" s="336"/>
      <c r="Q22" s="135"/>
      <c r="R22" s="360"/>
    </row>
    <row r="23" spans="1:18" s="361" customFormat="1" ht="22.5" customHeight="1">
      <c r="A23" s="357">
        <v>2003</v>
      </c>
      <c r="B23" s="291">
        <v>17436</v>
      </c>
      <c r="C23" s="291">
        <v>111574</v>
      </c>
      <c r="D23" s="291">
        <v>36034</v>
      </c>
      <c r="E23" s="291">
        <v>3013</v>
      </c>
      <c r="F23" s="291">
        <v>3963</v>
      </c>
      <c r="G23" s="291">
        <v>32140</v>
      </c>
      <c r="H23" s="291">
        <v>136404</v>
      </c>
      <c r="I23" s="291">
        <v>3476</v>
      </c>
      <c r="J23" s="291">
        <v>8054</v>
      </c>
      <c r="K23" s="291">
        <v>1</v>
      </c>
      <c r="L23" s="291">
        <v>57777</v>
      </c>
      <c r="M23" s="336">
        <v>106188</v>
      </c>
      <c r="N23" s="358">
        <v>2003</v>
      </c>
      <c r="O23" s="135"/>
      <c r="P23" s="336"/>
      <c r="Q23" s="135"/>
      <c r="R23" s="360"/>
    </row>
    <row r="24" spans="1:18" s="366" customFormat="1" ht="22.5" customHeight="1">
      <c r="A24" s="362">
        <v>2004</v>
      </c>
      <c r="B24" s="291">
        <v>25167</v>
      </c>
      <c r="C24" s="291">
        <v>175376</v>
      </c>
      <c r="D24" s="291">
        <v>48703</v>
      </c>
      <c r="E24" s="291">
        <v>1796</v>
      </c>
      <c r="F24" s="291">
        <v>4154</v>
      </c>
      <c r="G24" s="291">
        <v>57810</v>
      </c>
      <c r="H24" s="291">
        <v>194139</v>
      </c>
      <c r="I24" s="291">
        <v>3247</v>
      </c>
      <c r="J24" s="291">
        <v>10543</v>
      </c>
      <c r="K24" s="291">
        <v>1</v>
      </c>
      <c r="L24" s="291">
        <v>46949</v>
      </c>
      <c r="M24" s="336">
        <v>197703</v>
      </c>
      <c r="N24" s="363">
        <v>2004</v>
      </c>
      <c r="O24" s="136"/>
      <c r="P24" s="364"/>
      <c r="Q24" s="136"/>
      <c r="R24" s="365"/>
    </row>
    <row r="25" spans="1:18" s="370" customFormat="1" ht="22.5" customHeight="1">
      <c r="A25" s="367">
        <v>2005</v>
      </c>
      <c r="B25" s="235">
        <f aca="true" t="shared" si="1" ref="B25:M25">SUM(B26:B27)</f>
        <v>16153</v>
      </c>
      <c r="C25" s="235">
        <f t="shared" si="1"/>
        <v>126907</v>
      </c>
      <c r="D25" s="235">
        <f t="shared" si="1"/>
        <v>29826</v>
      </c>
      <c r="E25" s="235">
        <f t="shared" si="1"/>
        <v>590</v>
      </c>
      <c r="F25" s="235">
        <f t="shared" si="1"/>
        <v>3199</v>
      </c>
      <c r="G25" s="235">
        <f t="shared" si="1"/>
        <v>45817</v>
      </c>
      <c r="H25" s="235">
        <f t="shared" si="1"/>
        <v>128492</v>
      </c>
      <c r="I25" s="235">
        <f t="shared" si="1"/>
        <v>2366</v>
      </c>
      <c r="J25" s="235">
        <f t="shared" si="1"/>
        <v>8536</v>
      </c>
      <c r="K25" s="235">
        <f t="shared" si="1"/>
        <v>7</v>
      </c>
      <c r="L25" s="235">
        <f t="shared" si="1"/>
        <v>18645</v>
      </c>
      <c r="M25" s="235">
        <f t="shared" si="1"/>
        <v>149487</v>
      </c>
      <c r="N25" s="368">
        <v>2005</v>
      </c>
      <c r="O25" s="137"/>
      <c r="P25" s="341"/>
      <c r="Q25" s="137"/>
      <c r="R25" s="369"/>
    </row>
    <row r="26" spans="1:18" s="361" customFormat="1" ht="34.5" customHeight="1">
      <c r="A26" s="371" t="s">
        <v>112</v>
      </c>
      <c r="B26" s="293">
        <v>10338</v>
      </c>
      <c r="C26" s="293">
        <v>81563</v>
      </c>
      <c r="D26" s="293">
        <v>17872</v>
      </c>
      <c r="E26" s="293">
        <v>421</v>
      </c>
      <c r="F26" s="293">
        <v>2724</v>
      </c>
      <c r="G26" s="293">
        <v>26449</v>
      </c>
      <c r="H26" s="293">
        <v>84321</v>
      </c>
      <c r="I26" s="293">
        <v>2148</v>
      </c>
      <c r="J26" s="293">
        <v>6687</v>
      </c>
      <c r="K26" s="293">
        <v>7</v>
      </c>
      <c r="L26" s="293">
        <v>11969</v>
      </c>
      <c r="M26" s="293">
        <v>94255</v>
      </c>
      <c r="N26" s="372" t="s">
        <v>113</v>
      </c>
      <c r="O26" s="373"/>
      <c r="P26" s="336"/>
      <c r="Q26" s="373"/>
      <c r="R26" s="360"/>
    </row>
    <row r="27" spans="1:18" s="361" customFormat="1" ht="34.5" customHeight="1" thickBot="1">
      <c r="A27" s="374" t="s">
        <v>114</v>
      </c>
      <c r="B27" s="348">
        <v>5815</v>
      </c>
      <c r="C27" s="349">
        <v>45344</v>
      </c>
      <c r="D27" s="349">
        <v>11954</v>
      </c>
      <c r="E27" s="349">
        <v>169</v>
      </c>
      <c r="F27" s="349">
        <v>475</v>
      </c>
      <c r="G27" s="349">
        <v>19368</v>
      </c>
      <c r="H27" s="349">
        <v>44171</v>
      </c>
      <c r="I27" s="349">
        <v>218</v>
      </c>
      <c r="J27" s="349">
        <v>1849</v>
      </c>
      <c r="K27" s="349">
        <v>0</v>
      </c>
      <c r="L27" s="349">
        <v>6676</v>
      </c>
      <c r="M27" s="350">
        <v>55232</v>
      </c>
      <c r="N27" s="375" t="s">
        <v>115</v>
      </c>
      <c r="O27" s="373"/>
      <c r="P27" s="336"/>
      <c r="Q27" s="373"/>
      <c r="R27" s="360"/>
    </row>
    <row r="28" spans="1:15" s="5" customFormat="1" ht="18" customHeight="1">
      <c r="A28" s="376" t="s">
        <v>1216</v>
      </c>
      <c r="B28" s="301"/>
      <c r="C28" s="301"/>
      <c r="D28" s="59"/>
      <c r="E28" s="206"/>
      <c r="F28" s="206"/>
      <c r="G28" s="206"/>
      <c r="H28" s="206"/>
      <c r="I28" s="206"/>
      <c r="J28" s="206"/>
      <c r="K28" s="206"/>
      <c r="L28" s="206"/>
      <c r="M28" s="206"/>
      <c r="N28" s="377" t="s">
        <v>883</v>
      </c>
      <c r="O28" s="238"/>
    </row>
    <row r="29" s="5" customFormat="1" ht="18" customHeight="1">
      <c r="A29" s="5" t="s">
        <v>884</v>
      </c>
    </row>
    <row r="30" spans="2:13" s="199" customFormat="1" ht="13.5">
      <c r="B30" s="378" t="s">
        <v>891</v>
      </c>
      <c r="M30" s="378" t="s">
        <v>891</v>
      </c>
    </row>
    <row r="31" ht="13.5">
      <c r="I31" s="48" t="s">
        <v>839</v>
      </c>
    </row>
  </sheetData>
  <mergeCells count="9">
    <mergeCell ref="K16:M16"/>
    <mergeCell ref="N16:N19"/>
    <mergeCell ref="A1:R1"/>
    <mergeCell ref="C3:Q3"/>
    <mergeCell ref="B16:G16"/>
    <mergeCell ref="A3:A6"/>
    <mergeCell ref="R3:R6"/>
    <mergeCell ref="A16:A19"/>
    <mergeCell ref="Q16:Q1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B10">
      <selection activeCell="L11" sqref="L11"/>
    </sheetView>
  </sheetViews>
  <sheetFormatPr defaultColWidth="8.88671875" defaultRowHeight="13.5"/>
  <cols>
    <col min="1" max="1" width="11.88671875" style="38" customWidth="1"/>
    <col min="2" max="11" width="9.77734375" style="38" customWidth="1"/>
    <col min="12" max="12" width="11.77734375" style="38" customWidth="1"/>
    <col min="13" max="16384" width="8.88671875" style="38" customWidth="1"/>
  </cols>
  <sheetData>
    <row r="1" spans="1:11" s="519" customFormat="1" ht="34.5" customHeight="1">
      <c r="A1" s="863" t="s">
        <v>286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12" s="5" customFormat="1" ht="18" customHeight="1" thickBot="1">
      <c r="A2" s="5" t="s">
        <v>529</v>
      </c>
      <c r="B2" s="206"/>
      <c r="C2" s="206"/>
      <c r="D2" s="206"/>
      <c r="E2" s="206"/>
      <c r="F2" s="206"/>
      <c r="G2" s="206"/>
      <c r="H2" s="206"/>
      <c r="I2" s="206"/>
      <c r="K2" s="238"/>
      <c r="L2" s="238" t="s">
        <v>827</v>
      </c>
    </row>
    <row r="3" spans="1:12" s="5" customFormat="1" ht="30" customHeight="1">
      <c r="A3" s="899" t="s">
        <v>885</v>
      </c>
      <c r="B3" s="208" t="s">
        <v>840</v>
      </c>
      <c r="C3" s="898" t="s">
        <v>841</v>
      </c>
      <c r="D3" s="915"/>
      <c r="E3" s="915"/>
      <c r="F3" s="915"/>
      <c r="G3" s="899"/>
      <c r="H3" s="898" t="s">
        <v>842</v>
      </c>
      <c r="I3" s="915"/>
      <c r="J3" s="915"/>
      <c r="K3" s="899"/>
      <c r="L3" s="898" t="s">
        <v>886</v>
      </c>
    </row>
    <row r="4" spans="1:12" s="5" customFormat="1" ht="30" customHeight="1">
      <c r="A4" s="1005"/>
      <c r="B4" s="143"/>
      <c r="C4" s="354"/>
      <c r="D4" s="169" t="s">
        <v>843</v>
      </c>
      <c r="E4" s="169" t="s">
        <v>844</v>
      </c>
      <c r="F4" s="169" t="s">
        <v>845</v>
      </c>
      <c r="G4" s="169" t="s">
        <v>830</v>
      </c>
      <c r="H4" s="354"/>
      <c r="I4" s="169" t="s">
        <v>844</v>
      </c>
      <c r="J4" s="169" t="s">
        <v>845</v>
      </c>
      <c r="K4" s="169" t="s">
        <v>846</v>
      </c>
      <c r="L4" s="1006"/>
    </row>
    <row r="5" spans="1:12" s="5" customFormat="1" ht="30" customHeight="1">
      <c r="A5" s="901"/>
      <c r="B5" s="164" t="s">
        <v>542</v>
      </c>
      <c r="C5" s="210"/>
      <c r="D5" s="231" t="s">
        <v>847</v>
      </c>
      <c r="E5" s="164" t="s">
        <v>848</v>
      </c>
      <c r="F5" s="231" t="s">
        <v>849</v>
      </c>
      <c r="G5" s="164" t="s">
        <v>541</v>
      </c>
      <c r="H5" s="297"/>
      <c r="I5" s="164" t="s">
        <v>848</v>
      </c>
      <c r="J5" s="231" t="s">
        <v>849</v>
      </c>
      <c r="K5" s="164" t="s">
        <v>836</v>
      </c>
      <c r="L5" s="910"/>
    </row>
    <row r="6" spans="1:12" s="5" customFormat="1" ht="42" customHeight="1">
      <c r="A6" s="138" t="s">
        <v>523</v>
      </c>
      <c r="B6" s="397">
        <v>279258</v>
      </c>
      <c r="C6" s="397">
        <v>157841</v>
      </c>
      <c r="D6" s="398">
        <v>20184</v>
      </c>
      <c r="E6" s="398">
        <v>136174</v>
      </c>
      <c r="F6" s="398">
        <v>21</v>
      </c>
      <c r="G6" s="398">
        <v>1462</v>
      </c>
      <c r="H6" s="397">
        <v>121417</v>
      </c>
      <c r="I6" s="398">
        <v>92835</v>
      </c>
      <c r="J6" s="398">
        <v>1854</v>
      </c>
      <c r="K6" s="399">
        <v>26728</v>
      </c>
      <c r="L6" s="177" t="s">
        <v>523</v>
      </c>
    </row>
    <row r="7" spans="1:12" s="5" customFormat="1" ht="42" customHeight="1">
      <c r="A7" s="138" t="s">
        <v>826</v>
      </c>
      <c r="B7" s="397">
        <v>294308</v>
      </c>
      <c r="C7" s="397">
        <v>168748</v>
      </c>
      <c r="D7" s="398">
        <v>21388</v>
      </c>
      <c r="E7" s="398">
        <v>145682</v>
      </c>
      <c r="F7" s="398">
        <v>20</v>
      </c>
      <c r="G7" s="398">
        <v>1658</v>
      </c>
      <c r="H7" s="397">
        <v>125560</v>
      </c>
      <c r="I7" s="398">
        <v>96397</v>
      </c>
      <c r="J7" s="398">
        <v>1955</v>
      </c>
      <c r="K7" s="399">
        <v>27208</v>
      </c>
      <c r="L7" s="177" t="s">
        <v>826</v>
      </c>
    </row>
    <row r="8" spans="1:12" s="5" customFormat="1" ht="42" customHeight="1">
      <c r="A8" s="194" t="s">
        <v>520</v>
      </c>
      <c r="B8" s="397">
        <v>308772</v>
      </c>
      <c r="C8" s="397">
        <v>179630</v>
      </c>
      <c r="D8" s="397">
        <v>22477</v>
      </c>
      <c r="E8" s="397">
        <v>155366</v>
      </c>
      <c r="F8" s="397">
        <v>20</v>
      </c>
      <c r="G8" s="397">
        <v>1767</v>
      </c>
      <c r="H8" s="397">
        <v>129142</v>
      </c>
      <c r="I8" s="397">
        <v>100079</v>
      </c>
      <c r="J8" s="397">
        <v>2022</v>
      </c>
      <c r="K8" s="371">
        <v>27041</v>
      </c>
      <c r="L8" s="354" t="s">
        <v>520</v>
      </c>
    </row>
    <row r="9" spans="1:12" s="5" customFormat="1" ht="42" customHeight="1">
      <c r="A9" s="194" t="s">
        <v>832</v>
      </c>
      <c r="B9" s="397">
        <v>318758</v>
      </c>
      <c r="C9" s="397">
        <v>186850</v>
      </c>
      <c r="D9" s="397">
        <v>23246</v>
      </c>
      <c r="E9" s="397">
        <v>161734</v>
      </c>
      <c r="F9" s="397">
        <v>20</v>
      </c>
      <c r="G9" s="397">
        <v>1850</v>
      </c>
      <c r="H9" s="397">
        <v>131908</v>
      </c>
      <c r="I9" s="397">
        <v>102098</v>
      </c>
      <c r="J9" s="397">
        <v>2085</v>
      </c>
      <c r="K9" s="371">
        <v>27725</v>
      </c>
      <c r="L9" s="354" t="s">
        <v>832</v>
      </c>
    </row>
    <row r="10" spans="1:12" s="132" customFormat="1" ht="42" customHeight="1">
      <c r="A10" s="174" t="s">
        <v>833</v>
      </c>
      <c r="B10" s="400">
        <v>327960</v>
      </c>
      <c r="C10" s="400">
        <v>194107</v>
      </c>
      <c r="D10" s="400">
        <v>24767</v>
      </c>
      <c r="E10" s="400">
        <v>167334</v>
      </c>
      <c r="F10" s="400">
        <v>19</v>
      </c>
      <c r="G10" s="400">
        <v>1987</v>
      </c>
      <c r="H10" s="400">
        <v>133853</v>
      </c>
      <c r="I10" s="400">
        <v>103760</v>
      </c>
      <c r="J10" s="400">
        <v>2165</v>
      </c>
      <c r="K10" s="684">
        <v>27928</v>
      </c>
      <c r="L10" s="677" t="s">
        <v>833</v>
      </c>
    </row>
    <row r="11" spans="1:12" s="237" customFormat="1" ht="42" customHeight="1">
      <c r="A11" s="234" t="s">
        <v>513</v>
      </c>
      <c r="B11" s="494">
        <f>SUM(C11,H11)</f>
        <v>269287</v>
      </c>
      <c r="C11" s="482">
        <f>SUM(D11:G11)</f>
        <v>178443</v>
      </c>
      <c r="D11" s="482">
        <f>SUM(D12:D13)</f>
        <v>26270</v>
      </c>
      <c r="E11" s="482">
        <f>SUM(E12:E13)</f>
        <v>152164</v>
      </c>
      <c r="F11" s="482">
        <f>SUM(F12:F13)</f>
        <v>2</v>
      </c>
      <c r="G11" s="482">
        <f>SUM(G12:G13)</f>
        <v>7</v>
      </c>
      <c r="H11" s="482">
        <f>SUM(I11:K11)</f>
        <v>90844</v>
      </c>
      <c r="I11" s="482">
        <f>SUM(I12:I13)</f>
        <v>83432</v>
      </c>
      <c r="J11" s="482">
        <f>SUM(J12:J13)</f>
        <v>41</v>
      </c>
      <c r="K11" s="483">
        <f>SUM(K12:K13)</f>
        <v>7371</v>
      </c>
      <c r="L11" s="685" t="s">
        <v>513</v>
      </c>
    </row>
    <row r="12" spans="1:12" s="5" customFormat="1" ht="42" customHeight="1">
      <c r="A12" s="194" t="s">
        <v>804</v>
      </c>
      <c r="B12" s="344">
        <f>SUM(C12,H12)</f>
        <v>161180</v>
      </c>
      <c r="C12" s="271">
        <f>SUM(D12:G12)</f>
        <v>131254</v>
      </c>
      <c r="D12" s="271">
        <v>25947</v>
      </c>
      <c r="E12" s="271">
        <v>105298</v>
      </c>
      <c r="F12" s="271">
        <v>2</v>
      </c>
      <c r="G12" s="271">
        <v>7</v>
      </c>
      <c r="H12" s="271">
        <f>SUM(I12:K12)</f>
        <v>29926</v>
      </c>
      <c r="I12" s="271">
        <v>24870</v>
      </c>
      <c r="J12" s="271">
        <v>41</v>
      </c>
      <c r="K12" s="345">
        <v>5015</v>
      </c>
      <c r="L12" s="354" t="s">
        <v>805</v>
      </c>
    </row>
    <row r="13" spans="1:12" s="5" customFormat="1" ht="42" customHeight="1" thickBot="1">
      <c r="A13" s="347" t="s">
        <v>807</v>
      </c>
      <c r="B13" s="348">
        <f>SUM(C13,H13)</f>
        <v>108107</v>
      </c>
      <c r="C13" s="349">
        <f>SUM(D13:G13)</f>
        <v>47189</v>
      </c>
      <c r="D13" s="349">
        <v>323</v>
      </c>
      <c r="E13" s="349">
        <v>46866</v>
      </c>
      <c r="F13" s="349">
        <v>0</v>
      </c>
      <c r="G13" s="349">
        <v>0</v>
      </c>
      <c r="H13" s="349">
        <f>SUM(I13:K13)</f>
        <v>60918</v>
      </c>
      <c r="I13" s="349">
        <v>58562</v>
      </c>
      <c r="J13" s="349">
        <v>0</v>
      </c>
      <c r="K13" s="350">
        <v>2356</v>
      </c>
      <c r="L13" s="686" t="s">
        <v>806</v>
      </c>
    </row>
    <row r="14" spans="1:12" s="5" customFormat="1" ht="18" customHeight="1">
      <c r="A14" s="405" t="s">
        <v>524</v>
      </c>
      <c r="B14" s="59"/>
      <c r="C14" s="59"/>
      <c r="D14" s="206"/>
      <c r="E14" s="206"/>
      <c r="F14" s="206"/>
      <c r="G14" s="206"/>
      <c r="H14" s="206"/>
      <c r="I14" s="1024" t="s">
        <v>819</v>
      </c>
      <c r="J14" s="1024"/>
      <c r="K14" s="1024"/>
      <c r="L14" s="1024"/>
    </row>
    <row r="15" spans="1:12" s="5" customFormat="1" ht="18" customHeight="1">
      <c r="A15" s="452" t="s">
        <v>850</v>
      </c>
      <c r="D15" s="206"/>
      <c r="E15" s="206"/>
      <c r="F15" s="206"/>
      <c r="G15" s="206"/>
      <c r="H15" s="206"/>
      <c r="I15" s="1025" t="s">
        <v>851</v>
      </c>
      <c r="J15" s="1025"/>
      <c r="K15" s="1025"/>
      <c r="L15" s="1025"/>
    </row>
    <row r="16" s="5" customFormat="1" ht="12"/>
    <row r="17" s="5" customFormat="1" ht="12"/>
    <row r="18" s="5" customFormat="1" ht="12"/>
  </sheetData>
  <mergeCells count="7">
    <mergeCell ref="I14:L14"/>
    <mergeCell ref="I15:L15"/>
    <mergeCell ref="L3:L5"/>
    <mergeCell ref="A1:K1"/>
    <mergeCell ref="C3:G3"/>
    <mergeCell ref="H3:K3"/>
    <mergeCell ref="A3:A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15"/>
  <sheetViews>
    <sheetView showZeros="0" zoomScale="90" zoomScaleNormal="90" workbookViewId="0" topLeftCell="A7">
      <selection activeCell="T13" sqref="T13"/>
    </sheetView>
  </sheetViews>
  <sheetFormatPr defaultColWidth="8.88671875" defaultRowHeight="13.5"/>
  <cols>
    <col min="1" max="1" width="6.77734375" style="38" customWidth="1"/>
    <col min="2" max="5" width="7.99609375" style="38" customWidth="1"/>
    <col min="6" max="19" width="7.77734375" style="38" customWidth="1"/>
    <col min="20" max="20" width="6.77734375" style="38" customWidth="1"/>
    <col min="21" max="16384" width="8.88671875" style="38" customWidth="1"/>
  </cols>
  <sheetData>
    <row r="1" spans="1:18" s="519" customFormat="1" ht="38.25" customHeight="1">
      <c r="A1" s="863" t="s">
        <v>287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</row>
    <row r="2" spans="1:20" s="5" customFormat="1" ht="38.25" customHeight="1" thickBot="1">
      <c r="A2" s="5" t="s">
        <v>529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1030" t="s">
        <v>852</v>
      </c>
      <c r="T2" s="1030"/>
    </row>
    <row r="3" spans="1:20" s="5" customFormat="1" ht="39.75" customHeight="1">
      <c r="A3" s="899" t="s">
        <v>888</v>
      </c>
      <c r="B3" s="1029" t="s">
        <v>853</v>
      </c>
      <c r="C3" s="899"/>
      <c r="D3" s="981" t="s">
        <v>854</v>
      </c>
      <c r="E3" s="982"/>
      <c r="F3" s="982"/>
      <c r="G3" s="982"/>
      <c r="H3" s="982"/>
      <c r="I3" s="982"/>
      <c r="J3" s="982"/>
      <c r="K3" s="983"/>
      <c r="L3" s="981" t="s">
        <v>855</v>
      </c>
      <c r="M3" s="982"/>
      <c r="N3" s="982"/>
      <c r="O3" s="982"/>
      <c r="P3" s="982"/>
      <c r="Q3" s="982"/>
      <c r="R3" s="982"/>
      <c r="S3" s="983"/>
      <c r="T3" s="898" t="s">
        <v>519</v>
      </c>
    </row>
    <row r="4" spans="1:20" s="5" customFormat="1" ht="39.75" customHeight="1">
      <c r="A4" s="1005"/>
      <c r="B4" s="169" t="s">
        <v>856</v>
      </c>
      <c r="C4" s="169" t="s">
        <v>857</v>
      </c>
      <c r="D4" s="1026" t="s">
        <v>530</v>
      </c>
      <c r="E4" s="1027"/>
      <c r="F4" s="1006" t="s">
        <v>843</v>
      </c>
      <c r="G4" s="1005"/>
      <c r="H4" s="1006" t="s">
        <v>844</v>
      </c>
      <c r="I4" s="1005"/>
      <c r="J4" s="1006" t="s">
        <v>830</v>
      </c>
      <c r="K4" s="1005"/>
      <c r="L4" s="1026" t="s">
        <v>530</v>
      </c>
      <c r="M4" s="1027"/>
      <c r="N4" s="1006" t="s">
        <v>844</v>
      </c>
      <c r="O4" s="1005"/>
      <c r="P4" s="1006" t="s">
        <v>845</v>
      </c>
      <c r="Q4" s="1005"/>
      <c r="R4" s="1006" t="s">
        <v>858</v>
      </c>
      <c r="S4" s="1005"/>
      <c r="T4" s="1006"/>
    </row>
    <row r="5" spans="1:20" s="5" customFormat="1" ht="39.75" customHeight="1">
      <c r="A5" s="1005"/>
      <c r="B5" s="143"/>
      <c r="C5" s="143"/>
      <c r="D5" s="910" t="s">
        <v>542</v>
      </c>
      <c r="E5" s="901"/>
      <c r="F5" s="900" t="s">
        <v>847</v>
      </c>
      <c r="G5" s="901"/>
      <c r="H5" s="910" t="s">
        <v>848</v>
      </c>
      <c r="I5" s="901"/>
      <c r="J5" s="910" t="s">
        <v>541</v>
      </c>
      <c r="K5" s="901"/>
      <c r="L5" s="910" t="s">
        <v>542</v>
      </c>
      <c r="M5" s="901"/>
      <c r="N5" s="910" t="s">
        <v>848</v>
      </c>
      <c r="O5" s="901"/>
      <c r="P5" s="900" t="s">
        <v>849</v>
      </c>
      <c r="Q5" s="901"/>
      <c r="R5" s="910" t="s">
        <v>836</v>
      </c>
      <c r="S5" s="901"/>
      <c r="T5" s="1006"/>
    </row>
    <row r="6" spans="1:20" s="5" customFormat="1" ht="39.75" customHeight="1">
      <c r="A6" s="1005"/>
      <c r="B6" s="617"/>
      <c r="C6" s="617"/>
      <c r="D6" s="169" t="s">
        <v>856</v>
      </c>
      <c r="E6" s="169" t="s">
        <v>857</v>
      </c>
      <c r="F6" s="169" t="s">
        <v>856</v>
      </c>
      <c r="G6" s="169" t="s">
        <v>857</v>
      </c>
      <c r="H6" s="169" t="s">
        <v>856</v>
      </c>
      <c r="I6" s="169" t="s">
        <v>857</v>
      </c>
      <c r="J6" s="169" t="s">
        <v>856</v>
      </c>
      <c r="K6" s="169" t="s">
        <v>857</v>
      </c>
      <c r="L6" s="169" t="s">
        <v>856</v>
      </c>
      <c r="M6" s="169" t="s">
        <v>857</v>
      </c>
      <c r="N6" s="169" t="s">
        <v>856</v>
      </c>
      <c r="O6" s="169" t="s">
        <v>857</v>
      </c>
      <c r="P6" s="169" t="s">
        <v>856</v>
      </c>
      <c r="Q6" s="169" t="s">
        <v>857</v>
      </c>
      <c r="R6" s="169" t="s">
        <v>856</v>
      </c>
      <c r="S6" s="169" t="s">
        <v>857</v>
      </c>
      <c r="T6" s="1006"/>
    </row>
    <row r="7" spans="1:20" s="5" customFormat="1" ht="39.75" customHeight="1">
      <c r="A7" s="901"/>
      <c r="B7" s="231" t="s">
        <v>859</v>
      </c>
      <c r="C7" s="164" t="s">
        <v>860</v>
      </c>
      <c r="D7" s="231" t="s">
        <v>859</v>
      </c>
      <c r="E7" s="164" t="s">
        <v>860</v>
      </c>
      <c r="F7" s="231" t="s">
        <v>859</v>
      </c>
      <c r="G7" s="164" t="s">
        <v>860</v>
      </c>
      <c r="H7" s="231" t="s">
        <v>859</v>
      </c>
      <c r="I7" s="164" t="s">
        <v>860</v>
      </c>
      <c r="J7" s="231" t="s">
        <v>859</v>
      </c>
      <c r="K7" s="164" t="s">
        <v>860</v>
      </c>
      <c r="L7" s="231" t="s">
        <v>859</v>
      </c>
      <c r="M7" s="164" t="s">
        <v>860</v>
      </c>
      <c r="N7" s="231" t="s">
        <v>859</v>
      </c>
      <c r="O7" s="164" t="s">
        <v>860</v>
      </c>
      <c r="P7" s="231" t="s">
        <v>859</v>
      </c>
      <c r="Q7" s="164" t="s">
        <v>860</v>
      </c>
      <c r="R7" s="231" t="s">
        <v>859</v>
      </c>
      <c r="S7" s="164" t="s">
        <v>860</v>
      </c>
      <c r="T7" s="910"/>
    </row>
    <row r="8" spans="1:20" s="5" customFormat="1" ht="54.75" customHeight="1">
      <c r="A8" s="687" t="s">
        <v>523</v>
      </c>
      <c r="B8" s="489">
        <v>19987</v>
      </c>
      <c r="C8" s="489">
        <v>9676</v>
      </c>
      <c r="D8" s="489">
        <v>16334</v>
      </c>
      <c r="E8" s="489">
        <v>7673</v>
      </c>
      <c r="F8" s="688">
        <v>7081</v>
      </c>
      <c r="G8" s="688">
        <v>1872</v>
      </c>
      <c r="H8" s="688">
        <v>9079</v>
      </c>
      <c r="I8" s="688">
        <v>5775</v>
      </c>
      <c r="J8" s="688">
        <v>174</v>
      </c>
      <c r="K8" s="688">
        <v>26</v>
      </c>
      <c r="L8" s="489">
        <v>3653</v>
      </c>
      <c r="M8" s="489">
        <v>2003</v>
      </c>
      <c r="N8" s="688">
        <v>1994</v>
      </c>
      <c r="O8" s="688">
        <v>1305</v>
      </c>
      <c r="P8" s="688">
        <v>730</v>
      </c>
      <c r="Q8" s="688">
        <v>218</v>
      </c>
      <c r="R8" s="688">
        <v>929</v>
      </c>
      <c r="S8" s="687">
        <v>480</v>
      </c>
      <c r="T8" s="688" t="s">
        <v>523</v>
      </c>
    </row>
    <row r="9" spans="1:20" s="689" customFormat="1" ht="54.75" customHeight="1">
      <c r="A9" s="687" t="s">
        <v>826</v>
      </c>
      <c r="B9" s="489">
        <v>19570</v>
      </c>
      <c r="C9" s="489">
        <v>8054</v>
      </c>
      <c r="D9" s="489">
        <v>15970</v>
      </c>
      <c r="E9" s="489">
        <v>6526</v>
      </c>
      <c r="F9" s="688">
        <v>5873</v>
      </c>
      <c r="G9" s="688">
        <v>1551</v>
      </c>
      <c r="H9" s="688">
        <v>9457</v>
      </c>
      <c r="I9" s="688">
        <v>4823</v>
      </c>
      <c r="J9" s="688">
        <v>640</v>
      </c>
      <c r="K9" s="688">
        <v>152</v>
      </c>
      <c r="L9" s="489">
        <v>3600</v>
      </c>
      <c r="M9" s="489">
        <v>1528</v>
      </c>
      <c r="N9" s="688">
        <v>1984</v>
      </c>
      <c r="O9" s="688">
        <v>1079</v>
      </c>
      <c r="P9" s="688">
        <v>785</v>
      </c>
      <c r="Q9" s="688">
        <v>127</v>
      </c>
      <c r="R9" s="688">
        <v>831</v>
      </c>
      <c r="S9" s="687">
        <v>322</v>
      </c>
      <c r="T9" s="688" t="s">
        <v>826</v>
      </c>
    </row>
    <row r="10" spans="1:20" s="59" customFormat="1" ht="54.75" customHeight="1">
      <c r="A10" s="194" t="s">
        <v>526</v>
      </c>
      <c r="B10" s="336">
        <f>D10+L10</f>
        <v>19611</v>
      </c>
      <c r="C10" s="336">
        <f>E10+M10</f>
        <v>8673</v>
      </c>
      <c r="D10" s="336">
        <f>F10+H10+J10</f>
        <v>15601</v>
      </c>
      <c r="E10" s="336">
        <f>G10+I10+K10</f>
        <v>6764</v>
      </c>
      <c r="F10" s="336">
        <v>5695</v>
      </c>
      <c r="G10" s="336">
        <v>1397</v>
      </c>
      <c r="H10" s="336">
        <v>9415</v>
      </c>
      <c r="I10" s="336">
        <v>5284</v>
      </c>
      <c r="J10" s="336">
        <v>491</v>
      </c>
      <c r="K10" s="336">
        <v>83</v>
      </c>
      <c r="L10" s="336">
        <f>N10+P10+R10</f>
        <v>4010</v>
      </c>
      <c r="M10" s="336">
        <f>O10+Q10+S10</f>
        <v>1909</v>
      </c>
      <c r="N10" s="336">
        <v>2507</v>
      </c>
      <c r="O10" s="336">
        <v>1457</v>
      </c>
      <c r="P10" s="336">
        <v>846</v>
      </c>
      <c r="Q10" s="336">
        <v>137</v>
      </c>
      <c r="R10" s="336">
        <v>657</v>
      </c>
      <c r="S10" s="336">
        <v>315</v>
      </c>
      <c r="T10" s="232" t="s">
        <v>526</v>
      </c>
    </row>
    <row r="11" spans="1:20" s="59" customFormat="1" ht="54.75" customHeight="1">
      <c r="A11" s="194" t="s">
        <v>832</v>
      </c>
      <c r="B11" s="336">
        <v>15064</v>
      </c>
      <c r="C11" s="336">
        <v>6052</v>
      </c>
      <c r="D11" s="336">
        <v>12641</v>
      </c>
      <c r="E11" s="336">
        <v>4935</v>
      </c>
      <c r="F11" s="336">
        <v>5858</v>
      </c>
      <c r="G11" s="336">
        <v>1279</v>
      </c>
      <c r="H11" s="336">
        <v>6452</v>
      </c>
      <c r="I11" s="336">
        <v>3611</v>
      </c>
      <c r="J11" s="336">
        <v>331</v>
      </c>
      <c r="K11" s="336">
        <v>45</v>
      </c>
      <c r="L11" s="336">
        <v>2423</v>
      </c>
      <c r="M11" s="336">
        <v>1117</v>
      </c>
      <c r="N11" s="336">
        <v>1446</v>
      </c>
      <c r="O11" s="336">
        <v>802</v>
      </c>
      <c r="P11" s="336">
        <v>549</v>
      </c>
      <c r="Q11" s="336">
        <v>113</v>
      </c>
      <c r="R11" s="336">
        <v>428</v>
      </c>
      <c r="S11" s="336">
        <v>202</v>
      </c>
      <c r="T11" s="232" t="s">
        <v>832</v>
      </c>
    </row>
    <row r="12" spans="1:20" s="132" customFormat="1" ht="54.75" customHeight="1">
      <c r="A12" s="174" t="s">
        <v>833</v>
      </c>
      <c r="B12" s="635">
        <f>D12+L12</f>
        <v>22124</v>
      </c>
      <c r="C12" s="364">
        <f>E12+M12</f>
        <v>12338</v>
      </c>
      <c r="D12" s="364">
        <f>F12+H12+J12</f>
        <v>17648</v>
      </c>
      <c r="E12" s="364">
        <f>G12+I12+K12</f>
        <v>9501</v>
      </c>
      <c r="F12" s="364">
        <v>7437</v>
      </c>
      <c r="G12" s="364">
        <v>2039</v>
      </c>
      <c r="H12" s="364">
        <v>9846</v>
      </c>
      <c r="I12" s="364">
        <v>7398</v>
      </c>
      <c r="J12" s="364">
        <v>365</v>
      </c>
      <c r="K12" s="364">
        <v>64</v>
      </c>
      <c r="L12" s="364">
        <f>N12+P12+R12</f>
        <v>4476</v>
      </c>
      <c r="M12" s="364">
        <f>O12+Q12+S12</f>
        <v>2837</v>
      </c>
      <c r="N12" s="364">
        <v>3362</v>
      </c>
      <c r="O12" s="364">
        <v>2460</v>
      </c>
      <c r="P12" s="364">
        <v>651</v>
      </c>
      <c r="Q12" s="364">
        <v>120</v>
      </c>
      <c r="R12" s="364">
        <v>463</v>
      </c>
      <c r="S12" s="636">
        <v>257</v>
      </c>
      <c r="T12" s="233" t="s">
        <v>833</v>
      </c>
    </row>
    <row r="13" spans="1:20" s="237" customFormat="1" ht="54.75" customHeight="1" thickBot="1">
      <c r="A13" s="638" t="s">
        <v>513</v>
      </c>
      <c r="B13" s="639">
        <f>D13+L13</f>
        <v>48786</v>
      </c>
      <c r="C13" s="640">
        <f>E13+M13</f>
        <v>23885</v>
      </c>
      <c r="D13" s="640">
        <f>F13+H13+J13</f>
        <v>36283</v>
      </c>
      <c r="E13" s="640">
        <f>G13+I13+K13</f>
        <v>17396</v>
      </c>
      <c r="F13" s="640">
        <v>7721</v>
      </c>
      <c r="G13" s="640">
        <v>1991</v>
      </c>
      <c r="H13" s="640">
        <v>28099</v>
      </c>
      <c r="I13" s="640">
        <v>15331</v>
      </c>
      <c r="J13" s="640">
        <v>463</v>
      </c>
      <c r="K13" s="640">
        <v>74</v>
      </c>
      <c r="L13" s="640">
        <f>N13+P13+R13</f>
        <v>12503</v>
      </c>
      <c r="M13" s="640">
        <f>O13+Q13+S13</f>
        <v>6489</v>
      </c>
      <c r="N13" s="640">
        <v>11313</v>
      </c>
      <c r="O13" s="640">
        <v>6061</v>
      </c>
      <c r="P13" s="640">
        <v>698</v>
      </c>
      <c r="Q13" s="640">
        <v>132</v>
      </c>
      <c r="R13" s="640">
        <v>492</v>
      </c>
      <c r="S13" s="641">
        <v>296</v>
      </c>
      <c r="T13" s="642" t="s">
        <v>513</v>
      </c>
    </row>
    <row r="14" spans="1:20" s="5" customFormat="1" ht="19.5" customHeight="1">
      <c r="A14" s="405" t="s">
        <v>524</v>
      </c>
      <c r="B14" s="59"/>
      <c r="C14" s="59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1028" t="s">
        <v>819</v>
      </c>
      <c r="Q14" s="1028"/>
      <c r="R14" s="1028"/>
      <c r="S14" s="1028"/>
      <c r="T14" s="1028"/>
    </row>
    <row r="15" spans="1:20" s="5" customFormat="1" ht="19.5" customHeight="1">
      <c r="A15" s="452" t="s">
        <v>861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1025" t="s">
        <v>851</v>
      </c>
      <c r="Q15" s="1025"/>
      <c r="R15" s="1025"/>
      <c r="S15" s="1025"/>
      <c r="T15" s="1025"/>
    </row>
    <row r="16" s="5" customFormat="1" ht="12"/>
    <row r="17" s="5" customFormat="1" ht="12"/>
  </sheetData>
  <mergeCells count="25">
    <mergeCell ref="P14:T14"/>
    <mergeCell ref="P15:T15"/>
    <mergeCell ref="A1:R1"/>
    <mergeCell ref="B3:C3"/>
    <mergeCell ref="D3:K3"/>
    <mergeCell ref="L3:S3"/>
    <mergeCell ref="S2:T2"/>
    <mergeCell ref="A3:A7"/>
    <mergeCell ref="T3:T7"/>
    <mergeCell ref="P5:Q5"/>
    <mergeCell ref="R5:S5"/>
    <mergeCell ref="F4:G4"/>
    <mergeCell ref="R4:S4"/>
    <mergeCell ref="F5:G5"/>
    <mergeCell ref="H5:I5"/>
    <mergeCell ref="J5:K5"/>
    <mergeCell ref="N5:O5"/>
    <mergeCell ref="H4:I4"/>
    <mergeCell ref="J4:K4"/>
    <mergeCell ref="N4:O4"/>
    <mergeCell ref="P4:Q4"/>
    <mergeCell ref="L5:M5"/>
    <mergeCell ref="D4:E4"/>
    <mergeCell ref="D5:E5"/>
    <mergeCell ref="L4:M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2"/>
  <sheetViews>
    <sheetView zoomScaleSheetLayoutView="100" workbookViewId="0" topLeftCell="A13">
      <selection activeCell="O21" sqref="O21"/>
    </sheetView>
  </sheetViews>
  <sheetFormatPr defaultColWidth="8.88671875" defaultRowHeight="13.5"/>
  <cols>
    <col min="1" max="1" width="12.77734375" style="0" customWidth="1"/>
    <col min="2" max="6" width="6.77734375" style="0" customWidth="1"/>
    <col min="7" max="15" width="5.77734375" style="0" customWidth="1"/>
    <col min="16" max="22" width="6.77734375" style="0" customWidth="1"/>
    <col min="23" max="23" width="20.10546875" style="0" customWidth="1"/>
    <col min="24" max="24" width="15.21484375" style="0" customWidth="1"/>
    <col min="25" max="34" width="7.10546875" style="0" customWidth="1"/>
    <col min="35" max="45" width="5.3359375" style="0" customWidth="1"/>
    <col min="46" max="46" width="28.4453125" style="0" customWidth="1"/>
  </cols>
  <sheetData>
    <row r="1" spans="1:47" s="1" customFormat="1" ht="26.25" customHeight="1">
      <c r="A1" s="800" t="s">
        <v>563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 t="s">
        <v>564</v>
      </c>
      <c r="N1" s="800"/>
      <c r="O1" s="800"/>
      <c r="P1" s="800"/>
      <c r="Q1" s="800"/>
      <c r="R1" s="800"/>
      <c r="S1" s="800"/>
      <c r="T1" s="800"/>
      <c r="U1" s="800"/>
      <c r="V1" s="800"/>
      <c r="W1" s="800"/>
      <c r="AU1" s="6"/>
    </row>
    <row r="2" spans="1:47" s="14" customFormat="1" ht="18" customHeight="1" thickBot="1">
      <c r="A2" s="19" t="s">
        <v>529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 t="s">
        <v>540</v>
      </c>
      <c r="AU2" s="13"/>
    </row>
    <row r="3" spans="1:47" s="14" customFormat="1" ht="18.75" customHeight="1">
      <c r="A3" s="807" t="s">
        <v>837</v>
      </c>
      <c r="B3" s="791" t="s">
        <v>565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 t="s">
        <v>566</v>
      </c>
      <c r="N3" s="789"/>
      <c r="O3" s="789"/>
      <c r="P3" s="789"/>
      <c r="Q3" s="789"/>
      <c r="R3" s="789"/>
      <c r="S3" s="789"/>
      <c r="T3" s="789"/>
      <c r="U3" s="789"/>
      <c r="V3" s="789"/>
      <c r="W3" s="792" t="s">
        <v>567</v>
      </c>
      <c r="AU3" s="13"/>
    </row>
    <row r="4" spans="1:47" s="14" customFormat="1" ht="19.5" customHeight="1">
      <c r="A4" s="808"/>
      <c r="B4" s="806" t="s">
        <v>418</v>
      </c>
      <c r="C4" s="806" t="s">
        <v>419</v>
      </c>
      <c r="D4" s="806" t="s">
        <v>820</v>
      </c>
      <c r="E4" s="806" t="s">
        <v>568</v>
      </c>
      <c r="F4" s="790" t="s">
        <v>552</v>
      </c>
      <c r="G4" s="834"/>
      <c r="H4" s="834"/>
      <c r="I4" s="834"/>
      <c r="J4" s="834"/>
      <c r="K4" s="834"/>
      <c r="L4" s="845"/>
      <c r="M4" s="834" t="s">
        <v>569</v>
      </c>
      <c r="N4" s="834"/>
      <c r="O4" s="834"/>
      <c r="P4" s="834"/>
      <c r="Q4" s="834"/>
      <c r="R4" s="834"/>
      <c r="S4" s="844"/>
      <c r="T4" s="812" t="s">
        <v>822</v>
      </c>
      <c r="U4" s="812" t="s">
        <v>823</v>
      </c>
      <c r="V4" s="794" t="s">
        <v>570</v>
      </c>
      <c r="W4" s="793"/>
      <c r="AU4" s="13"/>
    </row>
    <row r="5" spans="1:47" s="14" customFormat="1" ht="41.25" customHeight="1">
      <c r="A5" s="809"/>
      <c r="B5" s="811"/>
      <c r="C5" s="811"/>
      <c r="D5" s="811"/>
      <c r="E5" s="811"/>
      <c r="F5" s="9" t="s">
        <v>571</v>
      </c>
      <c r="G5" s="9" t="s">
        <v>808</v>
      </c>
      <c r="H5" s="9" t="s">
        <v>815</v>
      </c>
      <c r="I5" s="9" t="s">
        <v>816</v>
      </c>
      <c r="J5" s="9" t="s">
        <v>809</v>
      </c>
      <c r="K5" s="10" t="s">
        <v>810</v>
      </c>
      <c r="L5" s="10" t="s">
        <v>811</v>
      </c>
      <c r="M5" s="21" t="s">
        <v>812</v>
      </c>
      <c r="N5" s="9" t="s">
        <v>813</v>
      </c>
      <c r="O5" s="9" t="s">
        <v>814</v>
      </c>
      <c r="P5" s="22" t="s">
        <v>572</v>
      </c>
      <c r="Q5" s="9" t="s">
        <v>573</v>
      </c>
      <c r="R5" s="27" t="s">
        <v>821</v>
      </c>
      <c r="S5" s="10" t="s">
        <v>422</v>
      </c>
      <c r="T5" s="813"/>
      <c r="U5" s="813"/>
      <c r="V5" s="795"/>
      <c r="W5" s="790"/>
      <c r="AU5" s="13"/>
    </row>
    <row r="6" spans="1:23" s="14" customFormat="1" ht="22.5" customHeight="1">
      <c r="A6" s="15" t="s">
        <v>574</v>
      </c>
      <c r="B6" s="25" t="s">
        <v>575</v>
      </c>
      <c r="C6" s="11" t="s">
        <v>575</v>
      </c>
      <c r="D6" s="11" t="s">
        <v>575</v>
      </c>
      <c r="E6" s="11" t="s">
        <v>575</v>
      </c>
      <c r="F6" s="11" t="s">
        <v>575</v>
      </c>
      <c r="G6" s="11" t="s">
        <v>575</v>
      </c>
      <c r="H6" s="11" t="s">
        <v>575</v>
      </c>
      <c r="I6" s="11" t="s">
        <v>575</v>
      </c>
      <c r="J6" s="11" t="s">
        <v>575</v>
      </c>
      <c r="K6" s="11" t="s">
        <v>575</v>
      </c>
      <c r="L6" s="11" t="s">
        <v>575</v>
      </c>
      <c r="M6" s="11" t="s">
        <v>575</v>
      </c>
      <c r="N6" s="11" t="s">
        <v>575</v>
      </c>
      <c r="O6" s="11" t="s">
        <v>575</v>
      </c>
      <c r="P6" s="11" t="s">
        <v>575</v>
      </c>
      <c r="Q6" s="11" t="s">
        <v>575</v>
      </c>
      <c r="R6" s="11" t="s">
        <v>575</v>
      </c>
      <c r="S6" s="11" t="s">
        <v>575</v>
      </c>
      <c r="T6" s="11" t="s">
        <v>575</v>
      </c>
      <c r="U6" s="11" t="s">
        <v>575</v>
      </c>
      <c r="V6" s="15" t="s">
        <v>575</v>
      </c>
      <c r="W6" s="11" t="s">
        <v>574</v>
      </c>
    </row>
    <row r="7" spans="1:23" s="14" customFormat="1" ht="22.5" customHeight="1">
      <c r="A7" s="15" t="s">
        <v>576</v>
      </c>
      <c r="B7" s="25" t="s">
        <v>575</v>
      </c>
      <c r="C7" s="11" t="s">
        <v>575</v>
      </c>
      <c r="D7" s="11" t="s">
        <v>575</v>
      </c>
      <c r="E7" s="11" t="s">
        <v>575</v>
      </c>
      <c r="F7" s="11" t="s">
        <v>575</v>
      </c>
      <c r="G7" s="11" t="s">
        <v>575</v>
      </c>
      <c r="H7" s="11" t="s">
        <v>575</v>
      </c>
      <c r="I7" s="11" t="s">
        <v>575</v>
      </c>
      <c r="J7" s="11" t="s">
        <v>575</v>
      </c>
      <c r="K7" s="11" t="s">
        <v>575</v>
      </c>
      <c r="L7" s="11" t="s">
        <v>575</v>
      </c>
      <c r="M7" s="11" t="s">
        <v>575</v>
      </c>
      <c r="N7" s="11" t="s">
        <v>575</v>
      </c>
      <c r="O7" s="11" t="s">
        <v>575</v>
      </c>
      <c r="P7" s="11" t="s">
        <v>575</v>
      </c>
      <c r="Q7" s="11" t="s">
        <v>575</v>
      </c>
      <c r="R7" s="11" t="s">
        <v>575</v>
      </c>
      <c r="S7" s="11" t="s">
        <v>575</v>
      </c>
      <c r="T7" s="11" t="s">
        <v>575</v>
      </c>
      <c r="U7" s="11" t="s">
        <v>575</v>
      </c>
      <c r="V7" s="15" t="s">
        <v>575</v>
      </c>
      <c r="W7" s="11" t="s">
        <v>576</v>
      </c>
    </row>
    <row r="8" spans="1:23" s="13" customFormat="1" ht="22.5" customHeight="1">
      <c r="A8" s="15" t="s">
        <v>640</v>
      </c>
      <c r="B8" s="25" t="s">
        <v>575</v>
      </c>
      <c r="C8" s="11" t="s">
        <v>575</v>
      </c>
      <c r="D8" s="11" t="s">
        <v>575</v>
      </c>
      <c r="E8" s="11" t="s">
        <v>575</v>
      </c>
      <c r="F8" s="11" t="s">
        <v>575</v>
      </c>
      <c r="G8" s="11" t="s">
        <v>575</v>
      </c>
      <c r="H8" s="11" t="s">
        <v>575</v>
      </c>
      <c r="I8" s="11" t="s">
        <v>575</v>
      </c>
      <c r="J8" s="11" t="s">
        <v>575</v>
      </c>
      <c r="K8" s="11" t="s">
        <v>575</v>
      </c>
      <c r="L8" s="11" t="s">
        <v>575</v>
      </c>
      <c r="M8" s="11" t="s">
        <v>575</v>
      </c>
      <c r="N8" s="11" t="s">
        <v>575</v>
      </c>
      <c r="O8" s="11" t="s">
        <v>575</v>
      </c>
      <c r="P8" s="11" t="s">
        <v>575</v>
      </c>
      <c r="Q8" s="11" t="s">
        <v>575</v>
      </c>
      <c r="R8" s="11" t="s">
        <v>575</v>
      </c>
      <c r="S8" s="11" t="s">
        <v>575</v>
      </c>
      <c r="T8" s="11" t="s">
        <v>575</v>
      </c>
      <c r="U8" s="11" t="s">
        <v>575</v>
      </c>
      <c r="V8" s="15" t="s">
        <v>575</v>
      </c>
      <c r="W8" s="11" t="s">
        <v>640</v>
      </c>
    </row>
    <row r="9" spans="1:23" s="13" customFormat="1" ht="22.5" customHeight="1">
      <c r="A9" s="15" t="s">
        <v>832</v>
      </c>
      <c r="B9" s="25" t="s">
        <v>575</v>
      </c>
      <c r="C9" s="11" t="s">
        <v>575</v>
      </c>
      <c r="D9" s="11" t="s">
        <v>575</v>
      </c>
      <c r="E9" s="11" t="s">
        <v>575</v>
      </c>
      <c r="F9" s="11" t="s">
        <v>575</v>
      </c>
      <c r="G9" s="11" t="s">
        <v>575</v>
      </c>
      <c r="H9" s="11" t="s">
        <v>575</v>
      </c>
      <c r="I9" s="11" t="s">
        <v>575</v>
      </c>
      <c r="J9" s="11" t="s">
        <v>575</v>
      </c>
      <c r="K9" s="11" t="s">
        <v>575</v>
      </c>
      <c r="L9" s="11" t="s">
        <v>575</v>
      </c>
      <c r="M9" s="11" t="s">
        <v>575</v>
      </c>
      <c r="N9" s="11" t="s">
        <v>575</v>
      </c>
      <c r="O9" s="11" t="s">
        <v>575</v>
      </c>
      <c r="P9" s="11" t="s">
        <v>575</v>
      </c>
      <c r="Q9" s="11" t="s">
        <v>575</v>
      </c>
      <c r="R9" s="11" t="s">
        <v>575</v>
      </c>
      <c r="S9" s="11" t="s">
        <v>575</v>
      </c>
      <c r="T9" s="11" t="s">
        <v>575</v>
      </c>
      <c r="U9" s="11" t="s">
        <v>575</v>
      </c>
      <c r="V9" s="15" t="s">
        <v>575</v>
      </c>
      <c r="W9" s="11" t="s">
        <v>832</v>
      </c>
    </row>
    <row r="10" spans="1:23" s="34" customFormat="1" ht="22.5" customHeight="1">
      <c r="A10" s="76" t="s">
        <v>641</v>
      </c>
      <c r="B10" s="381" t="s">
        <v>575</v>
      </c>
      <c r="C10" s="384" t="s">
        <v>575</v>
      </c>
      <c r="D10" s="384" t="s">
        <v>575</v>
      </c>
      <c r="E10" s="384" t="s">
        <v>575</v>
      </c>
      <c r="F10" s="384" t="s">
        <v>575</v>
      </c>
      <c r="G10" s="384" t="s">
        <v>575</v>
      </c>
      <c r="H10" s="384" t="s">
        <v>575</v>
      </c>
      <c r="I10" s="384" t="s">
        <v>575</v>
      </c>
      <c r="J10" s="384" t="s">
        <v>575</v>
      </c>
      <c r="K10" s="384" t="s">
        <v>575</v>
      </c>
      <c r="L10" s="384" t="s">
        <v>575</v>
      </c>
      <c r="M10" s="384" t="s">
        <v>575</v>
      </c>
      <c r="N10" s="384" t="s">
        <v>575</v>
      </c>
      <c r="O10" s="384" t="s">
        <v>575</v>
      </c>
      <c r="P10" s="384" t="s">
        <v>575</v>
      </c>
      <c r="Q10" s="384" t="s">
        <v>575</v>
      </c>
      <c r="R10" s="384" t="s">
        <v>575</v>
      </c>
      <c r="S10" s="384" t="s">
        <v>575</v>
      </c>
      <c r="T10" s="384" t="s">
        <v>575</v>
      </c>
      <c r="U10" s="384" t="s">
        <v>575</v>
      </c>
      <c r="V10" s="390" t="s">
        <v>575</v>
      </c>
      <c r="W10" s="73" t="s">
        <v>641</v>
      </c>
    </row>
    <row r="11" spans="1:23" s="34" customFormat="1" ht="22.5" customHeight="1" thickBot="1">
      <c r="A11" s="33" t="s">
        <v>642</v>
      </c>
      <c r="B11" s="43" t="s">
        <v>575</v>
      </c>
      <c r="C11" s="141" t="s">
        <v>575</v>
      </c>
      <c r="D11" s="141" t="s">
        <v>575</v>
      </c>
      <c r="E11" s="141" t="s">
        <v>575</v>
      </c>
      <c r="F11" s="141" t="s">
        <v>575</v>
      </c>
      <c r="G11" s="141" t="s">
        <v>575</v>
      </c>
      <c r="H11" s="141" t="s">
        <v>575</v>
      </c>
      <c r="I11" s="141" t="s">
        <v>575</v>
      </c>
      <c r="J11" s="141" t="s">
        <v>575</v>
      </c>
      <c r="K11" s="141" t="s">
        <v>575</v>
      </c>
      <c r="L11" s="141" t="s">
        <v>575</v>
      </c>
      <c r="M11" s="141" t="s">
        <v>575</v>
      </c>
      <c r="N11" s="141" t="s">
        <v>575</v>
      </c>
      <c r="O11" s="141" t="s">
        <v>575</v>
      </c>
      <c r="P11" s="141" t="s">
        <v>575</v>
      </c>
      <c r="Q11" s="141" t="s">
        <v>575</v>
      </c>
      <c r="R11" s="141" t="s">
        <v>575</v>
      </c>
      <c r="S11" s="141" t="s">
        <v>575</v>
      </c>
      <c r="T11" s="141" t="s">
        <v>575</v>
      </c>
      <c r="U11" s="141" t="s">
        <v>575</v>
      </c>
      <c r="V11" s="33" t="s">
        <v>575</v>
      </c>
      <c r="W11" s="43" t="s">
        <v>642</v>
      </c>
    </row>
    <row r="12" spans="1:23" s="83" customFormat="1" ht="19.5" customHeight="1" thickBot="1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</row>
    <row r="13" spans="1:47" s="65" customFormat="1" ht="18.75" customHeight="1">
      <c r="A13" s="801" t="s">
        <v>643</v>
      </c>
      <c r="B13" s="804" t="s">
        <v>644</v>
      </c>
      <c r="C13" s="805"/>
      <c r="D13" s="805"/>
      <c r="E13" s="805"/>
      <c r="F13" s="805"/>
      <c r="G13" s="805"/>
      <c r="H13" s="805"/>
      <c r="I13" s="805"/>
      <c r="J13" s="805"/>
      <c r="K13" s="805"/>
      <c r="L13" s="805"/>
      <c r="M13" s="805" t="s">
        <v>645</v>
      </c>
      <c r="N13" s="805"/>
      <c r="O13" s="805"/>
      <c r="P13" s="805"/>
      <c r="Q13" s="805"/>
      <c r="R13" s="805"/>
      <c r="S13" s="805"/>
      <c r="T13" s="805"/>
      <c r="U13" s="805"/>
      <c r="V13" s="771"/>
      <c r="W13" s="796" t="s">
        <v>646</v>
      </c>
      <c r="AU13" s="83"/>
    </row>
    <row r="14" spans="1:47" s="14" customFormat="1" ht="18.75" customHeight="1">
      <c r="A14" s="799"/>
      <c r="B14" s="810" t="s">
        <v>647</v>
      </c>
      <c r="C14" s="810" t="s">
        <v>648</v>
      </c>
      <c r="D14" s="810" t="s">
        <v>649</v>
      </c>
      <c r="E14" s="810" t="s">
        <v>650</v>
      </c>
      <c r="F14" s="803" t="s">
        <v>651</v>
      </c>
      <c r="G14" s="798"/>
      <c r="H14" s="798"/>
      <c r="I14" s="798"/>
      <c r="J14" s="798"/>
      <c r="K14" s="798"/>
      <c r="L14" s="798"/>
      <c r="M14" s="798" t="s">
        <v>652</v>
      </c>
      <c r="N14" s="798"/>
      <c r="O14" s="798"/>
      <c r="P14" s="798"/>
      <c r="Q14" s="798"/>
      <c r="R14" s="798"/>
      <c r="S14" s="799"/>
      <c r="T14" s="812" t="s">
        <v>653</v>
      </c>
      <c r="U14" s="812" t="s">
        <v>654</v>
      </c>
      <c r="V14" s="794" t="s">
        <v>655</v>
      </c>
      <c r="W14" s="797"/>
      <c r="AU14" s="13"/>
    </row>
    <row r="15" spans="1:47" s="14" customFormat="1" ht="45.75" customHeight="1">
      <c r="A15" s="802"/>
      <c r="B15" s="811"/>
      <c r="C15" s="811"/>
      <c r="D15" s="811"/>
      <c r="E15" s="811"/>
      <c r="F15" s="23" t="s">
        <v>656</v>
      </c>
      <c r="G15" s="23" t="s">
        <v>657</v>
      </c>
      <c r="H15" s="23" t="s">
        <v>658</v>
      </c>
      <c r="I15" s="23" t="s">
        <v>659</v>
      </c>
      <c r="J15" s="23" t="s">
        <v>660</v>
      </c>
      <c r="K15" s="23" t="s">
        <v>661</v>
      </c>
      <c r="L15" s="7" t="s">
        <v>662</v>
      </c>
      <c r="M15" s="21" t="s">
        <v>663</v>
      </c>
      <c r="N15" s="9" t="s">
        <v>664</v>
      </c>
      <c r="O15" s="9" t="s">
        <v>665</v>
      </c>
      <c r="P15" s="22" t="s">
        <v>666</v>
      </c>
      <c r="Q15" s="9" t="s">
        <v>667</v>
      </c>
      <c r="R15" s="27" t="s">
        <v>668</v>
      </c>
      <c r="S15" s="10" t="s">
        <v>669</v>
      </c>
      <c r="T15" s="813"/>
      <c r="U15" s="813"/>
      <c r="V15" s="795"/>
      <c r="W15" s="797"/>
      <c r="AU15" s="13"/>
    </row>
    <row r="16" spans="1:23" s="14" customFormat="1" ht="22.5" customHeight="1">
      <c r="A16" s="15" t="s">
        <v>574</v>
      </c>
      <c r="B16" s="53">
        <f>SUM(C16:F16)+SUM(T16:V16)</f>
        <v>493</v>
      </c>
      <c r="C16" s="53">
        <f>SUM(C22:C27)</f>
        <v>1</v>
      </c>
      <c r="D16" s="53">
        <f>SUM(D22:D27)</f>
        <v>12</v>
      </c>
      <c r="E16" s="53">
        <f>SUM(E22:E27)</f>
        <v>0</v>
      </c>
      <c r="F16" s="53">
        <f>SUM(G16:S16)</f>
        <v>366</v>
      </c>
      <c r="G16" s="53">
        <f aca="true" t="shared" si="0" ref="G16:V16">SUM(G22:G27)</f>
        <v>0</v>
      </c>
      <c r="H16" s="53">
        <f t="shared" si="0"/>
        <v>0</v>
      </c>
      <c r="I16" s="53">
        <f t="shared" si="0"/>
        <v>1</v>
      </c>
      <c r="J16" s="53">
        <f t="shared" si="0"/>
        <v>4</v>
      </c>
      <c r="K16" s="53">
        <f t="shared" si="0"/>
        <v>21</v>
      </c>
      <c r="L16" s="53">
        <f t="shared" si="0"/>
        <v>113</v>
      </c>
      <c r="M16" s="53">
        <f t="shared" si="0"/>
        <v>109</v>
      </c>
      <c r="N16" s="53">
        <f t="shared" si="0"/>
        <v>83</v>
      </c>
      <c r="O16" s="53">
        <f t="shared" si="0"/>
        <v>35</v>
      </c>
      <c r="P16" s="53">
        <f t="shared" si="0"/>
        <v>0</v>
      </c>
      <c r="Q16" s="53">
        <f t="shared" si="0"/>
        <v>0</v>
      </c>
      <c r="R16" s="53">
        <f t="shared" si="0"/>
        <v>0</v>
      </c>
      <c r="S16" s="53">
        <f t="shared" si="0"/>
        <v>0</v>
      </c>
      <c r="T16" s="53">
        <f t="shared" si="0"/>
        <v>114</v>
      </c>
      <c r="U16" s="53">
        <f t="shared" si="0"/>
        <v>0</v>
      </c>
      <c r="V16" s="54">
        <f t="shared" si="0"/>
        <v>0</v>
      </c>
      <c r="W16" s="11" t="s">
        <v>574</v>
      </c>
    </row>
    <row r="17" spans="1:23" s="14" customFormat="1" ht="22.5" customHeight="1">
      <c r="A17" s="15" t="s">
        <v>826</v>
      </c>
      <c r="B17" s="53">
        <v>432</v>
      </c>
      <c r="C17" s="53">
        <v>1</v>
      </c>
      <c r="D17" s="53">
        <v>14</v>
      </c>
      <c r="E17" s="53">
        <f>SUM(E23:E30)</f>
        <v>0</v>
      </c>
      <c r="F17" s="53">
        <v>313</v>
      </c>
      <c r="G17" s="53">
        <f>SUM(G23:G30)</f>
        <v>0</v>
      </c>
      <c r="H17" s="53">
        <f>SUM(H23:H30)</f>
        <v>0</v>
      </c>
      <c r="I17" s="53">
        <v>1</v>
      </c>
      <c r="J17" s="53">
        <v>4</v>
      </c>
      <c r="K17" s="53">
        <v>19</v>
      </c>
      <c r="L17" s="53">
        <v>92</v>
      </c>
      <c r="M17" s="53">
        <v>98</v>
      </c>
      <c r="N17" s="53">
        <v>65</v>
      </c>
      <c r="O17" s="53">
        <v>34</v>
      </c>
      <c r="P17" s="53">
        <v>0</v>
      </c>
      <c r="Q17" s="53">
        <v>0</v>
      </c>
      <c r="R17" s="53">
        <v>0</v>
      </c>
      <c r="S17" s="53">
        <v>0</v>
      </c>
      <c r="T17" s="53">
        <v>104</v>
      </c>
      <c r="U17" s="53">
        <v>0</v>
      </c>
      <c r="V17" s="54">
        <v>0</v>
      </c>
      <c r="W17" s="11" t="s">
        <v>826</v>
      </c>
    </row>
    <row r="18" spans="1:23" s="13" customFormat="1" ht="22.5" customHeight="1">
      <c r="A18" s="15" t="s">
        <v>520</v>
      </c>
      <c r="B18" s="50">
        <v>452</v>
      </c>
      <c r="C18" s="53">
        <v>1</v>
      </c>
      <c r="D18" s="53">
        <v>12</v>
      </c>
      <c r="E18" s="53">
        <f>SUM(E24:E32)</f>
        <v>0</v>
      </c>
      <c r="F18" s="53">
        <v>332</v>
      </c>
      <c r="G18" s="53">
        <f aca="true" t="shared" si="1" ref="G18:H21">SUM(G24:G32)</f>
        <v>0</v>
      </c>
      <c r="H18" s="53">
        <f t="shared" si="1"/>
        <v>0</v>
      </c>
      <c r="I18" s="53">
        <v>1</v>
      </c>
      <c r="J18" s="53">
        <v>4</v>
      </c>
      <c r="K18" s="53">
        <v>20</v>
      </c>
      <c r="L18" s="53">
        <v>92</v>
      </c>
      <c r="M18" s="53">
        <v>101</v>
      </c>
      <c r="N18" s="53">
        <v>72</v>
      </c>
      <c r="O18" s="53">
        <v>42</v>
      </c>
      <c r="P18" s="53">
        <v>0</v>
      </c>
      <c r="Q18" s="53">
        <v>0</v>
      </c>
      <c r="R18" s="53">
        <v>0</v>
      </c>
      <c r="S18" s="53">
        <v>0</v>
      </c>
      <c r="T18" s="53">
        <v>107</v>
      </c>
      <c r="U18" s="53">
        <v>0</v>
      </c>
      <c r="V18" s="54">
        <v>0</v>
      </c>
      <c r="W18" s="11" t="s">
        <v>520</v>
      </c>
    </row>
    <row r="19" spans="1:23" s="13" customFormat="1" ht="22.5" customHeight="1">
      <c r="A19" s="15" t="s">
        <v>832</v>
      </c>
      <c r="B19" s="50">
        <v>461</v>
      </c>
      <c r="C19" s="53">
        <v>1</v>
      </c>
      <c r="D19" s="53">
        <v>12</v>
      </c>
      <c r="E19" s="53">
        <f>SUM(E25:E33)</f>
        <v>0</v>
      </c>
      <c r="F19" s="53">
        <v>333</v>
      </c>
      <c r="G19" s="53">
        <f t="shared" si="1"/>
        <v>0</v>
      </c>
      <c r="H19" s="53">
        <f t="shared" si="1"/>
        <v>0</v>
      </c>
      <c r="I19" s="53">
        <v>1</v>
      </c>
      <c r="J19" s="53">
        <v>4</v>
      </c>
      <c r="K19" s="53">
        <v>20</v>
      </c>
      <c r="L19" s="53">
        <v>92</v>
      </c>
      <c r="M19" s="53">
        <v>101</v>
      </c>
      <c r="N19" s="53">
        <v>73</v>
      </c>
      <c r="O19" s="53">
        <v>42</v>
      </c>
      <c r="P19" s="53">
        <v>0</v>
      </c>
      <c r="Q19" s="53">
        <v>0</v>
      </c>
      <c r="R19" s="53">
        <v>0</v>
      </c>
      <c r="S19" s="53">
        <v>0</v>
      </c>
      <c r="T19" s="53">
        <v>115</v>
      </c>
      <c r="U19" s="53">
        <v>0</v>
      </c>
      <c r="V19" s="54">
        <v>0</v>
      </c>
      <c r="W19" s="11" t="s">
        <v>832</v>
      </c>
    </row>
    <row r="20" spans="1:23" s="86" customFormat="1" ht="22.5" customHeight="1">
      <c r="A20" s="76" t="s">
        <v>641</v>
      </c>
      <c r="B20" s="84">
        <v>463</v>
      </c>
      <c r="C20" s="77">
        <f>SUM(C22:C27)</f>
        <v>1</v>
      </c>
      <c r="D20" s="77">
        <v>9</v>
      </c>
      <c r="E20" s="382">
        <f>SUM(E26:E34)</f>
        <v>0</v>
      </c>
      <c r="F20" s="77">
        <v>343</v>
      </c>
      <c r="G20" s="382">
        <f t="shared" si="1"/>
        <v>0</v>
      </c>
      <c r="H20" s="382">
        <f t="shared" si="1"/>
        <v>0</v>
      </c>
      <c r="I20" s="77">
        <f>SUM(I22:I27)</f>
        <v>1</v>
      </c>
      <c r="J20" s="77">
        <v>4</v>
      </c>
      <c r="K20" s="77">
        <v>20</v>
      </c>
      <c r="L20" s="77">
        <v>113</v>
      </c>
      <c r="M20" s="77">
        <v>101</v>
      </c>
      <c r="N20" s="77">
        <v>76</v>
      </c>
      <c r="O20" s="77">
        <v>28</v>
      </c>
      <c r="P20" s="77">
        <f>SUM(P22:P27)</f>
        <v>0</v>
      </c>
      <c r="Q20" s="77">
        <f>SUM(Q22:Q27)</f>
        <v>0</v>
      </c>
      <c r="R20" s="77">
        <f>SUM(R22:R27)</f>
        <v>0</v>
      </c>
      <c r="S20" s="77">
        <f>SUM(S22:S27)</f>
        <v>0</v>
      </c>
      <c r="T20" s="77">
        <v>110</v>
      </c>
      <c r="U20" s="77">
        <f>SUM(U22:U27)</f>
        <v>0</v>
      </c>
      <c r="V20" s="85">
        <f>SUM(V22:V27)</f>
        <v>0</v>
      </c>
      <c r="W20" s="73" t="s">
        <v>641</v>
      </c>
    </row>
    <row r="21" spans="1:23" s="34" customFormat="1" ht="22.5" customHeight="1">
      <c r="A21" s="30" t="s">
        <v>642</v>
      </c>
      <c r="B21" s="31">
        <f>SUM(B22:B28)</f>
        <v>514</v>
      </c>
      <c r="C21" s="32">
        <f aca="true" t="shared" si="2" ref="C21:J21">SUM(C22:C27)</f>
        <v>1</v>
      </c>
      <c r="D21" s="32">
        <f t="shared" si="2"/>
        <v>12</v>
      </c>
      <c r="E21" s="49">
        <f>SUM(E27:E35)</f>
        <v>0</v>
      </c>
      <c r="F21" s="32">
        <v>384</v>
      </c>
      <c r="G21" s="49">
        <f t="shared" si="1"/>
        <v>0</v>
      </c>
      <c r="H21" s="49">
        <f t="shared" si="1"/>
        <v>0</v>
      </c>
      <c r="I21" s="32">
        <f t="shared" si="2"/>
        <v>1</v>
      </c>
      <c r="J21" s="32">
        <f t="shared" si="2"/>
        <v>4</v>
      </c>
      <c r="K21" s="32">
        <v>21</v>
      </c>
      <c r="L21" s="32">
        <v>118</v>
      </c>
      <c r="M21" s="32">
        <v>116</v>
      </c>
      <c r="N21" s="32">
        <v>88</v>
      </c>
      <c r="O21" s="32">
        <v>35</v>
      </c>
      <c r="P21" s="49">
        <f>SUM(P23:P30)</f>
        <v>0</v>
      </c>
      <c r="Q21" s="49">
        <f>SUM(Q23:Q30)</f>
        <v>0</v>
      </c>
      <c r="R21" s="49">
        <f>SUM(R23:R30)</f>
        <v>0</v>
      </c>
      <c r="S21" s="49">
        <f>SUM(S23:S30)</f>
        <v>0</v>
      </c>
      <c r="T21" s="32">
        <v>117</v>
      </c>
      <c r="U21" s="49">
        <f>SUM(U23:U30)</f>
        <v>0</v>
      </c>
      <c r="V21" s="51">
        <f>SUM(V23:V30)</f>
        <v>0</v>
      </c>
      <c r="W21" s="31" t="s">
        <v>642</v>
      </c>
    </row>
    <row r="22" spans="1:23" s="8" customFormat="1" ht="22.5" customHeight="1">
      <c r="A22" s="262" t="s">
        <v>670</v>
      </c>
      <c r="B22" s="172">
        <v>67</v>
      </c>
      <c r="C22" s="171">
        <v>1</v>
      </c>
      <c r="D22" s="171">
        <v>1</v>
      </c>
      <c r="E22" s="388">
        <v>0</v>
      </c>
      <c r="F22" s="171">
        <v>37</v>
      </c>
      <c r="G22" s="388">
        <f>SUM(G30:G36)</f>
        <v>0</v>
      </c>
      <c r="H22" s="388">
        <f>SUM(H30:H36)</f>
        <v>0</v>
      </c>
      <c r="I22" s="171">
        <v>1</v>
      </c>
      <c r="J22" s="171"/>
      <c r="K22" s="171">
        <v>1</v>
      </c>
      <c r="L22" s="171">
        <v>20</v>
      </c>
      <c r="M22" s="171">
        <v>8</v>
      </c>
      <c r="N22" s="171">
        <v>5</v>
      </c>
      <c r="O22" s="171">
        <v>2</v>
      </c>
      <c r="P22" s="77">
        <f aca="true" t="shared" si="3" ref="P22:S25">SUM(P24:P32)</f>
        <v>0</v>
      </c>
      <c r="Q22" s="77">
        <f t="shared" si="3"/>
        <v>0</v>
      </c>
      <c r="R22" s="77">
        <f t="shared" si="3"/>
        <v>0</v>
      </c>
      <c r="S22" s="77">
        <f t="shared" si="3"/>
        <v>0</v>
      </c>
      <c r="T22" s="384">
        <v>28</v>
      </c>
      <c r="U22" s="77">
        <f aca="true" t="shared" si="4" ref="U22:V25">SUM(U24:U32)</f>
        <v>0</v>
      </c>
      <c r="V22" s="85">
        <f t="shared" si="4"/>
        <v>0</v>
      </c>
      <c r="W22" s="419" t="s">
        <v>671</v>
      </c>
    </row>
    <row r="23" spans="1:23" s="147" customFormat="1" ht="22.5" customHeight="1">
      <c r="A23" s="106" t="s">
        <v>672</v>
      </c>
      <c r="B23" s="25">
        <f>SUM(C23:F23,T23:V23)</f>
        <v>27</v>
      </c>
      <c r="C23" s="420">
        <v>0</v>
      </c>
      <c r="D23" s="11">
        <v>1</v>
      </c>
      <c r="E23" s="53">
        <f>SUM(E32:E37)</f>
        <v>0</v>
      </c>
      <c r="F23" s="11">
        <v>19</v>
      </c>
      <c r="G23" s="53">
        <f>SUM(G32:G37)</f>
        <v>0</v>
      </c>
      <c r="H23" s="53">
        <f>SUM(H32:H37)</f>
        <v>0</v>
      </c>
      <c r="I23" s="53">
        <f>SUM(I32:I37)</f>
        <v>0</v>
      </c>
      <c r="J23" s="53">
        <f>SUM(J32:J37)</f>
        <v>0</v>
      </c>
      <c r="K23" s="11">
        <v>1</v>
      </c>
      <c r="L23" s="11">
        <v>5</v>
      </c>
      <c r="M23" s="11">
        <v>7</v>
      </c>
      <c r="N23" s="11">
        <v>5</v>
      </c>
      <c r="O23" s="11">
        <v>1</v>
      </c>
      <c r="P23" s="77">
        <f t="shared" si="3"/>
        <v>0</v>
      </c>
      <c r="Q23" s="77">
        <f t="shared" si="3"/>
        <v>0</v>
      </c>
      <c r="R23" s="77">
        <f t="shared" si="3"/>
        <v>0</v>
      </c>
      <c r="S23" s="77">
        <f t="shared" si="3"/>
        <v>0</v>
      </c>
      <c r="T23" s="384">
        <v>7</v>
      </c>
      <c r="U23" s="77">
        <f t="shared" si="4"/>
        <v>0</v>
      </c>
      <c r="V23" s="85">
        <f t="shared" si="4"/>
        <v>0</v>
      </c>
      <c r="W23" s="419" t="s">
        <v>673</v>
      </c>
    </row>
    <row r="24" spans="1:24" s="147" customFormat="1" ht="22.5" customHeight="1">
      <c r="A24" s="391" t="s">
        <v>674</v>
      </c>
      <c r="B24" s="381">
        <v>141</v>
      </c>
      <c r="C24" s="421">
        <v>0</v>
      </c>
      <c r="D24" s="384">
        <v>3</v>
      </c>
      <c r="E24" s="382">
        <f>SUM(E33:E38)</f>
        <v>0</v>
      </c>
      <c r="F24" s="384">
        <v>123</v>
      </c>
      <c r="G24" s="382">
        <f aca="true" t="shared" si="5" ref="G24:I28">SUM(G33:G38)</f>
        <v>0</v>
      </c>
      <c r="H24" s="382">
        <f t="shared" si="5"/>
        <v>0</v>
      </c>
      <c r="I24" s="382">
        <f t="shared" si="5"/>
        <v>0</v>
      </c>
      <c r="J24" s="384">
        <v>1</v>
      </c>
      <c r="K24" s="384">
        <v>7</v>
      </c>
      <c r="L24" s="384">
        <v>27</v>
      </c>
      <c r="M24" s="384">
        <v>32</v>
      </c>
      <c r="N24" s="384">
        <v>46</v>
      </c>
      <c r="O24" s="384">
        <v>10</v>
      </c>
      <c r="P24" s="77">
        <f t="shared" si="3"/>
        <v>0</v>
      </c>
      <c r="Q24" s="77">
        <f t="shared" si="3"/>
        <v>0</v>
      </c>
      <c r="R24" s="77">
        <f t="shared" si="3"/>
        <v>0</v>
      </c>
      <c r="S24" s="77">
        <f t="shared" si="3"/>
        <v>0</v>
      </c>
      <c r="T24" s="384">
        <v>15</v>
      </c>
      <c r="U24" s="77">
        <f t="shared" si="4"/>
        <v>0</v>
      </c>
      <c r="V24" s="85">
        <f t="shared" si="4"/>
        <v>0</v>
      </c>
      <c r="W24" s="419" t="s">
        <v>675</v>
      </c>
      <c r="X24" s="153"/>
    </row>
    <row r="25" spans="1:24" s="147" customFormat="1" ht="22.5" customHeight="1">
      <c r="A25" s="391" t="s">
        <v>676</v>
      </c>
      <c r="B25" s="381">
        <v>79</v>
      </c>
      <c r="C25" s="421">
        <v>0</v>
      </c>
      <c r="D25" s="384">
        <v>1</v>
      </c>
      <c r="E25" s="382">
        <f>SUM(E34:E39)</f>
        <v>0</v>
      </c>
      <c r="F25" s="384">
        <v>55</v>
      </c>
      <c r="G25" s="382">
        <f t="shared" si="5"/>
        <v>0</v>
      </c>
      <c r="H25" s="382">
        <f t="shared" si="5"/>
        <v>0</v>
      </c>
      <c r="I25" s="382">
        <f t="shared" si="5"/>
        <v>0</v>
      </c>
      <c r="J25" s="384">
        <v>1</v>
      </c>
      <c r="K25" s="384">
        <v>4</v>
      </c>
      <c r="L25" s="384">
        <v>20</v>
      </c>
      <c r="M25" s="384">
        <v>20</v>
      </c>
      <c r="N25" s="384">
        <v>4</v>
      </c>
      <c r="O25" s="384">
        <v>6</v>
      </c>
      <c r="P25" s="77">
        <f t="shared" si="3"/>
        <v>0</v>
      </c>
      <c r="Q25" s="77">
        <f t="shared" si="3"/>
        <v>0</v>
      </c>
      <c r="R25" s="77">
        <f t="shared" si="3"/>
        <v>0</v>
      </c>
      <c r="S25" s="77">
        <f t="shared" si="3"/>
        <v>0</v>
      </c>
      <c r="T25" s="384">
        <v>23</v>
      </c>
      <c r="U25" s="77">
        <f t="shared" si="4"/>
        <v>0</v>
      </c>
      <c r="V25" s="85">
        <f t="shared" si="4"/>
        <v>0</v>
      </c>
      <c r="W25" s="419" t="s">
        <v>677</v>
      </c>
      <c r="X25" s="153"/>
    </row>
    <row r="26" spans="1:24" s="147" customFormat="1" ht="22.5" customHeight="1">
      <c r="A26" s="391" t="s">
        <v>678</v>
      </c>
      <c r="B26" s="381">
        <v>101</v>
      </c>
      <c r="C26" s="421">
        <v>0</v>
      </c>
      <c r="D26" s="384">
        <v>1</v>
      </c>
      <c r="E26" s="382">
        <f>SUM(E35:E40)</f>
        <v>0</v>
      </c>
      <c r="F26" s="384">
        <v>78</v>
      </c>
      <c r="G26" s="382">
        <f t="shared" si="5"/>
        <v>0</v>
      </c>
      <c r="H26" s="382">
        <f t="shared" si="5"/>
        <v>0</v>
      </c>
      <c r="I26" s="382">
        <f t="shared" si="5"/>
        <v>0</v>
      </c>
      <c r="J26" s="384">
        <v>1</v>
      </c>
      <c r="K26" s="384">
        <v>5</v>
      </c>
      <c r="L26" s="384">
        <v>23</v>
      </c>
      <c r="M26" s="422">
        <v>25</v>
      </c>
      <c r="N26" s="384">
        <v>13</v>
      </c>
      <c r="O26" s="384">
        <v>11</v>
      </c>
      <c r="P26" s="77">
        <f>SUM(P30:P36)</f>
        <v>0</v>
      </c>
      <c r="Q26" s="77">
        <f>SUM(Q30:Q36)</f>
        <v>0</v>
      </c>
      <c r="R26" s="77">
        <f>SUM(R30:R36)</f>
        <v>0</v>
      </c>
      <c r="S26" s="77">
        <f>SUM(S30:S36)</f>
        <v>0</v>
      </c>
      <c r="T26" s="384">
        <v>22</v>
      </c>
      <c r="U26" s="77">
        <f>SUM(U30:U36)</f>
        <v>0</v>
      </c>
      <c r="V26" s="85">
        <f>SUM(V30:V36)</f>
        <v>0</v>
      </c>
      <c r="W26" s="419" t="s">
        <v>679</v>
      </c>
      <c r="X26" s="153"/>
    </row>
    <row r="27" spans="1:24" s="147" customFormat="1" ht="22.5" customHeight="1">
      <c r="A27" s="391" t="s">
        <v>680</v>
      </c>
      <c r="B27" s="381">
        <v>78</v>
      </c>
      <c r="C27" s="421">
        <v>0</v>
      </c>
      <c r="D27" s="384">
        <v>5</v>
      </c>
      <c r="E27" s="382">
        <f>SUM(E36:E41)</f>
        <v>0</v>
      </c>
      <c r="F27" s="384">
        <v>54</v>
      </c>
      <c r="G27" s="382">
        <f t="shared" si="5"/>
        <v>0</v>
      </c>
      <c r="H27" s="382">
        <f t="shared" si="5"/>
        <v>0</v>
      </c>
      <c r="I27" s="382">
        <f t="shared" si="5"/>
        <v>0</v>
      </c>
      <c r="J27" s="384">
        <v>1</v>
      </c>
      <c r="K27" s="384">
        <v>3</v>
      </c>
      <c r="L27" s="384">
        <v>18</v>
      </c>
      <c r="M27" s="384">
        <v>17</v>
      </c>
      <c r="N27" s="384">
        <v>10</v>
      </c>
      <c r="O27" s="384">
        <v>5</v>
      </c>
      <c r="P27" s="77">
        <f aca="true" t="shared" si="6" ref="P27:S28">SUM(P32:P37)</f>
        <v>0</v>
      </c>
      <c r="Q27" s="77">
        <f t="shared" si="6"/>
        <v>0</v>
      </c>
      <c r="R27" s="77">
        <f t="shared" si="6"/>
        <v>0</v>
      </c>
      <c r="S27" s="77">
        <f t="shared" si="6"/>
        <v>0</v>
      </c>
      <c r="T27" s="384">
        <v>19</v>
      </c>
      <c r="U27" s="77">
        <f>SUM(U32:U37)</f>
        <v>0</v>
      </c>
      <c r="V27" s="85">
        <f>SUM(V32:V37)</f>
        <v>0</v>
      </c>
      <c r="W27" s="419" t="s">
        <v>681</v>
      </c>
      <c r="X27" s="153"/>
    </row>
    <row r="28" spans="1:24" s="147" customFormat="1" ht="26.25" customHeight="1" thickBot="1">
      <c r="A28" s="692" t="s">
        <v>585</v>
      </c>
      <c r="B28" s="385">
        <v>21</v>
      </c>
      <c r="C28" s="423">
        <v>0</v>
      </c>
      <c r="D28" s="423">
        <v>0</v>
      </c>
      <c r="E28" s="57">
        <v>0</v>
      </c>
      <c r="F28" s="87">
        <v>18</v>
      </c>
      <c r="G28" s="57">
        <f t="shared" si="5"/>
        <v>0</v>
      </c>
      <c r="H28" s="57">
        <f t="shared" si="5"/>
        <v>0</v>
      </c>
      <c r="I28" s="57">
        <f t="shared" si="5"/>
        <v>0</v>
      </c>
      <c r="J28" s="87">
        <v>1</v>
      </c>
      <c r="K28" s="57">
        <v>0</v>
      </c>
      <c r="L28" s="87">
        <v>5</v>
      </c>
      <c r="M28" s="87">
        <v>7</v>
      </c>
      <c r="N28" s="87">
        <v>5</v>
      </c>
      <c r="O28" s="103">
        <f>SUM(O33:O38)</f>
        <v>0</v>
      </c>
      <c r="P28" s="103">
        <f t="shared" si="6"/>
        <v>0</v>
      </c>
      <c r="Q28" s="103">
        <f t="shared" si="6"/>
        <v>0</v>
      </c>
      <c r="R28" s="103">
        <f t="shared" si="6"/>
        <v>0</v>
      </c>
      <c r="S28" s="103">
        <f t="shared" si="6"/>
        <v>0</v>
      </c>
      <c r="T28" s="386">
        <v>3</v>
      </c>
      <c r="U28" s="103">
        <f>SUM(U33:U38)</f>
        <v>0</v>
      </c>
      <c r="V28" s="104">
        <f>SUM(V33:V38)</f>
        <v>0</v>
      </c>
      <c r="W28" s="424"/>
      <c r="X28" s="153"/>
    </row>
    <row r="29" spans="1:22" s="147" customFormat="1" ht="13.5" customHeight="1">
      <c r="A29" s="147" t="s">
        <v>682</v>
      </c>
      <c r="V29" s="147" t="s">
        <v>683</v>
      </c>
    </row>
    <row r="30" spans="1:24" s="147" customFormat="1" ht="13.5" customHeight="1">
      <c r="A30" s="2" t="s">
        <v>1006</v>
      </c>
      <c r="X30" s="153"/>
    </row>
    <row r="31" s="147" customFormat="1" ht="13.5" customHeight="1">
      <c r="X31" s="153"/>
    </row>
    <row r="32" spans="1:23" s="149" customFormat="1" ht="13.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</row>
    <row r="33" spans="1:23" s="149" customFormat="1" ht="13.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</row>
    <row r="34" spans="1:23" ht="13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</sheetData>
  <mergeCells count="28">
    <mergeCell ref="W3:W5"/>
    <mergeCell ref="V4:V5"/>
    <mergeCell ref="W13:W15"/>
    <mergeCell ref="V14:V15"/>
    <mergeCell ref="M13:V13"/>
    <mergeCell ref="T4:T5"/>
    <mergeCell ref="T14:T15"/>
    <mergeCell ref="A3:A5"/>
    <mergeCell ref="B4:B5"/>
    <mergeCell ref="C4:C5"/>
    <mergeCell ref="M3:V3"/>
    <mergeCell ref="M4:S4"/>
    <mergeCell ref="F4:L4"/>
    <mergeCell ref="B3:L3"/>
    <mergeCell ref="A1:L1"/>
    <mergeCell ref="M1:W1"/>
    <mergeCell ref="U4:U5"/>
    <mergeCell ref="E14:E15"/>
    <mergeCell ref="C14:C15"/>
    <mergeCell ref="A13:A15"/>
    <mergeCell ref="F14:L14"/>
    <mergeCell ref="B13:L13"/>
    <mergeCell ref="D4:D5"/>
    <mergeCell ref="E4:E5"/>
    <mergeCell ref="B14:B15"/>
    <mergeCell ref="D14:D15"/>
    <mergeCell ref="U14:U15"/>
    <mergeCell ref="M14:S14"/>
  </mergeCells>
  <printOptions/>
  <pageMargins left="0.7480314960629921" right="0.7480314960629921" top="0.73" bottom="0.86" header="0.49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4">
      <selection activeCell="V9" sqref="V9"/>
    </sheetView>
  </sheetViews>
  <sheetFormatPr defaultColWidth="8.88671875" defaultRowHeight="13.5"/>
  <cols>
    <col min="1" max="1" width="12.3359375" style="0" customWidth="1"/>
    <col min="2" max="2" width="5.99609375" style="0" customWidth="1"/>
    <col min="3" max="3" width="5.88671875" style="0" customWidth="1"/>
    <col min="4" max="4" width="5.77734375" style="0" customWidth="1"/>
    <col min="5" max="5" width="4.77734375" style="0" customWidth="1"/>
    <col min="6" max="6" width="5.99609375" style="0" customWidth="1"/>
    <col min="7" max="12" width="4.4453125" style="0" customWidth="1"/>
    <col min="13" max="13" width="4.88671875" style="0" customWidth="1"/>
    <col min="14" max="15" width="5.21484375" style="0" customWidth="1"/>
    <col min="16" max="16" width="4.99609375" style="0" customWidth="1"/>
    <col min="17" max="17" width="5.21484375" style="0" customWidth="1"/>
    <col min="18" max="18" width="6.10546875" style="0" customWidth="1"/>
    <col min="19" max="19" width="5.6640625" style="0" customWidth="1"/>
    <col min="20" max="20" width="5.21484375" style="0" customWidth="1"/>
    <col min="21" max="21" width="6.21484375" style="0" customWidth="1"/>
    <col min="22" max="22" width="5.10546875" style="0" customWidth="1"/>
    <col min="23" max="23" width="6.4453125" style="0" customWidth="1"/>
    <col min="24" max="24" width="5.21484375" style="0" customWidth="1"/>
  </cols>
  <sheetData>
    <row r="1" spans="1:5" s="16" customFormat="1" ht="35.25" customHeight="1" thickBot="1">
      <c r="A1" s="774" t="s">
        <v>684</v>
      </c>
      <c r="B1" s="774"/>
      <c r="C1" s="774"/>
      <c r="D1" s="774"/>
      <c r="E1" s="1"/>
    </row>
    <row r="2" spans="1:26" s="16" customFormat="1" ht="22.5" customHeight="1">
      <c r="A2" s="772" t="s">
        <v>685</v>
      </c>
      <c r="B2" s="773" t="s">
        <v>418</v>
      </c>
      <c r="C2" s="773" t="s">
        <v>686</v>
      </c>
      <c r="D2" s="773" t="s">
        <v>820</v>
      </c>
      <c r="E2" s="775" t="s">
        <v>687</v>
      </c>
      <c r="F2" s="777" t="s">
        <v>568</v>
      </c>
      <c r="G2" s="791" t="s">
        <v>552</v>
      </c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79"/>
      <c r="V2" s="781" t="s">
        <v>822</v>
      </c>
      <c r="W2" s="781" t="s">
        <v>823</v>
      </c>
      <c r="X2" s="782" t="s">
        <v>570</v>
      </c>
      <c r="Y2" s="11"/>
      <c r="Z2" s="11"/>
    </row>
    <row r="3" spans="1:26" s="16" customFormat="1" ht="45" customHeight="1">
      <c r="A3" s="809"/>
      <c r="B3" s="811"/>
      <c r="C3" s="811"/>
      <c r="D3" s="811"/>
      <c r="E3" s="776"/>
      <c r="F3" s="778"/>
      <c r="G3" s="9" t="s">
        <v>571</v>
      </c>
      <c r="H3" s="9" t="s">
        <v>808</v>
      </c>
      <c r="I3" s="9" t="s">
        <v>815</v>
      </c>
      <c r="J3" s="9" t="s">
        <v>816</v>
      </c>
      <c r="K3" s="9" t="s">
        <v>809</v>
      </c>
      <c r="L3" s="425" t="s">
        <v>688</v>
      </c>
      <c r="M3" s="10" t="s">
        <v>810</v>
      </c>
      <c r="N3" s="10" t="s">
        <v>811</v>
      </c>
      <c r="O3" s="21" t="s">
        <v>812</v>
      </c>
      <c r="P3" s="9" t="s">
        <v>813</v>
      </c>
      <c r="Q3" s="9" t="s">
        <v>814</v>
      </c>
      <c r="R3" s="22" t="s">
        <v>572</v>
      </c>
      <c r="S3" s="9" t="s">
        <v>573</v>
      </c>
      <c r="T3" s="27" t="s">
        <v>821</v>
      </c>
      <c r="U3" s="173" t="s">
        <v>422</v>
      </c>
      <c r="V3" s="813"/>
      <c r="W3" s="813"/>
      <c r="X3" s="795"/>
      <c r="Y3" s="11"/>
      <c r="Z3" s="11"/>
    </row>
    <row r="4" spans="1:26" s="16" customFormat="1" ht="18" customHeight="1">
      <c r="A4" s="273" t="s">
        <v>574</v>
      </c>
      <c r="B4" s="11">
        <v>284</v>
      </c>
      <c r="C4" s="11">
        <v>1</v>
      </c>
      <c r="D4" s="11">
        <v>4</v>
      </c>
      <c r="E4" s="11">
        <v>1</v>
      </c>
      <c r="F4" s="420">
        <v>0</v>
      </c>
      <c r="G4" s="11">
        <f>SUM(H4:U4)</f>
        <v>219</v>
      </c>
      <c r="H4" s="420">
        <v>0</v>
      </c>
      <c r="I4" s="420">
        <v>0</v>
      </c>
      <c r="J4" s="420">
        <v>0</v>
      </c>
      <c r="K4" s="11">
        <v>1</v>
      </c>
      <c r="L4" s="11">
        <v>1</v>
      </c>
      <c r="M4" s="11">
        <v>14</v>
      </c>
      <c r="N4" s="11">
        <v>66</v>
      </c>
      <c r="O4" s="11">
        <v>82</v>
      </c>
      <c r="P4" s="11">
        <v>49</v>
      </c>
      <c r="Q4" s="11">
        <v>5</v>
      </c>
      <c r="R4" s="426">
        <v>0</v>
      </c>
      <c r="S4" s="155">
        <v>1</v>
      </c>
      <c r="T4" s="426">
        <v>0</v>
      </c>
      <c r="U4" s="426">
        <v>0</v>
      </c>
      <c r="V4" s="155">
        <v>62</v>
      </c>
      <c r="W4" s="426">
        <v>0</v>
      </c>
      <c r="X4" s="427">
        <v>0</v>
      </c>
      <c r="Y4" s="11"/>
      <c r="Z4" s="11"/>
    </row>
    <row r="5" spans="1:26" s="16" customFormat="1" ht="18" customHeight="1">
      <c r="A5" s="106" t="s">
        <v>576</v>
      </c>
      <c r="B5" s="11">
        <v>287</v>
      </c>
      <c r="C5" s="11">
        <v>1</v>
      </c>
      <c r="D5" s="11">
        <v>4</v>
      </c>
      <c r="E5" s="11">
        <v>1</v>
      </c>
      <c r="F5" s="420">
        <v>0</v>
      </c>
      <c r="G5" s="11">
        <f>SUM(H5:U5)</f>
        <v>222</v>
      </c>
      <c r="H5" s="420">
        <v>0</v>
      </c>
      <c r="I5" s="420">
        <v>0</v>
      </c>
      <c r="J5" s="420">
        <v>0</v>
      </c>
      <c r="K5" s="11">
        <v>1</v>
      </c>
      <c r="L5" s="11">
        <v>1</v>
      </c>
      <c r="M5" s="11">
        <v>14</v>
      </c>
      <c r="N5" s="11">
        <v>69</v>
      </c>
      <c r="O5" s="11">
        <v>81</v>
      </c>
      <c r="P5" s="11">
        <v>50</v>
      </c>
      <c r="Q5" s="11">
        <v>5</v>
      </c>
      <c r="R5" s="426">
        <v>0</v>
      </c>
      <c r="S5" s="155">
        <v>1</v>
      </c>
      <c r="T5" s="426">
        <v>0</v>
      </c>
      <c r="U5" s="426">
        <v>0</v>
      </c>
      <c r="V5" s="155">
        <v>59</v>
      </c>
      <c r="W5" s="426">
        <v>0</v>
      </c>
      <c r="X5" s="426">
        <v>0</v>
      </c>
      <c r="Y5" s="11"/>
      <c r="Z5" s="11"/>
    </row>
    <row r="6" spans="1:26" s="16" customFormat="1" ht="18" customHeight="1">
      <c r="A6" s="106" t="s">
        <v>640</v>
      </c>
      <c r="B6" s="11">
        <v>312</v>
      </c>
      <c r="C6" s="11">
        <v>1</v>
      </c>
      <c r="D6" s="11">
        <v>3</v>
      </c>
      <c r="E6" s="11">
        <v>1</v>
      </c>
      <c r="F6" s="420">
        <v>0</v>
      </c>
      <c r="G6" s="11">
        <f>SUM(H6:U6)</f>
        <v>246</v>
      </c>
      <c r="H6" s="420">
        <v>0</v>
      </c>
      <c r="I6" s="420">
        <v>0</v>
      </c>
      <c r="J6" s="420">
        <v>0</v>
      </c>
      <c r="K6" s="11">
        <v>1</v>
      </c>
      <c r="L6" s="11">
        <v>1</v>
      </c>
      <c r="M6" s="11">
        <v>15</v>
      </c>
      <c r="N6" s="11">
        <v>72</v>
      </c>
      <c r="O6" s="11">
        <v>86</v>
      </c>
      <c r="P6" s="11">
        <v>58</v>
      </c>
      <c r="Q6" s="11">
        <v>12</v>
      </c>
      <c r="R6" s="426">
        <v>0</v>
      </c>
      <c r="S6" s="155">
        <v>1</v>
      </c>
      <c r="T6" s="426">
        <v>0</v>
      </c>
      <c r="U6" s="426">
        <v>0</v>
      </c>
      <c r="V6" s="155">
        <v>61</v>
      </c>
      <c r="W6" s="426">
        <v>0</v>
      </c>
      <c r="X6" s="426">
        <v>0</v>
      </c>
      <c r="Y6" s="11"/>
      <c r="Z6" s="11"/>
    </row>
    <row r="7" spans="1:26" s="16" customFormat="1" ht="18" customHeight="1">
      <c r="A7" s="106" t="s">
        <v>689</v>
      </c>
      <c r="B7" s="11">
        <v>312</v>
      </c>
      <c r="C7" s="11">
        <v>1</v>
      </c>
      <c r="D7" s="11">
        <v>3</v>
      </c>
      <c r="E7" s="11">
        <v>2</v>
      </c>
      <c r="F7" s="420">
        <v>0</v>
      </c>
      <c r="G7" s="11">
        <f>SUM(H7:U7)</f>
        <v>245</v>
      </c>
      <c r="H7" s="420">
        <v>0</v>
      </c>
      <c r="I7" s="420">
        <v>0</v>
      </c>
      <c r="J7" s="420">
        <v>0</v>
      </c>
      <c r="K7" s="11">
        <v>1</v>
      </c>
      <c r="L7" s="11">
        <v>1</v>
      </c>
      <c r="M7" s="11">
        <v>15</v>
      </c>
      <c r="N7" s="11">
        <v>72</v>
      </c>
      <c r="O7" s="11">
        <v>85</v>
      </c>
      <c r="P7" s="11">
        <v>58</v>
      </c>
      <c r="Q7" s="11">
        <v>12</v>
      </c>
      <c r="R7" s="426">
        <v>0</v>
      </c>
      <c r="S7" s="155">
        <v>1</v>
      </c>
      <c r="T7" s="426">
        <v>0</v>
      </c>
      <c r="U7" s="426">
        <v>0</v>
      </c>
      <c r="V7" s="155">
        <v>61</v>
      </c>
      <c r="W7" s="426">
        <v>0</v>
      </c>
      <c r="X7" s="426">
        <v>0</v>
      </c>
      <c r="Y7" s="11"/>
      <c r="Z7" s="11"/>
    </row>
    <row r="8" spans="1:26" s="16" customFormat="1" ht="18" customHeight="1">
      <c r="A8" s="106" t="s">
        <v>641</v>
      </c>
      <c r="B8" s="11">
        <v>322</v>
      </c>
      <c r="C8" s="11">
        <v>1</v>
      </c>
      <c r="D8" s="11">
        <v>3</v>
      </c>
      <c r="E8" s="11">
        <v>2</v>
      </c>
      <c r="F8" s="420">
        <v>0</v>
      </c>
      <c r="G8" s="11">
        <f>SUM(H8:U8)</f>
        <v>254</v>
      </c>
      <c r="H8" s="420">
        <v>0</v>
      </c>
      <c r="I8" s="420">
        <v>0</v>
      </c>
      <c r="J8" s="420">
        <v>0</v>
      </c>
      <c r="K8" s="11">
        <v>2</v>
      </c>
      <c r="L8" s="420">
        <v>0</v>
      </c>
      <c r="M8" s="11">
        <v>15</v>
      </c>
      <c r="N8" s="11">
        <v>73</v>
      </c>
      <c r="O8" s="11">
        <v>91</v>
      </c>
      <c r="P8" s="11">
        <v>59</v>
      </c>
      <c r="Q8" s="11">
        <v>13</v>
      </c>
      <c r="R8" s="426">
        <v>0</v>
      </c>
      <c r="S8" s="155">
        <v>1</v>
      </c>
      <c r="T8" s="426">
        <v>0</v>
      </c>
      <c r="U8" s="426">
        <v>0</v>
      </c>
      <c r="V8" s="155">
        <v>62</v>
      </c>
      <c r="W8" s="426">
        <v>0</v>
      </c>
      <c r="X8" s="426">
        <v>0</v>
      </c>
      <c r="Y8" s="11"/>
      <c r="Z8" s="11"/>
    </row>
    <row r="9" spans="1:26" s="72" customFormat="1" ht="18" customHeight="1">
      <c r="A9" s="154" t="s">
        <v>642</v>
      </c>
      <c r="B9" s="32">
        <f>SUM(B10:B24)</f>
        <v>330</v>
      </c>
      <c r="C9" s="42">
        <v>1</v>
      </c>
      <c r="D9" s="32">
        <v>3</v>
      </c>
      <c r="E9" s="144">
        <v>0</v>
      </c>
      <c r="F9" s="144">
        <v>0</v>
      </c>
      <c r="G9" s="32">
        <f>SUM(G10:G24)</f>
        <v>270</v>
      </c>
      <c r="H9" s="144">
        <v>0</v>
      </c>
      <c r="I9" s="144">
        <v>0</v>
      </c>
      <c r="J9" s="144">
        <v>0</v>
      </c>
      <c r="K9" s="32">
        <f aca="true" t="shared" si="0" ref="K9:Q9">SUM(K10:K24)</f>
        <v>1</v>
      </c>
      <c r="L9" s="32">
        <f t="shared" si="0"/>
        <v>1</v>
      </c>
      <c r="M9" s="32">
        <f t="shared" si="0"/>
        <v>14</v>
      </c>
      <c r="N9" s="32">
        <f t="shared" si="0"/>
        <v>81</v>
      </c>
      <c r="O9" s="32">
        <f t="shared" si="0"/>
        <v>92</v>
      </c>
      <c r="P9" s="32">
        <f t="shared" si="0"/>
        <v>67</v>
      </c>
      <c r="Q9" s="32">
        <f t="shared" si="0"/>
        <v>13</v>
      </c>
      <c r="R9" s="144">
        <v>0</v>
      </c>
      <c r="S9" s="32">
        <f>SUM(S10:S24)</f>
        <v>1</v>
      </c>
      <c r="T9" s="144">
        <v>0</v>
      </c>
      <c r="U9" s="144">
        <v>0</v>
      </c>
      <c r="V9" s="32">
        <f>SUM(V10:V24)</f>
        <v>56</v>
      </c>
      <c r="W9" s="144">
        <v>0</v>
      </c>
      <c r="X9" s="144">
        <v>0</v>
      </c>
      <c r="Y9" s="32"/>
      <c r="Z9" s="32"/>
    </row>
    <row r="10" spans="1:26" s="81" customFormat="1" ht="18" customHeight="1">
      <c r="A10" s="174" t="s">
        <v>690</v>
      </c>
      <c r="B10" s="73">
        <v>20</v>
      </c>
      <c r="C10" s="140">
        <f>SUM(C11:C25)</f>
        <v>2</v>
      </c>
      <c r="D10" s="140">
        <f>SUM(D11:D25)</f>
        <v>129</v>
      </c>
      <c r="E10" s="140">
        <f>SUM(E11:E25)</f>
        <v>0</v>
      </c>
      <c r="F10" s="140">
        <f>SUM(F11:F25)</f>
        <v>0</v>
      </c>
      <c r="G10" s="73">
        <v>18</v>
      </c>
      <c r="H10" s="140">
        <v>0</v>
      </c>
      <c r="I10" s="140">
        <v>0</v>
      </c>
      <c r="J10" s="140">
        <v>0</v>
      </c>
      <c r="K10" s="140">
        <v>0</v>
      </c>
      <c r="L10" s="73">
        <v>1</v>
      </c>
      <c r="M10" s="140">
        <v>0</v>
      </c>
      <c r="N10" s="91">
        <v>6</v>
      </c>
      <c r="O10" s="91">
        <v>8</v>
      </c>
      <c r="P10" s="91">
        <v>2</v>
      </c>
      <c r="Q10" s="91">
        <v>1</v>
      </c>
      <c r="R10" s="140">
        <v>0</v>
      </c>
      <c r="S10" s="140">
        <v>0</v>
      </c>
      <c r="T10" s="140">
        <v>0</v>
      </c>
      <c r="U10" s="140">
        <v>0</v>
      </c>
      <c r="V10" s="91">
        <v>2</v>
      </c>
      <c r="W10" s="140">
        <v>0</v>
      </c>
      <c r="X10" s="140">
        <v>0</v>
      </c>
      <c r="Y10" s="73"/>
      <c r="Z10" s="73"/>
    </row>
    <row r="11" spans="1:26" s="81" customFormat="1" ht="18" customHeight="1">
      <c r="A11" s="174" t="s">
        <v>691</v>
      </c>
      <c r="B11" s="73">
        <v>23</v>
      </c>
      <c r="C11" s="140">
        <f>SUM(C12:C26)</f>
        <v>1</v>
      </c>
      <c r="D11" s="73">
        <v>1</v>
      </c>
      <c r="E11" s="140">
        <f aca="true" t="shared" si="1" ref="E11:E24">SUM(E12:E26)</f>
        <v>0</v>
      </c>
      <c r="F11" s="140">
        <f aca="true" t="shared" si="2" ref="F11:F24">SUM(F12:F26)</f>
        <v>0</v>
      </c>
      <c r="G11" s="73">
        <v>19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73">
        <v>1</v>
      </c>
      <c r="N11" s="91">
        <v>7</v>
      </c>
      <c r="O11" s="91">
        <v>5</v>
      </c>
      <c r="P11" s="91">
        <v>2</v>
      </c>
      <c r="Q11" s="91">
        <v>4</v>
      </c>
      <c r="R11" s="140">
        <v>0</v>
      </c>
      <c r="S11" s="140">
        <v>0</v>
      </c>
      <c r="T11" s="140">
        <v>0</v>
      </c>
      <c r="U11" s="140">
        <v>0</v>
      </c>
      <c r="V11" s="91">
        <v>3</v>
      </c>
      <c r="W11" s="140">
        <v>0</v>
      </c>
      <c r="X11" s="140">
        <v>0</v>
      </c>
      <c r="Y11" s="73"/>
      <c r="Z11" s="73"/>
    </row>
    <row r="12" spans="1:26" s="81" customFormat="1" ht="18" customHeight="1">
      <c r="A12" s="174" t="s">
        <v>692</v>
      </c>
      <c r="B12" s="73">
        <v>33</v>
      </c>
      <c r="C12" s="91">
        <v>1</v>
      </c>
      <c r="D12" s="140">
        <f aca="true" t="shared" si="3" ref="D12:D17">SUM(D13:D27)</f>
        <v>64</v>
      </c>
      <c r="E12" s="140">
        <f t="shared" si="1"/>
        <v>0</v>
      </c>
      <c r="F12" s="140">
        <f t="shared" si="2"/>
        <v>0</v>
      </c>
      <c r="G12" s="73">
        <v>30</v>
      </c>
      <c r="H12" s="140">
        <v>0</v>
      </c>
      <c r="I12" s="140">
        <v>0</v>
      </c>
      <c r="J12" s="140">
        <v>0</v>
      </c>
      <c r="K12" s="73">
        <v>1</v>
      </c>
      <c r="L12" s="140">
        <v>0</v>
      </c>
      <c r="M12" s="73">
        <v>1</v>
      </c>
      <c r="N12" s="91">
        <v>9</v>
      </c>
      <c r="O12" s="91">
        <v>8</v>
      </c>
      <c r="P12" s="91">
        <v>11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91">
        <v>2</v>
      </c>
      <c r="W12" s="140">
        <v>0</v>
      </c>
      <c r="X12" s="140">
        <v>0</v>
      </c>
      <c r="Y12" s="73"/>
      <c r="Z12" s="73"/>
    </row>
    <row r="13" spans="1:26" s="81" customFormat="1" ht="18" customHeight="1">
      <c r="A13" s="174" t="s">
        <v>693</v>
      </c>
      <c r="B13" s="73">
        <v>14</v>
      </c>
      <c r="C13" s="140">
        <f aca="true" t="shared" si="4" ref="C13:C24">SUM(C14:C28)</f>
        <v>0</v>
      </c>
      <c r="D13" s="140">
        <f t="shared" si="3"/>
        <v>32</v>
      </c>
      <c r="E13" s="140">
        <f t="shared" si="1"/>
        <v>0</v>
      </c>
      <c r="F13" s="140">
        <f t="shared" si="2"/>
        <v>0</v>
      </c>
      <c r="G13" s="73">
        <v>10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73">
        <v>1</v>
      </c>
      <c r="N13" s="91">
        <v>4</v>
      </c>
      <c r="O13" s="91">
        <v>3</v>
      </c>
      <c r="P13" s="91">
        <v>2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91">
        <v>4</v>
      </c>
      <c r="W13" s="140">
        <v>0</v>
      </c>
      <c r="X13" s="140">
        <v>0</v>
      </c>
      <c r="Y13" s="73"/>
      <c r="Z13" s="73"/>
    </row>
    <row r="14" spans="1:26" s="81" customFormat="1" ht="18" customHeight="1">
      <c r="A14" s="174" t="s">
        <v>694</v>
      </c>
      <c r="B14" s="73">
        <v>27</v>
      </c>
      <c r="C14" s="140">
        <f t="shared" si="4"/>
        <v>0</v>
      </c>
      <c r="D14" s="140">
        <f t="shared" si="3"/>
        <v>16</v>
      </c>
      <c r="E14" s="140">
        <f t="shared" si="1"/>
        <v>0</v>
      </c>
      <c r="F14" s="140">
        <f t="shared" si="2"/>
        <v>0</v>
      </c>
      <c r="G14" s="73">
        <v>24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73">
        <v>1</v>
      </c>
      <c r="N14" s="91">
        <v>7</v>
      </c>
      <c r="O14" s="91">
        <v>9</v>
      </c>
      <c r="P14" s="91">
        <v>7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91">
        <v>3</v>
      </c>
      <c r="W14" s="140">
        <v>0</v>
      </c>
      <c r="X14" s="140">
        <v>0</v>
      </c>
      <c r="Y14" s="73"/>
      <c r="Z14" s="73"/>
    </row>
    <row r="15" spans="1:26" s="81" customFormat="1" ht="18" customHeight="1">
      <c r="A15" s="174" t="s">
        <v>695</v>
      </c>
      <c r="B15" s="73">
        <v>35</v>
      </c>
      <c r="C15" s="140">
        <f t="shared" si="4"/>
        <v>0</v>
      </c>
      <c r="D15" s="140">
        <f t="shared" si="3"/>
        <v>8</v>
      </c>
      <c r="E15" s="140">
        <f t="shared" si="1"/>
        <v>0</v>
      </c>
      <c r="F15" s="140">
        <f t="shared" si="2"/>
        <v>0</v>
      </c>
      <c r="G15" s="73">
        <v>21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73">
        <v>1</v>
      </c>
      <c r="N15" s="91">
        <v>6</v>
      </c>
      <c r="O15" s="91">
        <v>8</v>
      </c>
      <c r="P15" s="91">
        <v>5</v>
      </c>
      <c r="Q15" s="91">
        <v>1</v>
      </c>
      <c r="R15" s="140">
        <v>0</v>
      </c>
      <c r="S15" s="140">
        <v>0</v>
      </c>
      <c r="T15" s="140">
        <v>0</v>
      </c>
      <c r="U15" s="140">
        <v>0</v>
      </c>
      <c r="V15" s="91">
        <v>14</v>
      </c>
      <c r="W15" s="140">
        <v>0</v>
      </c>
      <c r="X15" s="140">
        <v>0</v>
      </c>
      <c r="Y15" s="73"/>
      <c r="Z15" s="73"/>
    </row>
    <row r="16" spans="1:26" s="81" customFormat="1" ht="18" customHeight="1">
      <c r="A16" s="174" t="s">
        <v>696</v>
      </c>
      <c r="B16" s="73">
        <v>13</v>
      </c>
      <c r="C16" s="140">
        <f t="shared" si="4"/>
        <v>0</v>
      </c>
      <c r="D16" s="140">
        <f t="shared" si="3"/>
        <v>4</v>
      </c>
      <c r="E16" s="140">
        <f t="shared" si="1"/>
        <v>0</v>
      </c>
      <c r="F16" s="140">
        <f t="shared" si="2"/>
        <v>0</v>
      </c>
      <c r="G16" s="73">
        <v>12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73">
        <v>1</v>
      </c>
      <c r="N16" s="91">
        <v>4</v>
      </c>
      <c r="O16" s="91">
        <v>5</v>
      </c>
      <c r="P16" s="91">
        <v>2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91">
        <v>1</v>
      </c>
      <c r="W16" s="140">
        <v>0</v>
      </c>
      <c r="X16" s="140">
        <v>0</v>
      </c>
      <c r="Y16" s="73"/>
      <c r="Z16" s="73"/>
    </row>
    <row r="17" spans="1:26" s="81" customFormat="1" ht="18" customHeight="1">
      <c r="A17" s="174" t="s">
        <v>697</v>
      </c>
      <c r="B17" s="73">
        <v>11</v>
      </c>
      <c r="C17" s="140">
        <f t="shared" si="4"/>
        <v>0</v>
      </c>
      <c r="D17" s="140">
        <f t="shared" si="3"/>
        <v>2</v>
      </c>
      <c r="E17" s="140">
        <f t="shared" si="1"/>
        <v>0</v>
      </c>
      <c r="F17" s="140">
        <f t="shared" si="2"/>
        <v>0</v>
      </c>
      <c r="G17" s="73">
        <v>9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73">
        <v>1</v>
      </c>
      <c r="N17" s="91">
        <v>3</v>
      </c>
      <c r="O17" s="91">
        <v>4</v>
      </c>
      <c r="P17" s="91">
        <v>1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91">
        <v>2</v>
      </c>
      <c r="W17" s="140">
        <v>0</v>
      </c>
      <c r="X17" s="140">
        <v>0</v>
      </c>
      <c r="Y17" s="73"/>
      <c r="Z17" s="73"/>
    </row>
    <row r="18" spans="1:26" s="81" customFormat="1" ht="18" customHeight="1">
      <c r="A18" s="174" t="s">
        <v>698</v>
      </c>
      <c r="B18" s="73">
        <v>25</v>
      </c>
      <c r="C18" s="140">
        <f t="shared" si="4"/>
        <v>0</v>
      </c>
      <c r="D18" s="73">
        <v>1</v>
      </c>
      <c r="E18" s="140">
        <f t="shared" si="1"/>
        <v>0</v>
      </c>
      <c r="F18" s="140">
        <f t="shared" si="2"/>
        <v>0</v>
      </c>
      <c r="G18" s="73">
        <v>22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73">
        <v>1</v>
      </c>
      <c r="N18" s="91">
        <v>6</v>
      </c>
      <c r="O18" s="91">
        <v>4</v>
      </c>
      <c r="P18" s="91">
        <v>7</v>
      </c>
      <c r="Q18" s="91">
        <v>4</v>
      </c>
      <c r="R18" s="140">
        <v>0</v>
      </c>
      <c r="S18" s="140">
        <v>0</v>
      </c>
      <c r="T18" s="140">
        <v>0</v>
      </c>
      <c r="U18" s="140">
        <v>0</v>
      </c>
      <c r="V18" s="91">
        <v>2</v>
      </c>
      <c r="W18" s="140">
        <v>0</v>
      </c>
      <c r="X18" s="140">
        <v>0</v>
      </c>
      <c r="Y18" s="73"/>
      <c r="Z18" s="73"/>
    </row>
    <row r="19" spans="1:26" s="81" customFormat="1" ht="18" customHeight="1">
      <c r="A19" s="174" t="s">
        <v>699</v>
      </c>
      <c r="B19" s="73">
        <f>SUM(C19:G19,V19:X19)</f>
        <v>39</v>
      </c>
      <c r="C19" s="140">
        <f t="shared" si="4"/>
        <v>0</v>
      </c>
      <c r="D19" s="73">
        <v>1</v>
      </c>
      <c r="E19" s="140">
        <f t="shared" si="1"/>
        <v>0</v>
      </c>
      <c r="F19" s="140">
        <f t="shared" si="2"/>
        <v>0</v>
      </c>
      <c r="G19" s="73">
        <v>30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73">
        <v>1</v>
      </c>
      <c r="N19" s="91">
        <v>8</v>
      </c>
      <c r="O19" s="91">
        <v>8</v>
      </c>
      <c r="P19" s="91">
        <v>11</v>
      </c>
      <c r="Q19" s="91">
        <v>1</v>
      </c>
      <c r="R19" s="140">
        <v>0</v>
      </c>
      <c r="S19" s="91">
        <v>1</v>
      </c>
      <c r="T19" s="140">
        <v>0</v>
      </c>
      <c r="U19" s="140">
        <v>0</v>
      </c>
      <c r="V19" s="91">
        <v>8</v>
      </c>
      <c r="W19" s="140">
        <v>0</v>
      </c>
      <c r="X19" s="140">
        <v>0</v>
      </c>
      <c r="Y19" s="73"/>
      <c r="Z19" s="73"/>
    </row>
    <row r="20" spans="1:26" s="81" customFormat="1" ht="18" customHeight="1">
      <c r="A20" s="174" t="s">
        <v>700</v>
      </c>
      <c r="B20" s="73">
        <v>18</v>
      </c>
      <c r="C20" s="140">
        <f t="shared" si="4"/>
        <v>0</v>
      </c>
      <c r="D20" s="140">
        <f>SUM(D21:D35)</f>
        <v>0</v>
      </c>
      <c r="E20" s="140">
        <f t="shared" si="1"/>
        <v>0</v>
      </c>
      <c r="F20" s="140">
        <f t="shared" si="2"/>
        <v>0</v>
      </c>
      <c r="G20" s="73">
        <v>17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73">
        <v>1</v>
      </c>
      <c r="N20" s="91">
        <v>5</v>
      </c>
      <c r="O20" s="91">
        <v>7</v>
      </c>
      <c r="P20" s="91">
        <v>3</v>
      </c>
      <c r="Q20" s="91">
        <v>1</v>
      </c>
      <c r="R20" s="140">
        <v>0</v>
      </c>
      <c r="S20" s="140">
        <v>0</v>
      </c>
      <c r="T20" s="140">
        <v>0</v>
      </c>
      <c r="U20" s="140">
        <v>0</v>
      </c>
      <c r="V20" s="91">
        <v>1</v>
      </c>
      <c r="W20" s="140">
        <v>0</v>
      </c>
      <c r="X20" s="140">
        <v>0</v>
      </c>
      <c r="Y20" s="73"/>
      <c r="Z20" s="73"/>
    </row>
    <row r="21" spans="1:26" s="81" customFormat="1" ht="18" customHeight="1">
      <c r="A21" s="174" t="s">
        <v>701</v>
      </c>
      <c r="B21" s="73">
        <v>16</v>
      </c>
      <c r="C21" s="140">
        <f t="shared" si="4"/>
        <v>0</v>
      </c>
      <c r="D21" s="140">
        <f>SUM(D22:D36)</f>
        <v>0</v>
      </c>
      <c r="E21" s="140">
        <f t="shared" si="1"/>
        <v>0</v>
      </c>
      <c r="F21" s="140">
        <f t="shared" si="2"/>
        <v>0</v>
      </c>
      <c r="G21" s="73">
        <v>15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73">
        <v>1</v>
      </c>
      <c r="N21" s="91">
        <v>4</v>
      </c>
      <c r="O21" s="91">
        <v>5</v>
      </c>
      <c r="P21" s="91">
        <v>4</v>
      </c>
      <c r="Q21" s="91">
        <v>1</v>
      </c>
      <c r="R21" s="140">
        <v>0</v>
      </c>
      <c r="S21" s="140">
        <v>0</v>
      </c>
      <c r="T21" s="140">
        <v>0</v>
      </c>
      <c r="U21" s="140">
        <v>0</v>
      </c>
      <c r="V21" s="91">
        <v>1</v>
      </c>
      <c r="W21" s="140">
        <v>0</v>
      </c>
      <c r="X21" s="140">
        <v>0</v>
      </c>
      <c r="Y21" s="73"/>
      <c r="Z21" s="73"/>
    </row>
    <row r="22" spans="1:26" s="81" customFormat="1" ht="18" customHeight="1">
      <c r="A22" s="174" t="s">
        <v>702</v>
      </c>
      <c r="B22" s="73">
        <v>22</v>
      </c>
      <c r="C22" s="140">
        <f t="shared" si="4"/>
        <v>0</v>
      </c>
      <c r="D22" s="140">
        <f>SUM(D23:D37)</f>
        <v>0</v>
      </c>
      <c r="E22" s="140">
        <f t="shared" si="1"/>
        <v>0</v>
      </c>
      <c r="F22" s="140">
        <f t="shared" si="2"/>
        <v>0</v>
      </c>
      <c r="G22" s="73">
        <v>13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73">
        <v>1</v>
      </c>
      <c r="N22" s="91">
        <v>3</v>
      </c>
      <c r="O22" s="91">
        <v>5</v>
      </c>
      <c r="P22" s="91">
        <v>4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91">
        <v>9</v>
      </c>
      <c r="W22" s="140">
        <v>0</v>
      </c>
      <c r="X22" s="140">
        <v>0</v>
      </c>
      <c r="Y22" s="73"/>
      <c r="Z22" s="73"/>
    </row>
    <row r="23" spans="1:26" s="81" customFormat="1" ht="18" customHeight="1">
      <c r="A23" s="174" t="s">
        <v>703</v>
      </c>
      <c r="B23" s="73">
        <v>20</v>
      </c>
      <c r="C23" s="140">
        <f t="shared" si="4"/>
        <v>0</v>
      </c>
      <c r="D23" s="140">
        <f>SUM(D24:D38)</f>
        <v>0</v>
      </c>
      <c r="E23" s="140">
        <f t="shared" si="1"/>
        <v>0</v>
      </c>
      <c r="F23" s="140">
        <f t="shared" si="2"/>
        <v>0</v>
      </c>
      <c r="G23" s="73">
        <v>19</v>
      </c>
      <c r="H23" s="140">
        <v>0</v>
      </c>
      <c r="I23" s="140">
        <v>0</v>
      </c>
      <c r="J23" s="140">
        <v>0</v>
      </c>
      <c r="K23" s="140">
        <v>0</v>
      </c>
      <c r="L23" s="140">
        <v>0</v>
      </c>
      <c r="M23" s="73">
        <v>1</v>
      </c>
      <c r="N23" s="91">
        <v>5</v>
      </c>
      <c r="O23" s="91">
        <v>9</v>
      </c>
      <c r="P23" s="91">
        <v>4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91">
        <v>1</v>
      </c>
      <c r="W23" s="140">
        <v>0</v>
      </c>
      <c r="X23" s="140">
        <v>0</v>
      </c>
      <c r="Y23" s="73"/>
      <c r="Z23" s="73"/>
    </row>
    <row r="24" spans="1:26" s="81" customFormat="1" ht="18" customHeight="1" thickBot="1">
      <c r="A24" s="514" t="s">
        <v>704</v>
      </c>
      <c r="B24" s="134">
        <v>14</v>
      </c>
      <c r="C24" s="515">
        <f t="shared" si="4"/>
        <v>0</v>
      </c>
      <c r="D24" s="515">
        <f>SUM(D25:D39)</f>
        <v>0</v>
      </c>
      <c r="E24" s="515">
        <f t="shared" si="1"/>
        <v>0</v>
      </c>
      <c r="F24" s="515">
        <f t="shared" si="2"/>
        <v>0</v>
      </c>
      <c r="G24" s="516">
        <v>11</v>
      </c>
      <c r="H24" s="515">
        <v>0</v>
      </c>
      <c r="I24" s="515">
        <v>0</v>
      </c>
      <c r="J24" s="515">
        <v>0</v>
      </c>
      <c r="K24" s="515">
        <v>0</v>
      </c>
      <c r="L24" s="515">
        <v>0</v>
      </c>
      <c r="M24" s="517">
        <v>1</v>
      </c>
      <c r="N24" s="517">
        <v>4</v>
      </c>
      <c r="O24" s="517">
        <v>4</v>
      </c>
      <c r="P24" s="517">
        <v>2</v>
      </c>
      <c r="Q24" s="515">
        <v>0</v>
      </c>
      <c r="R24" s="515">
        <v>0</v>
      </c>
      <c r="S24" s="515">
        <v>0</v>
      </c>
      <c r="T24" s="515">
        <v>0</v>
      </c>
      <c r="U24" s="515">
        <v>0</v>
      </c>
      <c r="V24" s="517">
        <v>3</v>
      </c>
      <c r="W24" s="515">
        <v>0</v>
      </c>
      <c r="X24" s="515">
        <v>0</v>
      </c>
      <c r="Y24" s="73"/>
      <c r="Z24" s="73"/>
    </row>
    <row r="25" spans="1:24" s="65" customFormat="1" ht="13.5">
      <c r="A25" s="65" t="s">
        <v>539</v>
      </c>
      <c r="T25" s="780" t="s">
        <v>1005</v>
      </c>
      <c r="U25" s="780"/>
      <c r="V25" s="780"/>
      <c r="W25" s="780"/>
      <c r="X25" s="780"/>
    </row>
    <row r="26" s="417" customFormat="1" ht="13.5">
      <c r="A26" s="417" t="s">
        <v>1007</v>
      </c>
    </row>
  </sheetData>
  <mergeCells count="12">
    <mergeCell ref="E2:E3"/>
    <mergeCell ref="F2:F3"/>
    <mergeCell ref="G2:U2"/>
    <mergeCell ref="T25:X25"/>
    <mergeCell ref="V2:V3"/>
    <mergeCell ref="W2:W3"/>
    <mergeCell ref="X2:X3"/>
    <mergeCell ref="A2:A3"/>
    <mergeCell ref="B2:B3"/>
    <mergeCell ref="C2:C3"/>
    <mergeCell ref="A1:D1"/>
    <mergeCell ref="D2:D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3"/>
  <sheetViews>
    <sheetView zoomScaleSheetLayoutView="100" workbookViewId="0" topLeftCell="A7">
      <selection activeCell="U11" sqref="U11"/>
    </sheetView>
  </sheetViews>
  <sheetFormatPr defaultColWidth="8.88671875" defaultRowHeight="13.5"/>
  <cols>
    <col min="1" max="1" width="17.5546875" style="0" customWidth="1"/>
    <col min="2" max="2" width="7.77734375" style="0" customWidth="1"/>
    <col min="3" max="3" width="7.4453125" style="0" customWidth="1"/>
    <col min="4" max="4" width="7.6640625" style="0" customWidth="1"/>
    <col min="5" max="14" width="6.77734375" style="0" customWidth="1"/>
    <col min="15" max="15" width="8.21484375" style="0" customWidth="1"/>
    <col min="16" max="16" width="7.77734375" style="0" customWidth="1"/>
    <col min="17" max="17" width="7.4453125" style="0" customWidth="1"/>
    <col min="18" max="18" width="6.4453125" style="0" customWidth="1"/>
    <col min="19" max="19" width="6.77734375" style="0" customWidth="1"/>
    <col min="20" max="21" width="5.77734375" style="0" customWidth="1"/>
    <col min="22" max="22" width="7.5546875" style="0" customWidth="1"/>
    <col min="23" max="30" width="7.10546875" style="0" customWidth="1"/>
    <col min="31" max="41" width="5.3359375" style="0" customWidth="1"/>
    <col min="42" max="42" width="28.4453125" style="0" customWidth="1"/>
  </cols>
  <sheetData>
    <row r="1" spans="1:22" s="14" customFormat="1" ht="28.5" customHeight="1">
      <c r="A1" s="201" t="s">
        <v>586</v>
      </c>
      <c r="B1" s="201"/>
      <c r="C1" s="201"/>
      <c r="D1" s="201"/>
      <c r="E1" s="201"/>
      <c r="F1" s="201"/>
      <c r="G1" s="201"/>
      <c r="H1" s="201"/>
      <c r="I1" s="201"/>
      <c r="J1" s="783" t="s">
        <v>588</v>
      </c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</row>
    <row r="2" spans="1:22" s="14" customFormat="1" ht="15" customHeight="1" thickBot="1">
      <c r="A2" s="19" t="s">
        <v>529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784" t="s">
        <v>540</v>
      </c>
      <c r="U2" s="784"/>
      <c r="V2" s="784"/>
    </row>
    <row r="3" spans="1:22" s="5" customFormat="1" ht="18" customHeight="1">
      <c r="A3" s="761" t="s">
        <v>427</v>
      </c>
      <c r="B3" s="767" t="s">
        <v>416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 t="s">
        <v>417</v>
      </c>
      <c r="N3" s="787"/>
      <c r="O3" s="787"/>
      <c r="P3" s="787"/>
      <c r="Q3" s="787"/>
      <c r="R3" s="787"/>
      <c r="S3" s="787"/>
      <c r="T3" s="787"/>
      <c r="U3" s="787"/>
      <c r="V3" s="787"/>
    </row>
    <row r="4" spans="1:23" s="59" customFormat="1" ht="21" customHeight="1">
      <c r="A4" s="762"/>
      <c r="B4" s="812" t="s">
        <v>418</v>
      </c>
      <c r="C4" s="812" t="s">
        <v>426</v>
      </c>
      <c r="D4" s="812" t="s">
        <v>554</v>
      </c>
      <c r="E4" s="764" t="s">
        <v>552</v>
      </c>
      <c r="F4" s="765"/>
      <c r="G4" s="765"/>
      <c r="H4" s="765"/>
      <c r="I4" s="765"/>
      <c r="J4" s="765"/>
      <c r="K4" s="765"/>
      <c r="L4" s="766"/>
      <c r="M4" s="759" t="s">
        <v>848</v>
      </c>
      <c r="N4" s="759"/>
      <c r="O4" s="759"/>
      <c r="P4" s="759"/>
      <c r="Q4" s="759"/>
      <c r="R4" s="760"/>
      <c r="S4" s="758" t="s">
        <v>420</v>
      </c>
      <c r="T4" s="786" t="s">
        <v>818</v>
      </c>
      <c r="U4" s="758" t="s">
        <v>555</v>
      </c>
      <c r="V4" s="786" t="s">
        <v>823</v>
      </c>
      <c r="W4" s="177"/>
    </row>
    <row r="5" spans="1:23" s="59" customFormat="1" ht="45" customHeight="1">
      <c r="A5" s="763"/>
      <c r="B5" s="813"/>
      <c r="C5" s="813"/>
      <c r="D5" s="813"/>
      <c r="E5" s="9" t="s">
        <v>421</v>
      </c>
      <c r="F5" s="9" t="s">
        <v>808</v>
      </c>
      <c r="G5" s="9" t="s">
        <v>815</v>
      </c>
      <c r="H5" s="9" t="s">
        <v>816</v>
      </c>
      <c r="I5" s="9" t="s">
        <v>809</v>
      </c>
      <c r="J5" s="9" t="s">
        <v>810</v>
      </c>
      <c r="K5" s="7" t="s">
        <v>811</v>
      </c>
      <c r="L5" s="10" t="s">
        <v>812</v>
      </c>
      <c r="M5" s="21" t="s">
        <v>813</v>
      </c>
      <c r="N5" s="9" t="s">
        <v>814</v>
      </c>
      <c r="O5" s="139" t="s">
        <v>824</v>
      </c>
      <c r="P5" s="139" t="s">
        <v>247</v>
      </c>
      <c r="Q5" s="9" t="s">
        <v>553</v>
      </c>
      <c r="R5" s="10" t="s">
        <v>422</v>
      </c>
      <c r="S5" s="758"/>
      <c r="T5" s="786"/>
      <c r="U5" s="813"/>
      <c r="V5" s="795"/>
      <c r="W5" s="177"/>
    </row>
    <row r="6" spans="1:23" s="14" customFormat="1" ht="24.75" customHeight="1">
      <c r="A6" s="15" t="s">
        <v>825</v>
      </c>
      <c r="B6" s="88">
        <v>316</v>
      </c>
      <c r="C6" s="89">
        <f aca="true" t="shared" si="0" ref="C6:V6">SUM(C12:C22)</f>
        <v>0</v>
      </c>
      <c r="D6" s="89">
        <v>2</v>
      </c>
      <c r="E6" s="89">
        <v>165</v>
      </c>
      <c r="F6" s="89">
        <f t="shared" si="0"/>
        <v>0</v>
      </c>
      <c r="G6" s="89">
        <f t="shared" si="0"/>
        <v>0</v>
      </c>
      <c r="H6" s="89">
        <f t="shared" si="0"/>
        <v>0</v>
      </c>
      <c r="I6" s="89">
        <f t="shared" si="0"/>
        <v>2</v>
      </c>
      <c r="J6" s="89">
        <f t="shared" si="0"/>
        <v>11</v>
      </c>
      <c r="K6" s="89">
        <f t="shared" si="0"/>
        <v>30</v>
      </c>
      <c r="L6" s="89">
        <v>51</v>
      </c>
      <c r="M6" s="89">
        <v>34</v>
      </c>
      <c r="N6" s="89">
        <v>12</v>
      </c>
      <c r="O6" s="89">
        <f>SUM(O12:O22)</f>
        <v>0</v>
      </c>
      <c r="P6" s="89">
        <f>SUM(P12:P22)</f>
        <v>4</v>
      </c>
      <c r="Q6" s="89">
        <f t="shared" si="0"/>
        <v>1</v>
      </c>
      <c r="R6" s="89">
        <v>10</v>
      </c>
      <c r="S6" s="89">
        <v>3</v>
      </c>
      <c r="T6" s="89">
        <f t="shared" si="0"/>
        <v>0</v>
      </c>
      <c r="U6" s="89">
        <v>149</v>
      </c>
      <c r="V6" s="89">
        <f t="shared" si="0"/>
        <v>0</v>
      </c>
      <c r="W6" s="16"/>
    </row>
    <row r="7" spans="1:23" s="14" customFormat="1" ht="24.75" customHeight="1">
      <c r="A7" s="15" t="s">
        <v>526</v>
      </c>
      <c r="B7" s="50">
        <v>289</v>
      </c>
      <c r="C7" s="53">
        <v>0</v>
      </c>
      <c r="D7" s="53">
        <v>5</v>
      </c>
      <c r="E7" s="53">
        <v>134</v>
      </c>
      <c r="F7" s="53">
        <f>SUM(F13:F24)</f>
        <v>0</v>
      </c>
      <c r="G7" s="53">
        <f>SUM(G13:G24)</f>
        <v>0</v>
      </c>
      <c r="H7" s="53">
        <f>SUM(H13:H24)</f>
        <v>0</v>
      </c>
      <c r="I7" s="53">
        <v>3</v>
      </c>
      <c r="J7" s="53">
        <v>11</v>
      </c>
      <c r="K7" s="53">
        <v>27</v>
      </c>
      <c r="L7" s="53">
        <v>45</v>
      </c>
      <c r="M7" s="53">
        <v>32</v>
      </c>
      <c r="N7" s="53">
        <v>6</v>
      </c>
      <c r="O7" s="53">
        <v>0</v>
      </c>
      <c r="P7" s="53">
        <v>3</v>
      </c>
      <c r="Q7" s="53">
        <v>1</v>
      </c>
      <c r="R7" s="53">
        <v>9</v>
      </c>
      <c r="S7" s="53">
        <v>0</v>
      </c>
      <c r="T7" s="53">
        <v>0</v>
      </c>
      <c r="U7" s="53">
        <v>147</v>
      </c>
      <c r="V7" s="53">
        <f>SUM(V13:V24)</f>
        <v>0</v>
      </c>
      <c r="W7" s="16"/>
    </row>
    <row r="8" spans="1:23" s="14" customFormat="1" ht="24.75" customHeight="1">
      <c r="A8" s="15" t="s">
        <v>520</v>
      </c>
      <c r="B8" s="50">
        <v>308</v>
      </c>
      <c r="C8" s="53">
        <v>0</v>
      </c>
      <c r="D8" s="53">
        <v>7</v>
      </c>
      <c r="E8" s="53">
        <v>150</v>
      </c>
      <c r="F8" s="53">
        <f>SUM(F13:F25)</f>
        <v>0</v>
      </c>
      <c r="G8" s="53">
        <f>SUM(G13:G25)</f>
        <v>0</v>
      </c>
      <c r="H8" s="53">
        <f>SUM(H13:H25)</f>
        <v>0</v>
      </c>
      <c r="I8" s="53">
        <v>3</v>
      </c>
      <c r="J8" s="53">
        <v>12</v>
      </c>
      <c r="K8" s="53">
        <v>32</v>
      </c>
      <c r="L8" s="53">
        <v>50</v>
      </c>
      <c r="M8" s="53">
        <v>32</v>
      </c>
      <c r="N8" s="53">
        <v>11</v>
      </c>
      <c r="O8" s="53">
        <v>0</v>
      </c>
      <c r="P8" s="53">
        <v>4</v>
      </c>
      <c r="Q8" s="53">
        <v>1</v>
      </c>
      <c r="R8" s="53">
        <v>9</v>
      </c>
      <c r="S8" s="53">
        <v>0</v>
      </c>
      <c r="T8" s="53">
        <v>0</v>
      </c>
      <c r="U8" s="53">
        <v>147</v>
      </c>
      <c r="V8" s="53">
        <v>0</v>
      </c>
      <c r="W8" s="16"/>
    </row>
    <row r="9" spans="1:23" s="14" customFormat="1" ht="24.75" customHeight="1">
      <c r="A9" s="15" t="s">
        <v>832</v>
      </c>
      <c r="B9" s="50">
        <v>308</v>
      </c>
      <c r="C9" s="53">
        <v>0</v>
      </c>
      <c r="D9" s="53">
        <v>7</v>
      </c>
      <c r="E9" s="53">
        <v>150</v>
      </c>
      <c r="F9" s="53">
        <f aca="true" t="shared" si="1" ref="F9:H10">SUM(F13:F26)</f>
        <v>0</v>
      </c>
      <c r="G9" s="53">
        <f t="shared" si="1"/>
        <v>0</v>
      </c>
      <c r="H9" s="53">
        <f t="shared" si="1"/>
        <v>0</v>
      </c>
      <c r="I9" s="53">
        <v>3</v>
      </c>
      <c r="J9" s="53">
        <v>12</v>
      </c>
      <c r="K9" s="53">
        <v>32</v>
      </c>
      <c r="L9" s="53">
        <v>50</v>
      </c>
      <c r="M9" s="53">
        <v>32</v>
      </c>
      <c r="N9" s="53">
        <v>11</v>
      </c>
      <c r="O9" s="53">
        <v>0</v>
      </c>
      <c r="P9" s="53">
        <v>4</v>
      </c>
      <c r="Q9" s="53">
        <v>1</v>
      </c>
      <c r="R9" s="53">
        <v>9</v>
      </c>
      <c r="S9" s="53">
        <v>0</v>
      </c>
      <c r="T9" s="53">
        <v>0</v>
      </c>
      <c r="U9" s="53">
        <v>147</v>
      </c>
      <c r="V9" s="53">
        <v>0</v>
      </c>
      <c r="W9" s="16"/>
    </row>
    <row r="10" spans="1:23" s="75" customFormat="1" ht="24.75" customHeight="1">
      <c r="A10" s="76" t="s">
        <v>833</v>
      </c>
      <c r="B10" s="84">
        <v>316</v>
      </c>
      <c r="C10" s="77">
        <v>0</v>
      </c>
      <c r="D10" s="77">
        <v>2</v>
      </c>
      <c r="E10" s="77">
        <v>165</v>
      </c>
      <c r="F10" s="77">
        <f t="shared" si="1"/>
        <v>0</v>
      </c>
      <c r="G10" s="77">
        <f t="shared" si="1"/>
        <v>0</v>
      </c>
      <c r="H10" s="77">
        <f t="shared" si="1"/>
        <v>0</v>
      </c>
      <c r="I10" s="77">
        <f>SUM(I12:I22)</f>
        <v>2</v>
      </c>
      <c r="J10" s="77">
        <f>SUM(J12:J22)</f>
        <v>11</v>
      </c>
      <c r="K10" s="77">
        <f>SUM(K12:K22)</f>
        <v>30</v>
      </c>
      <c r="L10" s="77">
        <v>51</v>
      </c>
      <c r="M10" s="77">
        <v>34</v>
      </c>
      <c r="N10" s="77">
        <v>12</v>
      </c>
      <c r="O10" s="77">
        <v>0</v>
      </c>
      <c r="P10" s="77">
        <f>SUM(P12:P22)</f>
        <v>4</v>
      </c>
      <c r="Q10" s="77">
        <v>1</v>
      </c>
      <c r="R10" s="77">
        <v>10</v>
      </c>
      <c r="S10" s="77">
        <v>3</v>
      </c>
      <c r="T10" s="77">
        <v>0</v>
      </c>
      <c r="U10" s="77">
        <v>149</v>
      </c>
      <c r="V10" s="77">
        <v>0</v>
      </c>
      <c r="W10" s="81"/>
    </row>
    <row r="11" spans="1:23" s="35" customFormat="1" ht="24.75" customHeight="1">
      <c r="A11" s="30" t="s">
        <v>513</v>
      </c>
      <c r="B11" s="31">
        <f>SUM(B12:B22)</f>
        <v>295</v>
      </c>
      <c r="C11" s="49">
        <v>0</v>
      </c>
      <c r="D11" s="32">
        <f>SUM(D12:D22)</f>
        <v>8</v>
      </c>
      <c r="E11" s="49">
        <f>SUM(F11:R11)</f>
        <v>142</v>
      </c>
      <c r="F11" s="49">
        <f aca="true" t="shared" si="2" ref="F11:H12">SUM(F16:F28)</f>
        <v>0</v>
      </c>
      <c r="G11" s="49">
        <f t="shared" si="2"/>
        <v>0</v>
      </c>
      <c r="H11" s="49">
        <f t="shared" si="2"/>
        <v>0</v>
      </c>
      <c r="I11" s="32">
        <f>SUM(I12:I22)</f>
        <v>2</v>
      </c>
      <c r="J11" s="32">
        <f>SUM(J12:J22)</f>
        <v>11</v>
      </c>
      <c r="K11" s="32">
        <f>SUM(K12:K22)</f>
        <v>30</v>
      </c>
      <c r="L11" s="32">
        <v>43</v>
      </c>
      <c r="M11" s="32">
        <f>SUM(M12:M22)</f>
        <v>28</v>
      </c>
      <c r="N11" s="32">
        <f>SUM(N12:N22)</f>
        <v>12</v>
      </c>
      <c r="O11" s="49">
        <v>0</v>
      </c>
      <c r="P11" s="32">
        <f>SUM(P12:P22)</f>
        <v>4</v>
      </c>
      <c r="Q11" s="32">
        <f>SUM(Q12:Q22)</f>
        <v>1</v>
      </c>
      <c r="R11" s="32">
        <f>SUM(R12:R22)</f>
        <v>11</v>
      </c>
      <c r="S11" s="49">
        <v>0</v>
      </c>
      <c r="T11" s="49">
        <v>0</v>
      </c>
      <c r="U11" s="32">
        <f>SUM(U12:U22)</f>
        <v>145</v>
      </c>
      <c r="V11" s="49">
        <v>0</v>
      </c>
      <c r="W11" s="72"/>
    </row>
    <row r="12" spans="1:22" s="14" customFormat="1" ht="27.75" customHeight="1">
      <c r="A12" s="262" t="s">
        <v>705</v>
      </c>
      <c r="B12" s="172">
        <v>21</v>
      </c>
      <c r="C12" s="388">
        <v>0</v>
      </c>
      <c r="D12" s="379">
        <v>1</v>
      </c>
      <c r="E12" s="171">
        <v>11</v>
      </c>
      <c r="F12" s="77">
        <f t="shared" si="2"/>
        <v>0</v>
      </c>
      <c r="G12" s="77">
        <f t="shared" si="2"/>
        <v>0</v>
      </c>
      <c r="H12" s="77">
        <f t="shared" si="2"/>
        <v>0</v>
      </c>
      <c r="I12" s="384">
        <v>1</v>
      </c>
      <c r="J12" s="384">
        <v>2</v>
      </c>
      <c r="K12" s="384">
        <v>2</v>
      </c>
      <c r="L12" s="384">
        <v>3</v>
      </c>
      <c r="M12" s="383">
        <v>2</v>
      </c>
      <c r="N12" s="383">
        <v>1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383">
        <v>9</v>
      </c>
      <c r="V12" s="77">
        <v>0</v>
      </c>
    </row>
    <row r="13" spans="1:22" s="14" customFormat="1" ht="27.75" customHeight="1">
      <c r="A13" s="106" t="s">
        <v>424</v>
      </c>
      <c r="B13" s="25">
        <v>37</v>
      </c>
      <c r="C13" s="53">
        <v>0</v>
      </c>
      <c r="D13" s="61">
        <v>1</v>
      </c>
      <c r="E13" s="11">
        <v>32</v>
      </c>
      <c r="F13" s="77">
        <f aca="true" t="shared" si="3" ref="F13:H14">SUM(F19:F31)</f>
        <v>0</v>
      </c>
      <c r="G13" s="77">
        <f t="shared" si="3"/>
        <v>0</v>
      </c>
      <c r="H13" s="77">
        <f t="shared" si="3"/>
        <v>0</v>
      </c>
      <c r="I13" s="77">
        <f>SUM(H19:H31)</f>
        <v>0</v>
      </c>
      <c r="J13" s="384">
        <v>2</v>
      </c>
      <c r="K13" s="384">
        <v>8</v>
      </c>
      <c r="L13" s="384">
        <v>12</v>
      </c>
      <c r="M13" s="383">
        <v>10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383">
        <v>4</v>
      </c>
      <c r="V13" s="77">
        <v>0</v>
      </c>
    </row>
    <row r="14" spans="1:22" s="14" customFormat="1" ht="27.75" customHeight="1">
      <c r="A14" s="106" t="s">
        <v>425</v>
      </c>
      <c r="B14" s="25">
        <v>16</v>
      </c>
      <c r="C14" s="53">
        <v>0</v>
      </c>
      <c r="D14" s="53">
        <v>0</v>
      </c>
      <c r="E14" s="11">
        <v>12</v>
      </c>
      <c r="F14" s="77">
        <f t="shared" si="3"/>
        <v>0</v>
      </c>
      <c r="G14" s="77">
        <f t="shared" si="3"/>
        <v>0</v>
      </c>
      <c r="H14" s="77">
        <f t="shared" si="3"/>
        <v>0</v>
      </c>
      <c r="I14" s="77">
        <f>SUM(H20:H32)</f>
        <v>0</v>
      </c>
      <c r="J14" s="77">
        <f>SUM(I20:I32)</f>
        <v>0</v>
      </c>
      <c r="K14" s="140">
        <v>0</v>
      </c>
      <c r="L14" s="77">
        <f>SUM(L20:L32)</f>
        <v>5</v>
      </c>
      <c r="M14" s="77"/>
      <c r="N14" s="77">
        <v>0</v>
      </c>
      <c r="O14" s="77">
        <v>0</v>
      </c>
      <c r="P14" s="77">
        <v>0</v>
      </c>
      <c r="Q14" s="383">
        <v>1</v>
      </c>
      <c r="R14" s="383">
        <v>11</v>
      </c>
      <c r="S14" s="77">
        <v>0</v>
      </c>
      <c r="T14" s="77">
        <v>0</v>
      </c>
      <c r="U14" s="383">
        <v>4</v>
      </c>
      <c r="V14" s="77">
        <v>0</v>
      </c>
    </row>
    <row r="15" spans="1:22" s="14" customFormat="1" ht="27.75" customHeight="1">
      <c r="A15" s="106" t="s">
        <v>423</v>
      </c>
      <c r="B15" s="25">
        <v>131</v>
      </c>
      <c r="C15" s="53">
        <v>0</v>
      </c>
      <c r="D15" s="61">
        <v>3</v>
      </c>
      <c r="E15" s="11">
        <v>43</v>
      </c>
      <c r="F15" s="77">
        <f>SUM(F18:F30)</f>
        <v>0</v>
      </c>
      <c r="G15" s="77">
        <f>SUM(G18:G30)</f>
        <v>0</v>
      </c>
      <c r="H15" s="77">
        <f>SUM(H18:H30)</f>
        <v>0</v>
      </c>
      <c r="I15" s="384">
        <v>1</v>
      </c>
      <c r="J15" s="384">
        <v>2</v>
      </c>
      <c r="K15" s="384">
        <v>8</v>
      </c>
      <c r="L15" s="384">
        <v>11</v>
      </c>
      <c r="M15" s="383">
        <v>10</v>
      </c>
      <c r="N15" s="383">
        <v>8</v>
      </c>
      <c r="O15" s="77">
        <v>0</v>
      </c>
      <c r="P15" s="383">
        <v>3</v>
      </c>
      <c r="Q15" s="77">
        <v>0</v>
      </c>
      <c r="R15" s="77">
        <v>0</v>
      </c>
      <c r="S15" s="77">
        <v>0</v>
      </c>
      <c r="T15" s="77">
        <v>0</v>
      </c>
      <c r="U15" s="383">
        <v>85</v>
      </c>
      <c r="V15" s="77">
        <v>0</v>
      </c>
    </row>
    <row r="16" spans="1:22" s="14" customFormat="1" ht="27.75" customHeight="1">
      <c r="A16" s="106" t="s">
        <v>706</v>
      </c>
      <c r="B16" s="25">
        <v>20</v>
      </c>
      <c r="C16" s="53">
        <v>0</v>
      </c>
      <c r="D16" s="53">
        <v>0</v>
      </c>
      <c r="E16" s="11">
        <v>8</v>
      </c>
      <c r="F16" s="77">
        <f aca="true" t="shared" si="4" ref="F16:H17">SUM(F21:F33)</f>
        <v>0</v>
      </c>
      <c r="G16" s="77">
        <f t="shared" si="4"/>
        <v>0</v>
      </c>
      <c r="H16" s="77">
        <f t="shared" si="4"/>
        <v>0</v>
      </c>
      <c r="I16" s="77">
        <f>SUM(H21:H33)</f>
        <v>0</v>
      </c>
      <c r="J16" s="384">
        <v>1</v>
      </c>
      <c r="K16" s="384">
        <v>2</v>
      </c>
      <c r="L16" s="384">
        <v>4</v>
      </c>
      <c r="M16" s="383">
        <v>1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383">
        <v>12</v>
      </c>
      <c r="V16" s="77">
        <v>0</v>
      </c>
    </row>
    <row r="17" spans="1:22" s="14" customFormat="1" ht="27.75" customHeight="1">
      <c r="A17" s="106" t="s">
        <v>437</v>
      </c>
      <c r="B17" s="25">
        <v>18</v>
      </c>
      <c r="C17" s="53">
        <v>0</v>
      </c>
      <c r="D17" s="53">
        <v>0</v>
      </c>
      <c r="E17" s="11">
        <v>9</v>
      </c>
      <c r="F17" s="77">
        <f t="shared" si="4"/>
        <v>0</v>
      </c>
      <c r="G17" s="77">
        <f t="shared" si="4"/>
        <v>0</v>
      </c>
      <c r="H17" s="77">
        <f t="shared" si="4"/>
        <v>0</v>
      </c>
      <c r="I17" s="77">
        <f>SUM(H22:H34)</f>
        <v>0</v>
      </c>
      <c r="J17" s="384">
        <v>1</v>
      </c>
      <c r="K17" s="384">
        <v>2</v>
      </c>
      <c r="L17" s="384">
        <v>4</v>
      </c>
      <c r="M17" s="383">
        <v>1</v>
      </c>
      <c r="N17" s="383">
        <v>1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383">
        <v>9</v>
      </c>
      <c r="V17" s="77">
        <v>0</v>
      </c>
    </row>
    <row r="18" spans="1:22" s="14" customFormat="1" ht="27.75" customHeight="1">
      <c r="A18" s="106" t="s">
        <v>438</v>
      </c>
      <c r="B18" s="25">
        <v>20</v>
      </c>
      <c r="C18" s="53">
        <v>0</v>
      </c>
      <c r="D18" s="53">
        <v>0</v>
      </c>
      <c r="E18" s="11">
        <v>9</v>
      </c>
      <c r="F18" s="77">
        <f aca="true" t="shared" si="5" ref="F18:H22">SUM(F24:F35)</f>
        <v>0</v>
      </c>
      <c r="G18" s="77">
        <f t="shared" si="5"/>
        <v>0</v>
      </c>
      <c r="H18" s="77">
        <f t="shared" si="5"/>
        <v>0</v>
      </c>
      <c r="I18" s="77">
        <f>SUM(H24:H35)</f>
        <v>0</v>
      </c>
      <c r="J18" s="384">
        <v>1</v>
      </c>
      <c r="K18" s="384">
        <v>3</v>
      </c>
      <c r="L18" s="384">
        <v>3</v>
      </c>
      <c r="M18" s="383">
        <v>2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383">
        <v>11</v>
      </c>
      <c r="V18" s="77">
        <v>0</v>
      </c>
    </row>
    <row r="19" spans="1:22" s="14" customFormat="1" ht="27.75" customHeight="1">
      <c r="A19" s="155" t="s">
        <v>439</v>
      </c>
      <c r="B19" s="25">
        <v>12</v>
      </c>
      <c r="C19" s="53">
        <v>0</v>
      </c>
      <c r="D19" s="61">
        <v>1</v>
      </c>
      <c r="E19" s="11">
        <v>6</v>
      </c>
      <c r="F19" s="77">
        <f t="shared" si="5"/>
        <v>0</v>
      </c>
      <c r="G19" s="77">
        <f t="shared" si="5"/>
        <v>0</v>
      </c>
      <c r="H19" s="77">
        <f t="shared" si="5"/>
        <v>0</v>
      </c>
      <c r="I19" s="77">
        <f>SUM(H25:H36)</f>
        <v>0</v>
      </c>
      <c r="J19" s="384">
        <v>1</v>
      </c>
      <c r="K19" s="384">
        <v>2</v>
      </c>
      <c r="L19" s="384">
        <v>1</v>
      </c>
      <c r="M19" s="383">
        <v>1</v>
      </c>
      <c r="N19" s="383">
        <v>1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383">
        <v>5</v>
      </c>
      <c r="V19" s="77">
        <v>0</v>
      </c>
    </row>
    <row r="20" spans="1:22" s="14" customFormat="1" ht="27.75" customHeight="1">
      <c r="A20" s="155" t="s">
        <v>440</v>
      </c>
      <c r="B20" s="25">
        <v>11</v>
      </c>
      <c r="C20" s="53">
        <v>0</v>
      </c>
      <c r="D20" s="53">
        <v>0</v>
      </c>
      <c r="E20" s="11">
        <v>8</v>
      </c>
      <c r="F20" s="77">
        <f t="shared" si="5"/>
        <v>0</v>
      </c>
      <c r="G20" s="77">
        <f t="shared" si="5"/>
        <v>0</v>
      </c>
      <c r="H20" s="77">
        <f t="shared" si="5"/>
        <v>0</v>
      </c>
      <c r="I20" s="77">
        <f>SUM(H26:H37)</f>
        <v>0</v>
      </c>
      <c r="J20" s="384">
        <v>1</v>
      </c>
      <c r="K20" s="384">
        <v>2</v>
      </c>
      <c r="L20" s="384">
        <v>2</v>
      </c>
      <c r="M20" s="383">
        <v>1</v>
      </c>
      <c r="N20" s="383">
        <v>1</v>
      </c>
      <c r="O20" s="77">
        <v>0</v>
      </c>
      <c r="P20" s="383">
        <v>1</v>
      </c>
      <c r="Q20" s="77">
        <v>0</v>
      </c>
      <c r="R20" s="77">
        <v>0</v>
      </c>
      <c r="S20" s="77">
        <v>0</v>
      </c>
      <c r="T20" s="77">
        <v>0</v>
      </c>
      <c r="U20" s="383">
        <v>3</v>
      </c>
      <c r="V20" s="77">
        <v>0</v>
      </c>
    </row>
    <row r="21" spans="1:22" s="14" customFormat="1" ht="27.75" customHeight="1">
      <c r="A21" s="155" t="s">
        <v>441</v>
      </c>
      <c r="B21" s="25">
        <v>4</v>
      </c>
      <c r="C21" s="53">
        <v>0</v>
      </c>
      <c r="D21" s="61">
        <v>2</v>
      </c>
      <c r="E21" s="11">
        <v>1</v>
      </c>
      <c r="F21" s="77">
        <f t="shared" si="5"/>
        <v>0</v>
      </c>
      <c r="G21" s="77">
        <f t="shared" si="5"/>
        <v>0</v>
      </c>
      <c r="H21" s="77">
        <f t="shared" si="5"/>
        <v>0</v>
      </c>
      <c r="I21" s="77">
        <f>SUM(H27:H38)</f>
        <v>0</v>
      </c>
      <c r="J21" s="77">
        <f>SUM(I27:I38)</f>
        <v>0</v>
      </c>
      <c r="K21" s="77">
        <f>SUM(J27:J38)</f>
        <v>0</v>
      </c>
      <c r="L21" s="384">
        <v>1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383">
        <v>1</v>
      </c>
      <c r="V21" s="77">
        <v>0</v>
      </c>
    </row>
    <row r="22" spans="1:22" s="13" customFormat="1" ht="27.75" customHeight="1" thickBot="1">
      <c r="A22" s="428" t="s">
        <v>442</v>
      </c>
      <c r="B22" s="385">
        <v>5</v>
      </c>
      <c r="C22" s="57">
        <v>0</v>
      </c>
      <c r="D22" s="57">
        <v>0</v>
      </c>
      <c r="E22" s="87">
        <v>3</v>
      </c>
      <c r="F22" s="103">
        <f t="shared" si="5"/>
        <v>0</v>
      </c>
      <c r="G22" s="103">
        <f t="shared" si="5"/>
        <v>0</v>
      </c>
      <c r="H22" s="103">
        <f t="shared" si="5"/>
        <v>0</v>
      </c>
      <c r="I22" s="103">
        <f>SUM(H28:H39)</f>
        <v>0</v>
      </c>
      <c r="J22" s="103">
        <f>SUM(I28:I39)</f>
        <v>0</v>
      </c>
      <c r="K22" s="386">
        <v>1</v>
      </c>
      <c r="L22" s="386">
        <v>2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387">
        <v>2</v>
      </c>
      <c r="V22" s="103">
        <v>0</v>
      </c>
    </row>
    <row r="23" spans="1:22" s="14" customFormat="1" ht="15" customHeight="1">
      <c r="A23" s="14" t="s">
        <v>539</v>
      </c>
      <c r="Q23" s="785" t="s">
        <v>1254</v>
      </c>
      <c r="R23" s="785"/>
      <c r="S23" s="785"/>
      <c r="T23" s="785"/>
      <c r="U23" s="785"/>
      <c r="V23" s="785"/>
    </row>
    <row r="24" spans="20:22" s="14" customFormat="1" ht="15" customHeight="1">
      <c r="T24" s="788"/>
      <c r="U24" s="788"/>
      <c r="V24" s="788"/>
    </row>
    <row r="25" s="14" customFormat="1" ht="13.5"/>
    <row r="26" s="14" customFormat="1" ht="13.5"/>
    <row r="27" s="14" customFormat="1" ht="13.5"/>
    <row r="28" s="14" customFormat="1" ht="13.5"/>
    <row r="29" s="14" customFormat="1" ht="13.5"/>
    <row r="30" s="14" customFormat="1" ht="13.5"/>
    <row r="31" s="14" customFormat="1" ht="13.5"/>
    <row r="32" s="14" customFormat="1" ht="13.5"/>
    <row r="33" s="14" customFormat="1" ht="13.5"/>
    <row r="34" s="14" customFormat="1" ht="13.5"/>
    <row r="35" s="14" customFormat="1" ht="13.5"/>
    <row r="36" spans="1:22" s="12" customFormat="1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12" customFormat="1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12" customFormat="1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2" customFormat="1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2" customFormat="1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2" customFormat="1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2" customFormat="1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3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3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3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3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3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3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ht="13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ht="13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</sheetData>
  <mergeCells count="16">
    <mergeCell ref="A3:A5"/>
    <mergeCell ref="B4:B5"/>
    <mergeCell ref="D4:D5"/>
    <mergeCell ref="E4:L4"/>
    <mergeCell ref="B3:L3"/>
    <mergeCell ref="T24:V24"/>
    <mergeCell ref="C4:C5"/>
    <mergeCell ref="U4:U5"/>
    <mergeCell ref="V4:V5"/>
    <mergeCell ref="M4:R4"/>
    <mergeCell ref="S4:S5"/>
    <mergeCell ref="J1:V1"/>
    <mergeCell ref="T2:V2"/>
    <mergeCell ref="Q23:V23"/>
    <mergeCell ref="T4:T5"/>
    <mergeCell ref="M3:V3"/>
  </mergeCells>
  <printOptions/>
  <pageMargins left="0.27" right="0.3" top="0.95" bottom="0.8" header="0.73" footer="0.49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selection activeCell="U11" sqref="U11"/>
    </sheetView>
  </sheetViews>
  <sheetFormatPr defaultColWidth="8.88671875" defaultRowHeight="13.5"/>
  <cols>
    <col min="1" max="1" width="11.88671875" style="0" customWidth="1"/>
    <col min="2" max="4" width="6.77734375" style="0" customWidth="1"/>
    <col min="5" max="14" width="5.77734375" style="0" customWidth="1"/>
    <col min="15" max="15" width="6.77734375" style="0" customWidth="1"/>
    <col min="16" max="16" width="7.88671875" style="0" customWidth="1"/>
    <col min="17" max="17" width="4.99609375" style="0" customWidth="1"/>
    <col min="18" max="18" width="6.3359375" style="0" customWidth="1"/>
    <col min="19" max="20" width="5.3359375" style="0" customWidth="1"/>
    <col min="21" max="21" width="6.88671875" style="0" customWidth="1"/>
    <col min="22" max="22" width="7.10546875" style="0" customWidth="1"/>
  </cols>
  <sheetData>
    <row r="1" spans="1:23" s="521" customFormat="1" ht="30" customHeight="1">
      <c r="A1" s="774" t="s">
        <v>587</v>
      </c>
      <c r="B1" s="774"/>
      <c r="C1" s="774"/>
      <c r="D1" s="774"/>
      <c r="E1" s="774"/>
      <c r="F1" s="774"/>
      <c r="G1" s="774"/>
      <c r="H1" s="512"/>
      <c r="I1" s="512"/>
      <c r="J1" s="749" t="s">
        <v>589</v>
      </c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520"/>
    </row>
    <row r="2" spans="1:23" s="14" customFormat="1" ht="18" customHeight="1" thickBot="1">
      <c r="A2" s="19" t="s">
        <v>529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3"/>
    </row>
    <row r="3" spans="1:23" s="14" customFormat="1" ht="27" customHeight="1">
      <c r="A3" s="738" t="s">
        <v>427</v>
      </c>
      <c r="B3" s="791" t="s">
        <v>416</v>
      </c>
      <c r="C3" s="789"/>
      <c r="D3" s="789"/>
      <c r="E3" s="789"/>
      <c r="F3" s="789"/>
      <c r="G3" s="789"/>
      <c r="H3" s="789"/>
      <c r="I3" s="789"/>
      <c r="J3" s="789"/>
      <c r="K3" s="789" t="s">
        <v>417</v>
      </c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29"/>
    </row>
    <row r="4" spans="1:26" s="13" customFormat="1" ht="27" customHeight="1">
      <c r="A4" s="739"/>
      <c r="B4" s="806" t="s">
        <v>418</v>
      </c>
      <c r="C4" s="741" t="s">
        <v>426</v>
      </c>
      <c r="D4" s="741" t="s">
        <v>554</v>
      </c>
      <c r="E4" s="797" t="s">
        <v>552</v>
      </c>
      <c r="F4" s="743"/>
      <c r="G4" s="743"/>
      <c r="H4" s="743"/>
      <c r="I4" s="743"/>
      <c r="J4" s="743"/>
      <c r="K4" s="743"/>
      <c r="L4" s="743"/>
      <c r="M4" s="743" t="s">
        <v>848</v>
      </c>
      <c r="N4" s="743"/>
      <c r="O4" s="743"/>
      <c r="P4" s="743"/>
      <c r="Q4" s="743"/>
      <c r="R4" s="802"/>
      <c r="S4" s="758" t="s">
        <v>420</v>
      </c>
      <c r="T4" s="786" t="s">
        <v>818</v>
      </c>
      <c r="U4" s="744" t="s">
        <v>590</v>
      </c>
      <c r="V4" s="746" t="s">
        <v>591</v>
      </c>
      <c r="W4" s="29"/>
      <c r="X4" s="748"/>
      <c r="Y4" s="748"/>
      <c r="Z4" s="11"/>
    </row>
    <row r="5" spans="1:26" s="13" customFormat="1" ht="48" customHeight="1">
      <c r="A5" s="740"/>
      <c r="B5" s="811"/>
      <c r="C5" s="742"/>
      <c r="D5" s="742"/>
      <c r="E5" s="9" t="s">
        <v>421</v>
      </c>
      <c r="F5" s="9" t="s">
        <v>808</v>
      </c>
      <c r="G5" s="9" t="s">
        <v>815</v>
      </c>
      <c r="H5" s="9" t="s">
        <v>816</v>
      </c>
      <c r="I5" s="9" t="s">
        <v>809</v>
      </c>
      <c r="J5" s="9" t="s">
        <v>810</v>
      </c>
      <c r="K5" s="7" t="s">
        <v>811</v>
      </c>
      <c r="L5" s="10" t="s">
        <v>812</v>
      </c>
      <c r="M5" s="21" t="s">
        <v>813</v>
      </c>
      <c r="N5" s="9" t="s">
        <v>814</v>
      </c>
      <c r="O5" s="142" t="s">
        <v>707</v>
      </c>
      <c r="P5" s="142" t="s">
        <v>592</v>
      </c>
      <c r="Q5" s="27" t="s">
        <v>821</v>
      </c>
      <c r="R5" s="10" t="s">
        <v>422</v>
      </c>
      <c r="S5" s="758"/>
      <c r="T5" s="786"/>
      <c r="U5" s="745"/>
      <c r="V5" s="747"/>
      <c r="W5" s="29"/>
      <c r="X5" s="748"/>
      <c r="Y5" s="748"/>
      <c r="Z5" s="11"/>
    </row>
    <row r="6" spans="1:26" s="14" customFormat="1" ht="27" customHeight="1">
      <c r="A6" s="15" t="s">
        <v>574</v>
      </c>
      <c r="B6" s="88">
        <v>129</v>
      </c>
      <c r="C6" s="89">
        <v>0</v>
      </c>
      <c r="D6" s="89">
        <v>23</v>
      </c>
      <c r="E6" s="89">
        <f>SUM(F6:R6)</f>
        <v>86</v>
      </c>
      <c r="F6" s="89">
        <v>0</v>
      </c>
      <c r="G6" s="89">
        <v>0</v>
      </c>
      <c r="H6" s="89">
        <v>0</v>
      </c>
      <c r="I6" s="89">
        <v>1</v>
      </c>
      <c r="J6" s="89">
        <v>3</v>
      </c>
      <c r="K6" s="89">
        <v>7</v>
      </c>
      <c r="L6" s="89">
        <v>15</v>
      </c>
      <c r="M6" s="89">
        <v>18</v>
      </c>
      <c r="N6" s="89">
        <v>12</v>
      </c>
      <c r="O6" s="89">
        <v>0</v>
      </c>
      <c r="P6" s="89">
        <v>0</v>
      </c>
      <c r="Q6" s="89">
        <v>3</v>
      </c>
      <c r="R6" s="89">
        <v>27</v>
      </c>
      <c r="S6" s="89">
        <v>0</v>
      </c>
      <c r="T6" s="89">
        <v>0</v>
      </c>
      <c r="U6" s="89">
        <v>19</v>
      </c>
      <c r="V6" s="89">
        <v>1</v>
      </c>
      <c r="W6" s="61"/>
      <c r="X6" s="11"/>
      <c r="Y6" s="11"/>
      <c r="Z6" s="16"/>
    </row>
    <row r="7" spans="1:26" s="14" customFormat="1" ht="27" customHeight="1">
      <c r="A7" s="15" t="s">
        <v>576</v>
      </c>
      <c r="B7" s="50">
        <v>129</v>
      </c>
      <c r="C7" s="53">
        <v>0</v>
      </c>
      <c r="D7" s="53">
        <v>23</v>
      </c>
      <c r="E7" s="53">
        <f>SUM(F7:R7)</f>
        <v>87</v>
      </c>
      <c r="F7" s="53">
        <v>0</v>
      </c>
      <c r="G7" s="53">
        <v>0</v>
      </c>
      <c r="H7" s="53">
        <v>0</v>
      </c>
      <c r="I7" s="53">
        <v>1</v>
      </c>
      <c r="J7" s="53">
        <v>4</v>
      </c>
      <c r="K7" s="53">
        <v>7</v>
      </c>
      <c r="L7" s="53">
        <v>15</v>
      </c>
      <c r="M7" s="53">
        <v>17</v>
      </c>
      <c r="N7" s="53">
        <v>13</v>
      </c>
      <c r="O7" s="53">
        <v>0</v>
      </c>
      <c r="P7" s="53">
        <v>0</v>
      </c>
      <c r="Q7" s="53">
        <v>3</v>
      </c>
      <c r="R7" s="53">
        <v>27</v>
      </c>
      <c r="S7" s="53">
        <v>0</v>
      </c>
      <c r="T7" s="53">
        <v>0</v>
      </c>
      <c r="U7" s="53">
        <v>19</v>
      </c>
      <c r="V7" s="53">
        <v>0</v>
      </c>
      <c r="W7" s="61"/>
      <c r="X7" s="11"/>
      <c r="Y7" s="11"/>
      <c r="Z7" s="16"/>
    </row>
    <row r="8" spans="1:26" s="14" customFormat="1" ht="27" customHeight="1">
      <c r="A8" s="15" t="s">
        <v>520</v>
      </c>
      <c r="B8" s="50">
        <v>138</v>
      </c>
      <c r="C8" s="53">
        <v>0</v>
      </c>
      <c r="D8" s="53">
        <v>23</v>
      </c>
      <c r="E8" s="53">
        <f>SUM(F8:R8)</f>
        <v>90</v>
      </c>
      <c r="F8" s="53">
        <v>0</v>
      </c>
      <c r="G8" s="53">
        <v>0</v>
      </c>
      <c r="H8" s="53">
        <v>0</v>
      </c>
      <c r="I8" s="53">
        <v>1</v>
      </c>
      <c r="J8" s="53">
        <v>4</v>
      </c>
      <c r="K8" s="53">
        <v>8</v>
      </c>
      <c r="L8" s="53">
        <v>17</v>
      </c>
      <c r="M8" s="53">
        <v>17</v>
      </c>
      <c r="N8" s="53">
        <v>13</v>
      </c>
      <c r="O8" s="53">
        <v>0</v>
      </c>
      <c r="P8" s="53">
        <v>0</v>
      </c>
      <c r="Q8" s="53">
        <v>3</v>
      </c>
      <c r="R8" s="53">
        <v>27</v>
      </c>
      <c r="S8" s="53">
        <v>0</v>
      </c>
      <c r="T8" s="53">
        <v>0</v>
      </c>
      <c r="U8" s="53">
        <v>25</v>
      </c>
      <c r="V8" s="53">
        <v>0</v>
      </c>
      <c r="W8" s="61"/>
      <c r="X8" s="11"/>
      <c r="Y8" s="11"/>
      <c r="Z8" s="16"/>
    </row>
    <row r="9" spans="1:26" s="14" customFormat="1" ht="27" customHeight="1">
      <c r="A9" s="15" t="s">
        <v>832</v>
      </c>
      <c r="B9" s="50">
        <v>138</v>
      </c>
      <c r="C9" s="53">
        <v>0</v>
      </c>
      <c r="D9" s="53">
        <v>23</v>
      </c>
      <c r="E9" s="53">
        <f>SUM(F9:R9)</f>
        <v>90</v>
      </c>
      <c r="F9" s="53">
        <v>0</v>
      </c>
      <c r="G9" s="53">
        <v>0</v>
      </c>
      <c r="H9" s="53">
        <v>0</v>
      </c>
      <c r="I9" s="53">
        <v>1</v>
      </c>
      <c r="J9" s="53">
        <v>4</v>
      </c>
      <c r="K9" s="53">
        <v>8</v>
      </c>
      <c r="L9" s="53">
        <v>17</v>
      </c>
      <c r="M9" s="53">
        <v>17</v>
      </c>
      <c r="N9" s="53">
        <v>13</v>
      </c>
      <c r="O9" s="53">
        <v>0</v>
      </c>
      <c r="P9" s="53">
        <v>0</v>
      </c>
      <c r="Q9" s="53">
        <v>3</v>
      </c>
      <c r="R9" s="53">
        <v>27</v>
      </c>
      <c r="S9" s="53">
        <v>0</v>
      </c>
      <c r="T9" s="53">
        <v>0</v>
      </c>
      <c r="U9" s="53">
        <v>25</v>
      </c>
      <c r="V9" s="53">
        <v>0</v>
      </c>
      <c r="W9" s="61"/>
      <c r="X9" s="11"/>
      <c r="Y9" s="11"/>
      <c r="Z9" s="16"/>
    </row>
    <row r="10" spans="1:26" s="75" customFormat="1" ht="27" customHeight="1">
      <c r="A10" s="76" t="s">
        <v>641</v>
      </c>
      <c r="B10" s="84">
        <v>136</v>
      </c>
      <c r="C10" s="77">
        <v>0</v>
      </c>
      <c r="D10" s="77">
        <v>23</v>
      </c>
      <c r="E10" s="382">
        <f>SUM(F10:R10)</f>
        <v>91</v>
      </c>
      <c r="F10" s="77">
        <v>0</v>
      </c>
      <c r="G10" s="77">
        <v>0</v>
      </c>
      <c r="H10" s="77">
        <v>0</v>
      </c>
      <c r="I10" s="77">
        <v>1</v>
      </c>
      <c r="J10" s="77">
        <v>4</v>
      </c>
      <c r="K10" s="77">
        <v>8</v>
      </c>
      <c r="L10" s="77">
        <v>16</v>
      </c>
      <c r="M10" s="77">
        <v>18</v>
      </c>
      <c r="N10" s="77">
        <v>14</v>
      </c>
      <c r="O10" s="77">
        <v>0</v>
      </c>
      <c r="P10" s="77">
        <v>0</v>
      </c>
      <c r="Q10" s="77">
        <v>3</v>
      </c>
      <c r="R10" s="77">
        <v>27</v>
      </c>
      <c r="S10" s="77">
        <v>0</v>
      </c>
      <c r="T10" s="77">
        <v>0</v>
      </c>
      <c r="U10" s="77">
        <v>22</v>
      </c>
      <c r="V10" s="77">
        <v>0</v>
      </c>
      <c r="W10" s="91"/>
      <c r="X10" s="73"/>
      <c r="Y10" s="73"/>
      <c r="Z10" s="81"/>
    </row>
    <row r="11" spans="1:26" s="35" customFormat="1" ht="27" customHeight="1">
      <c r="A11" s="30" t="s">
        <v>642</v>
      </c>
      <c r="B11" s="31">
        <f>SUM(B12:B18)</f>
        <v>157</v>
      </c>
      <c r="C11" s="49">
        <v>0</v>
      </c>
      <c r="D11" s="32">
        <f>SUM(D12:D18)</f>
        <v>22</v>
      </c>
      <c r="E11" s="49">
        <f>SUM(E12:E18)</f>
        <v>105</v>
      </c>
      <c r="F11" s="49">
        <v>0</v>
      </c>
      <c r="G11" s="49">
        <v>0</v>
      </c>
      <c r="H11" s="49">
        <v>0</v>
      </c>
      <c r="I11" s="32">
        <v>1</v>
      </c>
      <c r="J11" s="32">
        <f>SUM(J12:J18)</f>
        <v>7</v>
      </c>
      <c r="K11" s="32">
        <f>SUM(K12:K18)</f>
        <v>14</v>
      </c>
      <c r="L11" s="32">
        <f>SUM(L12:L18)</f>
        <v>21</v>
      </c>
      <c r="M11" s="32">
        <v>20</v>
      </c>
      <c r="N11" s="32">
        <v>11</v>
      </c>
      <c r="O11" s="49">
        <v>0</v>
      </c>
      <c r="P11" s="32">
        <v>1</v>
      </c>
      <c r="Q11" s="32">
        <v>3</v>
      </c>
      <c r="R11" s="32">
        <v>27</v>
      </c>
      <c r="S11" s="49">
        <v>0</v>
      </c>
      <c r="T11" s="49">
        <v>0</v>
      </c>
      <c r="U11" s="32">
        <f>SUM(U12:U18)</f>
        <v>28</v>
      </c>
      <c r="V11" s="49">
        <v>0</v>
      </c>
      <c r="W11" s="42"/>
      <c r="X11" s="32"/>
      <c r="Y11" s="32"/>
      <c r="Z11" s="72"/>
    </row>
    <row r="12" spans="1:26" s="75" customFormat="1" ht="27.75" customHeight="1">
      <c r="A12" s="76" t="s">
        <v>593</v>
      </c>
      <c r="B12" s="74">
        <v>12</v>
      </c>
      <c r="C12" s="77">
        <f>-C12</f>
        <v>0</v>
      </c>
      <c r="D12" s="73" t="s">
        <v>582</v>
      </c>
      <c r="E12" s="77">
        <v>7</v>
      </c>
      <c r="F12" s="77" t="s">
        <v>582</v>
      </c>
      <c r="G12" s="77" t="s">
        <v>582</v>
      </c>
      <c r="H12" s="77" t="s">
        <v>582</v>
      </c>
      <c r="I12" s="73" t="s">
        <v>582</v>
      </c>
      <c r="J12" s="73">
        <v>2</v>
      </c>
      <c r="K12" s="73">
        <v>2</v>
      </c>
      <c r="L12" s="73">
        <v>3</v>
      </c>
      <c r="M12" s="73" t="s">
        <v>582</v>
      </c>
      <c r="N12" s="73" t="s">
        <v>582</v>
      </c>
      <c r="O12" s="73" t="s">
        <v>582</v>
      </c>
      <c r="P12" s="73" t="s">
        <v>582</v>
      </c>
      <c r="Q12" s="73" t="s">
        <v>582</v>
      </c>
      <c r="R12" s="73" t="s">
        <v>582</v>
      </c>
      <c r="S12" s="73" t="s">
        <v>582</v>
      </c>
      <c r="T12" s="73" t="s">
        <v>582</v>
      </c>
      <c r="U12" s="73">
        <v>5</v>
      </c>
      <c r="V12" s="77" t="s">
        <v>582</v>
      </c>
      <c r="W12" s="91"/>
      <c r="X12" s="73"/>
      <c r="Y12" s="73"/>
      <c r="Z12" s="81"/>
    </row>
    <row r="13" spans="1:25" s="75" customFormat="1" ht="30" customHeight="1">
      <c r="A13" s="394" t="s">
        <v>708</v>
      </c>
      <c r="B13" s="74">
        <v>39</v>
      </c>
      <c r="C13" s="77">
        <v>0</v>
      </c>
      <c r="D13" s="91">
        <v>1</v>
      </c>
      <c r="E13" s="73">
        <v>30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7</v>
      </c>
      <c r="V13" s="77">
        <v>0</v>
      </c>
      <c r="W13" s="392"/>
      <c r="X13" s="838"/>
      <c r="Y13" s="838"/>
    </row>
    <row r="14" spans="1:25" s="75" customFormat="1" ht="30" customHeight="1">
      <c r="A14" s="394" t="s">
        <v>709</v>
      </c>
      <c r="B14" s="74">
        <v>75</v>
      </c>
      <c r="C14" s="77">
        <v>0</v>
      </c>
      <c r="D14" s="73">
        <v>21</v>
      </c>
      <c r="E14" s="73">
        <v>49</v>
      </c>
      <c r="F14" s="77">
        <v>0</v>
      </c>
      <c r="G14" s="77">
        <v>0</v>
      </c>
      <c r="H14" s="77">
        <v>0</v>
      </c>
      <c r="I14" s="73">
        <v>1</v>
      </c>
      <c r="J14" s="73">
        <v>2</v>
      </c>
      <c r="K14" s="73">
        <v>7</v>
      </c>
      <c r="L14" s="73">
        <v>13</v>
      </c>
      <c r="M14" s="73">
        <v>17</v>
      </c>
      <c r="N14" s="73">
        <v>9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5</v>
      </c>
      <c r="V14" s="77">
        <v>0</v>
      </c>
      <c r="W14" s="392"/>
      <c r="X14" s="838"/>
      <c r="Y14" s="838"/>
    </row>
    <row r="15" spans="1:23" s="75" customFormat="1" ht="34.5" customHeight="1">
      <c r="A15" s="395" t="s">
        <v>710</v>
      </c>
      <c r="B15" s="74">
        <v>8</v>
      </c>
      <c r="C15" s="77">
        <v>0</v>
      </c>
      <c r="D15" s="77">
        <v>0</v>
      </c>
      <c r="E15" s="73">
        <v>6</v>
      </c>
      <c r="F15" s="77">
        <v>0</v>
      </c>
      <c r="G15" s="77">
        <v>0</v>
      </c>
      <c r="H15" s="77">
        <v>0</v>
      </c>
      <c r="I15" s="77">
        <v>0</v>
      </c>
      <c r="J15" s="73">
        <v>1</v>
      </c>
      <c r="K15" s="73">
        <v>2</v>
      </c>
      <c r="L15" s="73">
        <v>1</v>
      </c>
      <c r="M15" s="73">
        <v>1</v>
      </c>
      <c r="N15" s="111">
        <v>1</v>
      </c>
      <c r="O15" s="77">
        <v>0</v>
      </c>
      <c r="P15" s="77">
        <v>1</v>
      </c>
      <c r="Q15" s="77">
        <v>0</v>
      </c>
      <c r="R15" s="77">
        <v>0</v>
      </c>
      <c r="S15" s="77">
        <v>0</v>
      </c>
      <c r="T15" s="77">
        <v>0</v>
      </c>
      <c r="U15" s="77">
        <v>1</v>
      </c>
      <c r="V15" s="77">
        <v>0</v>
      </c>
      <c r="W15" s="429"/>
    </row>
    <row r="16" spans="1:23" s="75" customFormat="1" ht="34.5" customHeight="1">
      <c r="A16" s="395" t="s">
        <v>711</v>
      </c>
      <c r="B16" s="74">
        <v>8</v>
      </c>
      <c r="C16" s="77">
        <v>0</v>
      </c>
      <c r="D16" s="77">
        <v>0</v>
      </c>
      <c r="E16" s="73">
        <v>5</v>
      </c>
      <c r="F16" s="77">
        <v>0</v>
      </c>
      <c r="G16" s="77">
        <v>0</v>
      </c>
      <c r="H16" s="77">
        <v>0</v>
      </c>
      <c r="I16" s="77">
        <v>0</v>
      </c>
      <c r="J16" s="73">
        <v>1</v>
      </c>
      <c r="K16" s="73">
        <v>1</v>
      </c>
      <c r="L16" s="73">
        <v>2</v>
      </c>
      <c r="M16" s="111">
        <v>1</v>
      </c>
      <c r="N16" s="111">
        <v>1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3</v>
      </c>
      <c r="V16" s="77">
        <v>0</v>
      </c>
      <c r="W16" s="392"/>
    </row>
    <row r="17" spans="1:23" s="75" customFormat="1" ht="34.5" customHeight="1">
      <c r="A17" s="395" t="s">
        <v>712</v>
      </c>
      <c r="B17" s="74">
        <v>7</v>
      </c>
      <c r="C17" s="77">
        <v>0</v>
      </c>
      <c r="D17" s="77">
        <v>0</v>
      </c>
      <c r="E17" s="73">
        <v>3</v>
      </c>
      <c r="F17" s="77">
        <v>0</v>
      </c>
      <c r="G17" s="77">
        <v>0</v>
      </c>
      <c r="H17" s="77">
        <v>0</v>
      </c>
      <c r="I17" s="77">
        <v>0</v>
      </c>
      <c r="J17" s="77">
        <v>1</v>
      </c>
      <c r="K17" s="77">
        <v>1</v>
      </c>
      <c r="L17" s="77">
        <v>1</v>
      </c>
      <c r="M17" s="111">
        <v>1</v>
      </c>
      <c r="N17" s="111">
        <v>1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4</v>
      </c>
      <c r="V17" s="77">
        <v>0</v>
      </c>
      <c r="W17" s="429"/>
    </row>
    <row r="18" spans="1:25" s="75" customFormat="1" ht="34.5" customHeight="1" thickBot="1">
      <c r="A18" s="396" t="s">
        <v>713</v>
      </c>
      <c r="B18" s="133">
        <v>8</v>
      </c>
      <c r="C18" s="103">
        <v>0</v>
      </c>
      <c r="D18" s="103">
        <v>0</v>
      </c>
      <c r="E18" s="134">
        <v>5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34">
        <v>1</v>
      </c>
      <c r="L18" s="134">
        <v>1</v>
      </c>
      <c r="M18" s="134">
        <v>1</v>
      </c>
      <c r="N18" s="134">
        <v>2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3</v>
      </c>
      <c r="V18" s="103">
        <v>0</v>
      </c>
      <c r="W18" s="429"/>
      <c r="Y18" s="393"/>
    </row>
    <row r="19" spans="1:23" s="5" customFormat="1" ht="18" customHeight="1">
      <c r="A19" s="5" t="s">
        <v>539</v>
      </c>
      <c r="R19" s="750" t="s">
        <v>443</v>
      </c>
      <c r="S19" s="750"/>
      <c r="T19" s="750"/>
      <c r="U19" s="750"/>
      <c r="V19" s="750"/>
      <c r="W19" s="59"/>
    </row>
    <row r="20" spans="1:2" s="331" customFormat="1" ht="15" customHeight="1">
      <c r="A20" s="737"/>
      <c r="B20" s="737"/>
    </row>
    <row r="21" s="199" customFormat="1" ht="13.5"/>
    <row r="22" s="199" customFormat="1" ht="13.5"/>
    <row r="23" s="199" customFormat="1" ht="13.5"/>
    <row r="24" s="199" customFormat="1" ht="13.5"/>
  </sheetData>
  <mergeCells count="19">
    <mergeCell ref="J1:V1"/>
    <mergeCell ref="A1:G1"/>
    <mergeCell ref="R19:V19"/>
    <mergeCell ref="A20:B20"/>
    <mergeCell ref="M4:R4"/>
    <mergeCell ref="S4:S5"/>
    <mergeCell ref="T4:T5"/>
    <mergeCell ref="K3:V3"/>
    <mergeCell ref="A3:A5"/>
    <mergeCell ref="B4:B5"/>
    <mergeCell ref="X14:Y14"/>
    <mergeCell ref="U4:U5"/>
    <mergeCell ref="V4:V5"/>
    <mergeCell ref="X4:Y5"/>
    <mergeCell ref="X13:Y13"/>
    <mergeCell ref="C4:C5"/>
    <mergeCell ref="D4:D5"/>
    <mergeCell ref="E4:L4"/>
    <mergeCell ref="B3:J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J10" sqref="J10"/>
    </sheetView>
  </sheetViews>
  <sheetFormatPr defaultColWidth="8.88671875" defaultRowHeight="13.5"/>
  <cols>
    <col min="1" max="1" width="10.21484375" style="0" customWidth="1"/>
    <col min="2" max="12" width="9.3359375" style="0" customWidth="1"/>
  </cols>
  <sheetData>
    <row r="1" spans="1:14" s="513" customFormat="1" ht="24.75" customHeight="1">
      <c r="A1" s="843" t="s">
        <v>428</v>
      </c>
      <c r="B1" s="843"/>
      <c r="C1" s="843"/>
      <c r="D1" s="843"/>
      <c r="E1" s="843"/>
      <c r="F1" s="843"/>
      <c r="G1" s="843" t="s">
        <v>714</v>
      </c>
      <c r="H1" s="843"/>
      <c r="I1" s="843"/>
      <c r="J1" s="843"/>
      <c r="K1" s="843"/>
      <c r="L1" s="843"/>
      <c r="M1" s="534"/>
      <c r="N1" s="534"/>
    </row>
    <row r="2" spans="1:14" s="14" customFormat="1" ht="18" customHeight="1" thickBot="1">
      <c r="A2" s="19" t="s">
        <v>529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 t="s">
        <v>540</v>
      </c>
      <c r="M2" s="13"/>
      <c r="N2" s="13"/>
    </row>
    <row r="3" spans="1:14" s="14" customFormat="1" ht="24.75" customHeight="1">
      <c r="A3" s="761" t="s">
        <v>429</v>
      </c>
      <c r="B3" s="806" t="s">
        <v>715</v>
      </c>
      <c r="C3" s="833" t="s">
        <v>716</v>
      </c>
      <c r="D3" s="833"/>
      <c r="E3" s="833"/>
      <c r="F3" s="833"/>
      <c r="G3" s="833" t="s">
        <v>569</v>
      </c>
      <c r="H3" s="833"/>
      <c r="I3" s="806" t="s">
        <v>717</v>
      </c>
      <c r="J3" s="806" t="s">
        <v>718</v>
      </c>
      <c r="K3" s="806" t="s">
        <v>719</v>
      </c>
      <c r="L3" s="720" t="s">
        <v>1255</v>
      </c>
      <c r="M3" s="13"/>
      <c r="N3" s="13"/>
    </row>
    <row r="4" spans="1:14" s="5" customFormat="1" ht="27" customHeight="1">
      <c r="A4" s="860"/>
      <c r="B4" s="719"/>
      <c r="C4" s="9" t="s">
        <v>571</v>
      </c>
      <c r="D4" s="9" t="s">
        <v>721</v>
      </c>
      <c r="E4" s="9" t="s">
        <v>722</v>
      </c>
      <c r="F4" s="9" t="s">
        <v>723</v>
      </c>
      <c r="G4" s="9" t="s">
        <v>724</v>
      </c>
      <c r="H4" s="9" t="s">
        <v>725</v>
      </c>
      <c r="I4" s="719"/>
      <c r="J4" s="719"/>
      <c r="K4" s="719"/>
      <c r="L4" s="833"/>
      <c r="M4" s="59"/>
      <c r="N4" s="59"/>
    </row>
    <row r="5" spans="1:14" s="14" customFormat="1" ht="25.5" customHeight="1">
      <c r="A5" s="15" t="s">
        <v>825</v>
      </c>
      <c r="B5" s="50">
        <v>253</v>
      </c>
      <c r="C5" s="53">
        <v>190</v>
      </c>
      <c r="D5" s="53">
        <v>7</v>
      </c>
      <c r="E5" s="53">
        <v>49</v>
      </c>
      <c r="F5" s="53">
        <v>48</v>
      </c>
      <c r="G5" s="53">
        <v>45</v>
      </c>
      <c r="H5" s="53">
        <v>41</v>
      </c>
      <c r="I5" s="53">
        <v>0</v>
      </c>
      <c r="J5" s="53">
        <v>63</v>
      </c>
      <c r="K5" s="54">
        <v>0</v>
      </c>
      <c r="L5" s="11" t="s">
        <v>825</v>
      </c>
      <c r="M5" s="13"/>
      <c r="N5" s="13"/>
    </row>
    <row r="6" spans="1:14" s="14" customFormat="1" ht="25.5" customHeight="1">
      <c r="A6" s="15" t="s">
        <v>826</v>
      </c>
      <c r="B6" s="53">
        <v>223</v>
      </c>
      <c r="C6" s="53">
        <v>164</v>
      </c>
      <c r="D6" s="53">
        <v>7</v>
      </c>
      <c r="E6" s="53">
        <v>40</v>
      </c>
      <c r="F6" s="53">
        <v>41</v>
      </c>
      <c r="G6" s="53">
        <v>38</v>
      </c>
      <c r="H6" s="53">
        <v>38</v>
      </c>
      <c r="I6" s="53">
        <v>0</v>
      </c>
      <c r="J6" s="53">
        <v>59</v>
      </c>
      <c r="K6" s="54">
        <v>0</v>
      </c>
      <c r="L6" s="11" t="s">
        <v>826</v>
      </c>
      <c r="M6" s="13"/>
      <c r="N6" s="13"/>
    </row>
    <row r="7" spans="1:12" s="13" customFormat="1" ht="25.5" customHeight="1">
      <c r="A7" s="15" t="s">
        <v>520</v>
      </c>
      <c r="B7" s="53">
        <v>215</v>
      </c>
      <c r="C7" s="53">
        <v>155</v>
      </c>
      <c r="D7" s="53">
        <v>7</v>
      </c>
      <c r="E7" s="53">
        <v>38</v>
      </c>
      <c r="F7" s="53">
        <v>37</v>
      </c>
      <c r="G7" s="53">
        <v>31</v>
      </c>
      <c r="H7" s="53">
        <v>42</v>
      </c>
      <c r="I7" s="53">
        <v>0</v>
      </c>
      <c r="J7" s="53">
        <v>60</v>
      </c>
      <c r="K7" s="54">
        <v>0</v>
      </c>
      <c r="L7" s="11" t="s">
        <v>520</v>
      </c>
    </row>
    <row r="8" spans="1:12" s="13" customFormat="1" ht="25.5" customHeight="1">
      <c r="A8" s="15" t="s">
        <v>832</v>
      </c>
      <c r="B8" s="53">
        <v>215</v>
      </c>
      <c r="C8" s="53">
        <v>155</v>
      </c>
      <c r="D8" s="53">
        <v>7</v>
      </c>
      <c r="E8" s="53">
        <v>38</v>
      </c>
      <c r="F8" s="53">
        <v>37</v>
      </c>
      <c r="G8" s="53">
        <v>31</v>
      </c>
      <c r="H8" s="53">
        <v>42</v>
      </c>
      <c r="I8" s="53">
        <v>0</v>
      </c>
      <c r="J8" s="53">
        <v>60</v>
      </c>
      <c r="K8" s="54">
        <v>0</v>
      </c>
      <c r="L8" s="11" t="s">
        <v>832</v>
      </c>
    </row>
    <row r="9" spans="1:12" s="86" customFormat="1" ht="25.5" customHeight="1">
      <c r="A9" s="76" t="s">
        <v>833</v>
      </c>
      <c r="B9" s="77">
        <v>215</v>
      </c>
      <c r="C9" s="77">
        <v>161</v>
      </c>
      <c r="D9" s="77">
        <v>7</v>
      </c>
      <c r="E9" s="77">
        <v>38</v>
      </c>
      <c r="F9" s="77">
        <v>36</v>
      </c>
      <c r="G9" s="77">
        <v>36</v>
      </c>
      <c r="H9" s="77">
        <v>44</v>
      </c>
      <c r="I9" s="77">
        <v>0</v>
      </c>
      <c r="J9" s="77">
        <v>54</v>
      </c>
      <c r="K9" s="85">
        <v>0</v>
      </c>
      <c r="L9" s="73" t="s">
        <v>833</v>
      </c>
    </row>
    <row r="10" spans="1:12" s="34" customFormat="1" ht="25.5" customHeight="1">
      <c r="A10" s="30" t="s">
        <v>513</v>
      </c>
      <c r="B10" s="56">
        <f>SUM(B11:B17)</f>
        <v>215</v>
      </c>
      <c r="C10" s="49">
        <f aca="true" t="shared" si="0" ref="C10:K10">SUM(C11:C17)</f>
        <v>161</v>
      </c>
      <c r="D10" s="49">
        <f t="shared" si="0"/>
        <v>7</v>
      </c>
      <c r="E10" s="49">
        <f t="shared" si="0"/>
        <v>38</v>
      </c>
      <c r="F10" s="49">
        <f t="shared" si="0"/>
        <v>40</v>
      </c>
      <c r="G10" s="49">
        <f t="shared" si="0"/>
        <v>35</v>
      </c>
      <c r="H10" s="49">
        <f t="shared" si="0"/>
        <v>41</v>
      </c>
      <c r="I10" s="49">
        <f t="shared" si="0"/>
        <v>0</v>
      </c>
      <c r="J10" s="49">
        <f t="shared" si="0"/>
        <v>54</v>
      </c>
      <c r="K10" s="51">
        <f t="shared" si="0"/>
        <v>0</v>
      </c>
      <c r="L10" s="32" t="s">
        <v>513</v>
      </c>
    </row>
    <row r="11" spans="1:14" s="147" customFormat="1" ht="25.5" customHeight="1">
      <c r="A11" s="80" t="s">
        <v>430</v>
      </c>
      <c r="B11" s="172">
        <v>39</v>
      </c>
      <c r="C11" s="171">
        <v>31</v>
      </c>
      <c r="D11" s="171">
        <v>1</v>
      </c>
      <c r="E11" s="171">
        <v>6</v>
      </c>
      <c r="F11" s="171">
        <v>8</v>
      </c>
      <c r="G11" s="171">
        <v>8</v>
      </c>
      <c r="H11" s="171">
        <v>8</v>
      </c>
      <c r="I11" s="430">
        <v>0</v>
      </c>
      <c r="J11" s="171">
        <v>8</v>
      </c>
      <c r="K11" s="431">
        <v>0</v>
      </c>
      <c r="L11" s="130" t="s">
        <v>463</v>
      </c>
      <c r="M11" s="153"/>
      <c r="N11" s="153"/>
    </row>
    <row r="12" spans="1:12" s="147" customFormat="1" ht="25.5" customHeight="1">
      <c r="A12" s="390" t="s">
        <v>431</v>
      </c>
      <c r="B12" s="381">
        <v>43</v>
      </c>
      <c r="C12" s="384">
        <v>33</v>
      </c>
      <c r="D12" s="384">
        <v>1</v>
      </c>
      <c r="E12" s="384">
        <v>6</v>
      </c>
      <c r="F12" s="384">
        <v>8</v>
      </c>
      <c r="G12" s="384">
        <v>9</v>
      </c>
      <c r="H12" s="384">
        <v>9</v>
      </c>
      <c r="I12" s="421">
        <v>0</v>
      </c>
      <c r="J12" s="384">
        <v>10</v>
      </c>
      <c r="K12" s="435">
        <v>0</v>
      </c>
      <c r="L12" s="130" t="s">
        <v>764</v>
      </c>
    </row>
    <row r="13" spans="1:12" s="147" customFormat="1" ht="25.5" customHeight="1">
      <c r="A13" s="390" t="s">
        <v>432</v>
      </c>
      <c r="B13" s="381">
        <v>36</v>
      </c>
      <c r="C13" s="384">
        <v>27</v>
      </c>
      <c r="D13" s="384">
        <v>1</v>
      </c>
      <c r="E13" s="384">
        <v>6</v>
      </c>
      <c r="F13" s="384">
        <v>7</v>
      </c>
      <c r="G13" s="384">
        <v>6</v>
      </c>
      <c r="H13" s="384">
        <v>7</v>
      </c>
      <c r="I13" s="421">
        <v>0</v>
      </c>
      <c r="J13" s="384">
        <v>9</v>
      </c>
      <c r="K13" s="435">
        <v>0</v>
      </c>
      <c r="L13" s="130" t="s">
        <v>765</v>
      </c>
    </row>
    <row r="14" spans="1:12" s="147" customFormat="1" ht="25.5" customHeight="1">
      <c r="A14" s="390" t="s">
        <v>433</v>
      </c>
      <c r="B14" s="381">
        <v>38</v>
      </c>
      <c r="C14" s="384">
        <v>29</v>
      </c>
      <c r="D14" s="384">
        <v>1</v>
      </c>
      <c r="E14" s="384">
        <v>6</v>
      </c>
      <c r="F14" s="384">
        <v>7</v>
      </c>
      <c r="G14" s="384">
        <v>7</v>
      </c>
      <c r="H14" s="384">
        <v>8</v>
      </c>
      <c r="I14" s="421">
        <v>0</v>
      </c>
      <c r="J14" s="384">
        <v>9</v>
      </c>
      <c r="K14" s="435">
        <v>0</v>
      </c>
      <c r="L14" s="130" t="s">
        <v>766</v>
      </c>
    </row>
    <row r="15" spans="1:12" s="147" customFormat="1" ht="25.5" customHeight="1">
      <c r="A15" s="390" t="s">
        <v>434</v>
      </c>
      <c r="B15" s="381">
        <v>30</v>
      </c>
      <c r="C15" s="384">
        <v>22</v>
      </c>
      <c r="D15" s="383">
        <v>1</v>
      </c>
      <c r="E15" s="384">
        <v>6</v>
      </c>
      <c r="F15" s="384">
        <v>5</v>
      </c>
      <c r="G15" s="384">
        <v>4</v>
      </c>
      <c r="H15" s="384">
        <v>6</v>
      </c>
      <c r="I15" s="421">
        <v>0</v>
      </c>
      <c r="J15" s="384">
        <v>8</v>
      </c>
      <c r="K15" s="435">
        <v>0</v>
      </c>
      <c r="L15" s="130" t="s">
        <v>767</v>
      </c>
    </row>
    <row r="16" spans="1:12" s="147" customFormat="1" ht="25.5" customHeight="1">
      <c r="A16" s="390" t="s">
        <v>435</v>
      </c>
      <c r="B16" s="381">
        <v>16</v>
      </c>
      <c r="C16" s="384">
        <v>10</v>
      </c>
      <c r="D16" s="384">
        <v>1</v>
      </c>
      <c r="E16" s="384">
        <v>4</v>
      </c>
      <c r="F16" s="384">
        <v>3</v>
      </c>
      <c r="G16" s="384">
        <v>1</v>
      </c>
      <c r="H16" s="384">
        <v>1</v>
      </c>
      <c r="I16" s="421">
        <v>0</v>
      </c>
      <c r="J16" s="384">
        <v>6</v>
      </c>
      <c r="K16" s="435">
        <v>0</v>
      </c>
      <c r="L16" s="130" t="s">
        <v>768</v>
      </c>
    </row>
    <row r="17" spans="1:12" s="147" customFormat="1" ht="25.5" customHeight="1" thickBot="1">
      <c r="A17" s="436" t="s">
        <v>436</v>
      </c>
      <c r="B17" s="389">
        <v>13</v>
      </c>
      <c r="C17" s="386">
        <v>9</v>
      </c>
      <c r="D17" s="386">
        <v>1</v>
      </c>
      <c r="E17" s="386">
        <v>4</v>
      </c>
      <c r="F17" s="386">
        <v>2</v>
      </c>
      <c r="G17" s="437">
        <v>0</v>
      </c>
      <c r="H17" s="386">
        <v>2</v>
      </c>
      <c r="I17" s="437">
        <v>0</v>
      </c>
      <c r="J17" s="386">
        <v>4</v>
      </c>
      <c r="K17" s="438">
        <v>0</v>
      </c>
      <c r="L17" s="535" t="s">
        <v>769</v>
      </c>
    </row>
    <row r="18" spans="1:12" s="147" customFormat="1" ht="14.25" customHeight="1">
      <c r="A18" s="147" t="s">
        <v>539</v>
      </c>
      <c r="G18" s="721" t="s">
        <v>1008</v>
      </c>
      <c r="H18" s="721"/>
      <c r="I18" s="721"/>
      <c r="J18" s="721"/>
      <c r="K18" s="721"/>
      <c r="L18" s="721"/>
    </row>
    <row r="19" s="149" customFormat="1" ht="13.5"/>
  </sheetData>
  <mergeCells count="11">
    <mergeCell ref="J3:J4"/>
    <mergeCell ref="K3:K4"/>
    <mergeCell ref="L3:L4"/>
    <mergeCell ref="G18:L18"/>
    <mergeCell ref="A1:F1"/>
    <mergeCell ref="G1:L1"/>
    <mergeCell ref="A3:A4"/>
    <mergeCell ref="B3:B4"/>
    <mergeCell ref="C3:F3"/>
    <mergeCell ref="G3:H3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75" workbookViewId="0" topLeftCell="A1">
      <selection activeCell="J10" sqref="J10"/>
    </sheetView>
  </sheetViews>
  <sheetFormatPr defaultColWidth="8.88671875" defaultRowHeight="13.5"/>
  <cols>
    <col min="1" max="1" width="14.88671875" style="0" customWidth="1"/>
    <col min="2" max="2" width="10.88671875" style="0" customWidth="1"/>
    <col min="3" max="4" width="9.5546875" style="0" customWidth="1"/>
    <col min="5" max="5" width="9.77734375" style="0" customWidth="1"/>
    <col min="6" max="6" width="10.77734375" style="0" customWidth="1"/>
    <col min="7" max="7" width="10.88671875" style="0" customWidth="1"/>
    <col min="8" max="8" width="10.21484375" style="0" customWidth="1"/>
    <col min="9" max="9" width="9.88671875" style="0" customWidth="1"/>
    <col min="10" max="10" width="9.99609375" style="0" customWidth="1"/>
    <col min="11" max="11" width="9.5546875" style="0" customWidth="1"/>
    <col min="12" max="12" width="17.88671875" style="0" customWidth="1"/>
  </cols>
  <sheetData>
    <row r="1" spans="1:14" s="523" customFormat="1" ht="24.75" customHeight="1">
      <c r="A1" s="863" t="s">
        <v>260</v>
      </c>
      <c r="B1" s="863"/>
      <c r="C1" s="863"/>
      <c r="D1" s="863"/>
      <c r="E1" s="863"/>
      <c r="F1" s="863"/>
      <c r="G1" s="863" t="s">
        <v>714</v>
      </c>
      <c r="H1" s="863"/>
      <c r="I1" s="863"/>
      <c r="J1" s="863"/>
      <c r="K1" s="863"/>
      <c r="L1" s="863"/>
      <c r="M1" s="522"/>
      <c r="N1" s="522"/>
    </row>
    <row r="2" spans="1:14" s="527" customFormat="1" ht="18" customHeight="1" thickBot="1">
      <c r="A2" s="524" t="s">
        <v>529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5" t="s">
        <v>540</v>
      </c>
      <c r="M2" s="526"/>
      <c r="N2" s="526"/>
    </row>
    <row r="3" spans="1:14" s="527" customFormat="1" ht="24.75" customHeight="1">
      <c r="A3" s="864" t="s">
        <v>429</v>
      </c>
      <c r="B3" s="861" t="s">
        <v>715</v>
      </c>
      <c r="C3" s="867" t="s">
        <v>716</v>
      </c>
      <c r="D3" s="867"/>
      <c r="E3" s="867"/>
      <c r="F3" s="867"/>
      <c r="G3" s="867" t="s">
        <v>569</v>
      </c>
      <c r="H3" s="867"/>
      <c r="I3" s="861" t="s">
        <v>717</v>
      </c>
      <c r="J3" s="861" t="s">
        <v>718</v>
      </c>
      <c r="K3" s="861" t="s">
        <v>719</v>
      </c>
      <c r="L3" s="866" t="s">
        <v>720</v>
      </c>
      <c r="M3" s="526"/>
      <c r="N3" s="526"/>
    </row>
    <row r="4" spans="1:14" s="527" customFormat="1" ht="33" customHeight="1">
      <c r="A4" s="865"/>
      <c r="B4" s="862"/>
      <c r="C4" s="528" t="s">
        <v>571</v>
      </c>
      <c r="D4" s="528" t="s">
        <v>721</v>
      </c>
      <c r="E4" s="528" t="s">
        <v>722</v>
      </c>
      <c r="F4" s="528" t="s">
        <v>723</v>
      </c>
      <c r="G4" s="528" t="s">
        <v>724</v>
      </c>
      <c r="H4" s="528" t="s">
        <v>725</v>
      </c>
      <c r="I4" s="862"/>
      <c r="J4" s="862"/>
      <c r="K4" s="862"/>
      <c r="L4" s="867"/>
      <c r="M4" s="526"/>
      <c r="N4" s="526"/>
    </row>
    <row r="5" spans="1:14" s="527" customFormat="1" ht="18.75" customHeight="1">
      <c r="A5" s="529" t="s">
        <v>825</v>
      </c>
      <c r="B5" s="530">
        <f>SUM(C5,I5:K5)</f>
        <v>267</v>
      </c>
      <c r="C5" s="531">
        <f>SUM(D5:H5)</f>
        <v>207</v>
      </c>
      <c r="D5" s="531">
        <f>SUM(D11:D29)</f>
        <v>19</v>
      </c>
      <c r="E5" s="531">
        <f>SUM(E11:E29)</f>
        <v>19</v>
      </c>
      <c r="F5" s="531">
        <f>SUM(F11:F29)</f>
        <v>71</v>
      </c>
      <c r="G5" s="531">
        <f>SUM(G11:G29)</f>
        <v>58</v>
      </c>
      <c r="H5" s="531">
        <f>SUM(H11:H29)</f>
        <v>40</v>
      </c>
      <c r="I5" s="531">
        <v>0</v>
      </c>
      <c r="J5" s="531">
        <f>SUM(J11:J29)</f>
        <v>60</v>
      </c>
      <c r="K5" s="532">
        <v>0</v>
      </c>
      <c r="L5" s="533" t="s">
        <v>825</v>
      </c>
      <c r="M5" s="526"/>
      <c r="N5" s="526"/>
    </row>
    <row r="6" spans="1:14" s="527" customFormat="1" ht="18.75" customHeight="1">
      <c r="A6" s="529" t="s">
        <v>826</v>
      </c>
      <c r="B6" s="531">
        <v>259</v>
      </c>
      <c r="C6" s="531">
        <v>196</v>
      </c>
      <c r="D6" s="531">
        <v>19</v>
      </c>
      <c r="E6" s="531">
        <v>19</v>
      </c>
      <c r="F6" s="531">
        <v>68</v>
      </c>
      <c r="G6" s="531">
        <v>64</v>
      </c>
      <c r="H6" s="531">
        <v>26</v>
      </c>
      <c r="I6" s="531">
        <v>3</v>
      </c>
      <c r="J6" s="531">
        <v>60</v>
      </c>
      <c r="K6" s="532">
        <v>0</v>
      </c>
      <c r="L6" s="533" t="s">
        <v>826</v>
      </c>
      <c r="M6" s="526"/>
      <c r="N6" s="526"/>
    </row>
    <row r="7" spans="1:12" s="526" customFormat="1" ht="18.75" customHeight="1">
      <c r="A7" s="529" t="s">
        <v>520</v>
      </c>
      <c r="B7" s="531">
        <v>268</v>
      </c>
      <c r="C7" s="531">
        <v>205</v>
      </c>
      <c r="D7" s="531">
        <v>19</v>
      </c>
      <c r="E7" s="531">
        <v>19</v>
      </c>
      <c r="F7" s="531">
        <v>69</v>
      </c>
      <c r="G7" s="531">
        <v>62</v>
      </c>
      <c r="H7" s="531">
        <v>36</v>
      </c>
      <c r="I7" s="531">
        <v>3</v>
      </c>
      <c r="J7" s="531">
        <v>60</v>
      </c>
      <c r="K7" s="532">
        <v>0</v>
      </c>
      <c r="L7" s="533" t="s">
        <v>520</v>
      </c>
    </row>
    <row r="8" spans="1:12" s="526" customFormat="1" ht="18.75" customHeight="1">
      <c r="A8" s="529" t="s">
        <v>832</v>
      </c>
      <c r="B8" s="531">
        <v>268</v>
      </c>
      <c r="C8" s="531">
        <v>205</v>
      </c>
      <c r="D8" s="531">
        <v>19</v>
      </c>
      <c r="E8" s="531">
        <v>19</v>
      </c>
      <c r="F8" s="531">
        <v>69</v>
      </c>
      <c r="G8" s="531">
        <v>62</v>
      </c>
      <c r="H8" s="531">
        <v>36</v>
      </c>
      <c r="I8" s="531">
        <v>3</v>
      </c>
      <c r="J8" s="531">
        <v>60</v>
      </c>
      <c r="K8" s="532">
        <v>0</v>
      </c>
      <c r="L8" s="533" t="s">
        <v>832</v>
      </c>
    </row>
    <row r="9" spans="1:12" s="86" customFormat="1" ht="18.75" customHeight="1">
      <c r="A9" s="76" t="s">
        <v>833</v>
      </c>
      <c r="B9" s="77">
        <v>268</v>
      </c>
      <c r="C9" s="77">
        <v>206</v>
      </c>
      <c r="D9" s="77">
        <v>19</v>
      </c>
      <c r="E9" s="77">
        <v>19</v>
      </c>
      <c r="F9" s="77">
        <v>71</v>
      </c>
      <c r="G9" s="77">
        <v>58</v>
      </c>
      <c r="H9" s="77">
        <v>39</v>
      </c>
      <c r="I9" s="77">
        <v>2</v>
      </c>
      <c r="J9" s="77">
        <v>60</v>
      </c>
      <c r="K9" s="85">
        <v>0</v>
      </c>
      <c r="L9" s="73" t="s">
        <v>833</v>
      </c>
    </row>
    <row r="10" spans="1:12" s="34" customFormat="1" ht="18.75" customHeight="1">
      <c r="A10" s="30" t="s">
        <v>513</v>
      </c>
      <c r="B10" s="31">
        <f>SUM(B11:B29)</f>
        <v>269</v>
      </c>
      <c r="C10" s="32">
        <f aca="true" t="shared" si="0" ref="C10:J10">SUM(C11:C29)</f>
        <v>207</v>
      </c>
      <c r="D10" s="32">
        <f t="shared" si="0"/>
        <v>19</v>
      </c>
      <c r="E10" s="32">
        <f t="shared" si="0"/>
        <v>19</v>
      </c>
      <c r="F10" s="32">
        <f t="shared" si="0"/>
        <v>71</v>
      </c>
      <c r="G10" s="32">
        <f t="shared" si="0"/>
        <v>58</v>
      </c>
      <c r="H10" s="32">
        <f t="shared" si="0"/>
        <v>40</v>
      </c>
      <c r="I10" s="32">
        <f t="shared" si="0"/>
        <v>2</v>
      </c>
      <c r="J10" s="32">
        <f t="shared" si="0"/>
        <v>60</v>
      </c>
      <c r="K10" s="30" t="s">
        <v>582</v>
      </c>
      <c r="L10" s="32" t="s">
        <v>513</v>
      </c>
    </row>
    <row r="11" spans="1:14" s="65" customFormat="1" ht="18.75" customHeight="1">
      <c r="A11" s="80" t="s">
        <v>726</v>
      </c>
      <c r="B11" s="172">
        <v>8</v>
      </c>
      <c r="C11" s="171">
        <v>6</v>
      </c>
      <c r="D11" s="171">
        <v>1</v>
      </c>
      <c r="E11" s="171">
        <v>1</v>
      </c>
      <c r="F11" s="171">
        <v>2</v>
      </c>
      <c r="G11" s="171">
        <v>2</v>
      </c>
      <c r="H11" s="430">
        <v>0</v>
      </c>
      <c r="I11" s="430">
        <v>0</v>
      </c>
      <c r="J11" s="171">
        <v>2</v>
      </c>
      <c r="K11" s="431">
        <v>0</v>
      </c>
      <c r="L11" s="380" t="s">
        <v>727</v>
      </c>
      <c r="M11" s="83"/>
      <c r="N11" s="83"/>
    </row>
    <row r="12" spans="1:12" s="65" customFormat="1" ht="18.75" customHeight="1">
      <c r="A12" s="80" t="s">
        <v>728</v>
      </c>
      <c r="B12" s="172">
        <v>23</v>
      </c>
      <c r="C12" s="171">
        <v>18</v>
      </c>
      <c r="D12" s="171">
        <v>1</v>
      </c>
      <c r="E12" s="171">
        <v>1</v>
      </c>
      <c r="F12" s="171">
        <v>5</v>
      </c>
      <c r="G12" s="171">
        <v>7</v>
      </c>
      <c r="H12" s="171">
        <v>4</v>
      </c>
      <c r="I12" s="430">
        <v>0</v>
      </c>
      <c r="J12" s="171">
        <v>5</v>
      </c>
      <c r="K12" s="431">
        <v>0</v>
      </c>
      <c r="L12" s="380" t="s">
        <v>729</v>
      </c>
    </row>
    <row r="13" spans="1:12" s="65" customFormat="1" ht="18.75" customHeight="1">
      <c r="A13" s="80" t="s">
        <v>730</v>
      </c>
      <c r="B13" s="172">
        <v>10</v>
      </c>
      <c r="C13" s="171">
        <v>7</v>
      </c>
      <c r="D13" s="171">
        <v>1</v>
      </c>
      <c r="E13" s="171">
        <v>1</v>
      </c>
      <c r="F13" s="171">
        <v>3</v>
      </c>
      <c r="G13" s="171">
        <v>2</v>
      </c>
      <c r="H13" s="430">
        <v>0</v>
      </c>
      <c r="I13" s="430">
        <v>0</v>
      </c>
      <c r="J13" s="171">
        <v>3</v>
      </c>
      <c r="K13" s="431">
        <v>0</v>
      </c>
      <c r="L13" s="380" t="s">
        <v>731</v>
      </c>
    </row>
    <row r="14" spans="1:12" s="65" customFormat="1" ht="18.75" customHeight="1">
      <c r="A14" s="80" t="s">
        <v>732</v>
      </c>
      <c r="B14" s="172">
        <v>23</v>
      </c>
      <c r="C14" s="171">
        <v>17</v>
      </c>
      <c r="D14" s="171">
        <v>1</v>
      </c>
      <c r="E14" s="171">
        <v>1</v>
      </c>
      <c r="F14" s="171">
        <v>4</v>
      </c>
      <c r="G14" s="171">
        <v>6</v>
      </c>
      <c r="H14" s="171">
        <v>5</v>
      </c>
      <c r="I14" s="430">
        <v>0</v>
      </c>
      <c r="J14" s="171">
        <v>6</v>
      </c>
      <c r="K14" s="431">
        <v>0</v>
      </c>
      <c r="L14" s="380" t="s">
        <v>733</v>
      </c>
    </row>
    <row r="15" spans="1:12" s="65" customFormat="1" ht="18.75" customHeight="1">
      <c r="A15" s="80" t="s">
        <v>734</v>
      </c>
      <c r="B15" s="172">
        <v>13</v>
      </c>
      <c r="C15" s="171">
        <v>10</v>
      </c>
      <c r="D15" s="171">
        <v>1</v>
      </c>
      <c r="E15" s="171">
        <v>1</v>
      </c>
      <c r="F15" s="171">
        <v>3</v>
      </c>
      <c r="G15" s="171">
        <v>5</v>
      </c>
      <c r="H15" s="430">
        <v>0</v>
      </c>
      <c r="I15" s="430">
        <v>0</v>
      </c>
      <c r="J15" s="171">
        <v>3</v>
      </c>
      <c r="K15" s="431">
        <v>0</v>
      </c>
      <c r="L15" s="380" t="s">
        <v>735</v>
      </c>
    </row>
    <row r="16" spans="1:12" s="65" customFormat="1" ht="18.75" customHeight="1">
      <c r="A16" s="80" t="s">
        <v>736</v>
      </c>
      <c r="B16" s="172">
        <v>13</v>
      </c>
      <c r="C16" s="171">
        <v>10</v>
      </c>
      <c r="D16" s="171">
        <v>1</v>
      </c>
      <c r="E16" s="171">
        <v>1</v>
      </c>
      <c r="F16" s="171">
        <v>4</v>
      </c>
      <c r="G16" s="171">
        <v>2</v>
      </c>
      <c r="H16" s="171">
        <v>2</v>
      </c>
      <c r="I16" s="430">
        <v>0</v>
      </c>
      <c r="J16" s="171">
        <v>3</v>
      </c>
      <c r="K16" s="431">
        <v>0</v>
      </c>
      <c r="L16" s="380" t="s">
        <v>737</v>
      </c>
    </row>
    <row r="17" spans="1:12" s="65" customFormat="1" ht="18.75" customHeight="1">
      <c r="A17" s="80" t="s">
        <v>738</v>
      </c>
      <c r="B17" s="172">
        <v>13</v>
      </c>
      <c r="C17" s="171">
        <v>9</v>
      </c>
      <c r="D17" s="171">
        <v>1</v>
      </c>
      <c r="E17" s="171">
        <v>1</v>
      </c>
      <c r="F17" s="171">
        <v>4</v>
      </c>
      <c r="G17" s="430">
        <v>0</v>
      </c>
      <c r="H17" s="171">
        <v>3</v>
      </c>
      <c r="I17" s="430">
        <v>0</v>
      </c>
      <c r="J17" s="171">
        <v>4</v>
      </c>
      <c r="K17" s="431">
        <v>0</v>
      </c>
      <c r="L17" s="380" t="s">
        <v>739</v>
      </c>
    </row>
    <row r="18" spans="1:12" s="65" customFormat="1" ht="18.75" customHeight="1">
      <c r="A18" s="80" t="s">
        <v>740</v>
      </c>
      <c r="B18" s="172">
        <v>16</v>
      </c>
      <c r="C18" s="171">
        <v>13</v>
      </c>
      <c r="D18" s="171">
        <v>1</v>
      </c>
      <c r="E18" s="171">
        <v>1</v>
      </c>
      <c r="F18" s="171">
        <v>5</v>
      </c>
      <c r="G18" s="171">
        <v>3</v>
      </c>
      <c r="H18" s="171">
        <v>3</v>
      </c>
      <c r="I18" s="430">
        <v>0</v>
      </c>
      <c r="J18" s="171">
        <v>3</v>
      </c>
      <c r="K18" s="431">
        <v>0</v>
      </c>
      <c r="L18" s="380" t="s">
        <v>741</v>
      </c>
    </row>
    <row r="19" spans="1:12" s="65" customFormat="1" ht="18.75" customHeight="1">
      <c r="A19" s="80" t="s">
        <v>742</v>
      </c>
      <c r="B19" s="172">
        <v>14</v>
      </c>
      <c r="C19" s="171">
        <v>11</v>
      </c>
      <c r="D19" s="171">
        <v>1</v>
      </c>
      <c r="E19" s="171">
        <v>1</v>
      </c>
      <c r="F19" s="171">
        <v>4</v>
      </c>
      <c r="G19" s="430">
        <v>0</v>
      </c>
      <c r="H19" s="171">
        <v>5</v>
      </c>
      <c r="I19" s="430">
        <v>0</v>
      </c>
      <c r="J19" s="171">
        <v>3</v>
      </c>
      <c r="K19" s="431">
        <v>0</v>
      </c>
      <c r="L19" s="380" t="s">
        <v>743</v>
      </c>
    </row>
    <row r="20" spans="1:12" s="65" customFormat="1" ht="18.75" customHeight="1">
      <c r="A20" s="80" t="s">
        <v>744</v>
      </c>
      <c r="B20" s="172">
        <v>17</v>
      </c>
      <c r="C20" s="171">
        <v>13</v>
      </c>
      <c r="D20" s="171">
        <v>1</v>
      </c>
      <c r="E20" s="171">
        <v>1</v>
      </c>
      <c r="F20" s="171">
        <v>5</v>
      </c>
      <c r="G20" s="171">
        <v>2</v>
      </c>
      <c r="H20" s="171">
        <v>4</v>
      </c>
      <c r="I20" s="430">
        <v>0</v>
      </c>
      <c r="J20" s="171">
        <v>4</v>
      </c>
      <c r="K20" s="431">
        <v>0</v>
      </c>
      <c r="L20" s="380" t="s">
        <v>745</v>
      </c>
    </row>
    <row r="21" spans="1:12" s="65" customFormat="1" ht="18.75" customHeight="1">
      <c r="A21" s="80" t="s">
        <v>746</v>
      </c>
      <c r="B21" s="172">
        <v>11</v>
      </c>
      <c r="C21" s="171">
        <v>9</v>
      </c>
      <c r="D21" s="171">
        <v>1</v>
      </c>
      <c r="E21" s="171">
        <v>1</v>
      </c>
      <c r="F21" s="171">
        <v>3</v>
      </c>
      <c r="G21" s="171">
        <v>4</v>
      </c>
      <c r="H21" s="171">
        <v>0</v>
      </c>
      <c r="I21" s="430">
        <v>0</v>
      </c>
      <c r="J21" s="171">
        <v>2</v>
      </c>
      <c r="K21" s="431">
        <v>0</v>
      </c>
      <c r="L21" s="380" t="s">
        <v>747</v>
      </c>
    </row>
    <row r="22" spans="1:12" s="65" customFormat="1" ht="18.75" customHeight="1">
      <c r="A22" s="80" t="s">
        <v>748</v>
      </c>
      <c r="B22" s="172">
        <v>9</v>
      </c>
      <c r="C22" s="171">
        <v>7</v>
      </c>
      <c r="D22" s="171">
        <v>1</v>
      </c>
      <c r="E22" s="171">
        <v>1</v>
      </c>
      <c r="F22" s="171">
        <v>3</v>
      </c>
      <c r="G22" s="379">
        <v>1</v>
      </c>
      <c r="H22" s="171">
        <v>1</v>
      </c>
      <c r="I22" s="430">
        <v>0</v>
      </c>
      <c r="J22" s="171">
        <v>2</v>
      </c>
      <c r="K22" s="431">
        <v>0</v>
      </c>
      <c r="L22" s="380" t="s">
        <v>749</v>
      </c>
    </row>
    <row r="23" spans="1:12" s="65" customFormat="1" ht="18.75" customHeight="1">
      <c r="A23" s="80" t="s">
        <v>750</v>
      </c>
      <c r="B23" s="172">
        <v>17</v>
      </c>
      <c r="C23" s="171">
        <v>13</v>
      </c>
      <c r="D23" s="171">
        <v>1</v>
      </c>
      <c r="E23" s="171">
        <v>1</v>
      </c>
      <c r="F23" s="171">
        <v>5</v>
      </c>
      <c r="G23" s="171">
        <v>4</v>
      </c>
      <c r="H23" s="171">
        <v>2</v>
      </c>
      <c r="I23" s="171">
        <v>1</v>
      </c>
      <c r="J23" s="171">
        <v>3</v>
      </c>
      <c r="K23" s="431">
        <v>0</v>
      </c>
      <c r="L23" s="380" t="s">
        <v>751</v>
      </c>
    </row>
    <row r="24" spans="1:12" s="65" customFormat="1" ht="18.75" customHeight="1">
      <c r="A24" s="80" t="s">
        <v>752</v>
      </c>
      <c r="B24" s="172">
        <v>10</v>
      </c>
      <c r="C24" s="171">
        <v>8</v>
      </c>
      <c r="D24" s="171">
        <v>1</v>
      </c>
      <c r="E24" s="171">
        <v>1</v>
      </c>
      <c r="F24" s="171">
        <v>3</v>
      </c>
      <c r="G24" s="171">
        <v>2</v>
      </c>
      <c r="H24" s="171">
        <v>1</v>
      </c>
      <c r="I24" s="430">
        <v>0</v>
      </c>
      <c r="J24" s="171">
        <v>2</v>
      </c>
      <c r="K24" s="431">
        <v>0</v>
      </c>
      <c r="L24" s="380" t="s">
        <v>753</v>
      </c>
    </row>
    <row r="25" spans="1:12" s="65" customFormat="1" ht="18.75" customHeight="1">
      <c r="A25" s="80" t="s">
        <v>754</v>
      </c>
      <c r="B25" s="172">
        <v>23</v>
      </c>
      <c r="C25" s="171">
        <v>17</v>
      </c>
      <c r="D25" s="171">
        <v>1</v>
      </c>
      <c r="E25" s="171">
        <v>1</v>
      </c>
      <c r="F25" s="171">
        <v>4</v>
      </c>
      <c r="G25" s="171">
        <v>8</v>
      </c>
      <c r="H25" s="171">
        <v>3</v>
      </c>
      <c r="I25" s="171">
        <v>1</v>
      </c>
      <c r="J25" s="171">
        <v>5</v>
      </c>
      <c r="K25" s="431">
        <v>0</v>
      </c>
      <c r="L25" s="380" t="s">
        <v>755</v>
      </c>
    </row>
    <row r="26" spans="1:12" s="65" customFormat="1" ht="18.75" customHeight="1">
      <c r="A26" s="80" t="s">
        <v>756</v>
      </c>
      <c r="B26" s="172">
        <v>24</v>
      </c>
      <c r="C26" s="171">
        <v>17</v>
      </c>
      <c r="D26" s="171">
        <v>1</v>
      </c>
      <c r="E26" s="171">
        <v>1</v>
      </c>
      <c r="F26" s="171">
        <v>5</v>
      </c>
      <c r="G26" s="171">
        <v>6</v>
      </c>
      <c r="H26" s="171">
        <v>4</v>
      </c>
      <c r="I26" s="430">
        <v>0</v>
      </c>
      <c r="J26" s="171">
        <v>7</v>
      </c>
      <c r="K26" s="431">
        <v>0</v>
      </c>
      <c r="L26" s="380" t="s">
        <v>757</v>
      </c>
    </row>
    <row r="27" spans="1:12" s="65" customFormat="1" ht="18.75" customHeight="1">
      <c r="A27" s="80" t="s">
        <v>758</v>
      </c>
      <c r="B27" s="172">
        <v>10</v>
      </c>
      <c r="C27" s="171">
        <v>8</v>
      </c>
      <c r="D27" s="171">
        <v>1</v>
      </c>
      <c r="E27" s="171">
        <v>1</v>
      </c>
      <c r="F27" s="171">
        <v>4</v>
      </c>
      <c r="G27" s="171">
        <v>1</v>
      </c>
      <c r="H27" s="171">
        <v>1</v>
      </c>
      <c r="I27" s="430">
        <v>0</v>
      </c>
      <c r="J27" s="171">
        <v>2</v>
      </c>
      <c r="K27" s="431">
        <v>0</v>
      </c>
      <c r="L27" s="380" t="s">
        <v>759</v>
      </c>
    </row>
    <row r="28" spans="1:12" s="65" customFormat="1" ht="18.75" customHeight="1">
      <c r="A28" s="80" t="s">
        <v>760</v>
      </c>
      <c r="B28" s="172">
        <v>8</v>
      </c>
      <c r="C28" s="171">
        <v>7</v>
      </c>
      <c r="D28" s="171">
        <v>1</v>
      </c>
      <c r="E28" s="171">
        <v>1</v>
      </c>
      <c r="F28" s="171">
        <v>3</v>
      </c>
      <c r="G28" s="171">
        <v>1</v>
      </c>
      <c r="H28" s="379">
        <v>1</v>
      </c>
      <c r="I28" s="430">
        <v>0</v>
      </c>
      <c r="J28" s="171">
        <v>1</v>
      </c>
      <c r="K28" s="431">
        <v>0</v>
      </c>
      <c r="L28" s="171" t="s">
        <v>761</v>
      </c>
    </row>
    <row r="29" spans="1:12" s="65" customFormat="1" ht="18.75" customHeight="1" thickBot="1">
      <c r="A29" s="166" t="s">
        <v>762</v>
      </c>
      <c r="B29" s="167">
        <f>SUM(C29:C29,J29:K29)</f>
        <v>7</v>
      </c>
      <c r="C29" s="165">
        <v>7</v>
      </c>
      <c r="D29" s="165">
        <v>1</v>
      </c>
      <c r="E29" s="165">
        <v>1</v>
      </c>
      <c r="F29" s="165">
        <v>2</v>
      </c>
      <c r="G29" s="165">
        <v>2</v>
      </c>
      <c r="H29" s="432">
        <v>1</v>
      </c>
      <c r="I29" s="433">
        <v>0</v>
      </c>
      <c r="J29" s="433">
        <v>0</v>
      </c>
      <c r="K29" s="434">
        <v>0</v>
      </c>
      <c r="L29" s="165" t="s">
        <v>763</v>
      </c>
    </row>
    <row r="30" spans="1:12" s="65" customFormat="1" ht="14.25" customHeight="1">
      <c r="A30" s="65" t="s">
        <v>539</v>
      </c>
      <c r="G30" s="850" t="s">
        <v>1008</v>
      </c>
      <c r="H30" s="850"/>
      <c r="I30" s="850"/>
      <c r="J30" s="850"/>
      <c r="K30" s="850"/>
      <c r="L30" s="850"/>
    </row>
    <row r="31" s="65" customFormat="1" ht="13.5"/>
    <row r="32" s="417" customFormat="1" ht="13.5"/>
    <row r="33" s="417" customFormat="1" ht="13.5"/>
    <row r="34" s="417" customFormat="1" ht="13.5"/>
    <row r="35" s="417" customFormat="1" ht="13.5"/>
    <row r="36" s="417" customFormat="1" ht="13.5"/>
    <row r="37" s="417" customFormat="1" ht="13.5"/>
    <row r="38" s="417" customFormat="1" ht="13.5"/>
    <row r="39" s="417" customFormat="1" ht="13.5"/>
    <row r="40" s="417" customFormat="1" ht="13.5"/>
    <row r="41" s="417" customFormat="1" ht="13.5"/>
    <row r="42" s="417" customFormat="1" ht="13.5"/>
    <row r="43" s="417" customFormat="1" ht="13.5"/>
    <row r="44" s="417" customFormat="1" ht="13.5"/>
    <row r="45" s="417" customFormat="1" ht="13.5"/>
    <row r="46" s="417" customFormat="1" ht="13.5"/>
    <row r="47" s="417" customFormat="1" ht="13.5"/>
    <row r="48" s="417" customFormat="1" ht="13.5"/>
    <row r="49" s="417" customFormat="1" ht="13.5"/>
    <row r="50" s="417" customFormat="1" ht="13.5"/>
    <row r="51" s="417" customFormat="1" ht="13.5"/>
    <row r="52" s="417" customFormat="1" ht="13.5"/>
    <row r="53" s="417" customFormat="1" ht="13.5"/>
  </sheetData>
  <mergeCells count="11">
    <mergeCell ref="I3:I4"/>
    <mergeCell ref="J3:J4"/>
    <mergeCell ref="K3:K4"/>
    <mergeCell ref="G30:L30"/>
    <mergeCell ref="A1:F1"/>
    <mergeCell ref="G1:L1"/>
    <mergeCell ref="A3:A4"/>
    <mergeCell ref="L3:L4"/>
    <mergeCell ref="B3:B4"/>
    <mergeCell ref="C3:F3"/>
    <mergeCell ref="G3:H3"/>
  </mergeCells>
  <printOptions/>
  <pageMargins left="0.28" right="0.28" top="0.4" bottom="0.24" header="0.23" footer="0.1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교육장</dc:creator>
  <cp:keywords/>
  <dc:description/>
  <cp:lastModifiedBy>WindowsXP</cp:lastModifiedBy>
  <cp:lastPrinted>2008-01-11T02:34:05Z</cp:lastPrinted>
  <dcterms:created xsi:type="dcterms:W3CDTF">1999-08-24T00:03:01Z</dcterms:created>
  <dcterms:modified xsi:type="dcterms:W3CDTF">2008-01-11T04:13:10Z</dcterms:modified>
  <cp:category/>
  <cp:version/>
  <cp:contentType/>
  <cp:contentStatus/>
</cp:coreProperties>
</file>