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60" windowHeight="6525" firstSheet="1" activeTab="32"/>
  </bookViews>
  <sheets>
    <sheet name="----" sheetId="1" state="veryHidden" r:id="rId1"/>
    <sheet name="1. 자동차등록 " sheetId="2" r:id="rId2"/>
    <sheet name="1-1.시별자동차등록" sheetId="3" r:id="rId3"/>
    <sheet name="2.업종별운수업체" sheetId="4" r:id="rId4"/>
    <sheet name="3.영업용자동차" sheetId="5" r:id="rId5"/>
    <sheet name="4.주차장" sheetId="6" r:id="rId6"/>
    <sheet name="5.항공수송" sheetId="7" r:id="rId7"/>
    <sheet name="6.정기항공노선" sheetId="8" r:id="rId8"/>
    <sheet name="6.정기항공노선(2)" sheetId="9" r:id="rId9"/>
    <sheet name="7.항공노선별수송(1)" sheetId="10" r:id="rId10"/>
    <sheet name="7.항공노선별수송(2)" sheetId="11" r:id="rId11"/>
    <sheet name="8.선박등록" sheetId="12" r:id="rId12"/>
    <sheet name="9.여객선수송" sheetId="13" r:id="rId13"/>
    <sheet name="10.정기여객선수송(1)" sheetId="14" r:id="rId14"/>
    <sheet name="10.정기여객선수송(2)" sheetId="15" r:id="rId15"/>
    <sheet name="10.정기여객선수송(3)" sheetId="16" r:id="rId16"/>
    <sheet name="10.정기여객선수송(4)" sheetId="17" r:id="rId17"/>
    <sheet name="10.정기여객선수송(5)" sheetId="18" r:id="rId18"/>
    <sheet name="11.정기여객선취항" sheetId="19" r:id="rId19"/>
    <sheet name="12.해운화물수송" sheetId="20" r:id="rId20"/>
    <sheet name="13.관광사업체등록" sheetId="21" r:id="rId21"/>
    <sheet name="14.관광객수.수입" sheetId="22" r:id="rId22"/>
    <sheet name="15.국적별 외국인관광객" sheetId="23" r:id="rId23"/>
    <sheet name="16. 교통수단및 여행" sheetId="24" r:id="rId24"/>
    <sheet name="17.관광지별관람인원및관람료수입 " sheetId="25" r:id="rId25"/>
    <sheet name="18.해수욕장이용 " sheetId="26" r:id="rId26"/>
    <sheet name="19. 관광호텔등록 " sheetId="27" r:id="rId27"/>
    <sheet name="20.우편시설" sheetId="28" r:id="rId28"/>
    <sheet name="21.우편물취급" sheetId="29" r:id="rId29"/>
    <sheet name="22.우편요금수입" sheetId="30" r:id="rId30"/>
    <sheet name="23. 전화시설및가입자수" sheetId="31" r:id="rId31"/>
    <sheet name="24.행정전산장비보유 " sheetId="32" r:id="rId32"/>
    <sheet name="25.인터넷가입자및이동통신현황" sheetId="33" r:id="rId33"/>
  </sheets>
  <externalReferences>
    <externalReference r:id="rId36"/>
  </externalReferences>
  <definedNames>
    <definedName name="_xlnm.Print_Area" localSheetId="1">'1. 자동차등록 '!$A$1:$Y$29</definedName>
    <definedName name="_xlnm.Print_Area" localSheetId="17">'10.정기여객선수송(5)'!$A$1:$N$28</definedName>
    <definedName name="_xlnm.Print_Area" localSheetId="18">'11.정기여객선취항'!$A$1:$J$19</definedName>
    <definedName name="_xlnm.Print_Area" localSheetId="19">'12.해운화물수송'!$A$1:$R$29</definedName>
    <definedName name="_xlnm.Print_Area" localSheetId="21">'14.관광객수.수입'!$A$1:$H$29</definedName>
    <definedName name="_xlnm.Print_Area" localSheetId="22">'15.국적별 외국인관광객'!$A$1:$L$13</definedName>
    <definedName name="_xlnm.Print_Area" localSheetId="23">'16. 교통수단및 여행'!$A$1:$G$26</definedName>
    <definedName name="_xlnm.Print_Area" localSheetId="24">'17.관광지별관람인원및관람료수입 '!$A$1:$M$19</definedName>
    <definedName name="_xlnm.Print_Area" localSheetId="25">'18.해수욕장이용 '!$A$1:$I$26</definedName>
    <definedName name="_xlnm.Print_Area" localSheetId="27">'20.우편시설'!$A$1:$S$23</definedName>
    <definedName name="_xlnm.Print_Area" localSheetId="28">'21.우편물취급'!$A$1:$R$22</definedName>
    <definedName name="_xlnm.Print_Area" localSheetId="29">'22.우편요금수입'!$A$1:$J$20</definedName>
    <definedName name="_xlnm.Print_Area" localSheetId="31">'24.행정전산장비보유 '!$A$1:$T$18</definedName>
    <definedName name="_xlnm.Print_Area" localSheetId="32">'25.인터넷가입자및이동통신현황'!$A$1:$G$13</definedName>
    <definedName name="_xlnm.Print_Area" localSheetId="9">'7.항공노선별수송(1)'!$A$1:$J$36</definedName>
    <definedName name="Z_D387CBEA_D294_4957_B8B2_F6F1DE60C400_.wvu.PrintArea" localSheetId="22" hidden="1">'15.국적별 외국인관광객'!$A$6:$T$14</definedName>
    <definedName name="Z_D387CBEA_D294_4957_B8B2_F6F1DE60C400_.wvu.PrintArea" localSheetId="23" hidden="1">'16. 교통수단및 여행'!$A$7:$R$26</definedName>
  </definedNames>
  <calcPr fullCalcOnLoad="1"/>
</workbook>
</file>

<file path=xl/comments22.xml><?xml version="1.0" encoding="utf-8"?>
<comments xmlns="http://schemas.openxmlformats.org/spreadsheetml/2006/main">
  <authors>
    <author>SEC</author>
  </authors>
  <commentList>
    <comment ref="D12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15국적별 외국인관광객수와 일치
</t>
        </r>
      </text>
    </comment>
  </commentList>
</comments>
</file>

<file path=xl/comments31.xml><?xml version="1.0" encoding="utf-8"?>
<comments xmlns="http://schemas.openxmlformats.org/spreadsheetml/2006/main">
  <authors>
    <author>SEC</author>
  </authors>
  <commentList>
    <comment ref="C11" authorId="0">
      <text>
        <r>
          <rPr>
            <sz val="9"/>
            <rFont val="굴림"/>
            <family val="3"/>
          </rPr>
          <t xml:space="preserve">시설수는 시분리가 안됨
</t>
        </r>
      </text>
    </comment>
  </commentList>
</comments>
</file>

<file path=xl/comments33.xml><?xml version="1.0" encoding="utf-8"?>
<comments xmlns="http://schemas.openxmlformats.org/spreadsheetml/2006/main">
  <authors>
    <author>SEC</author>
  </authors>
  <commentList>
    <comment ref="C10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(가입자수/세대수)*100
</t>
        </r>
      </text>
    </comment>
  </commentList>
</comments>
</file>

<file path=xl/sharedStrings.xml><?xml version="1.0" encoding="utf-8"?>
<sst xmlns="http://schemas.openxmlformats.org/spreadsheetml/2006/main" count="2684" uniqueCount="1112">
  <si>
    <t xml:space="preserve"> </t>
  </si>
  <si>
    <t xml:space="preserve">    Source : Port Development Policy Div.</t>
  </si>
  <si>
    <t xml:space="preserve">   주 : 연안여객선 화물포함</t>
  </si>
  <si>
    <t xml:space="preserve">   주 : 1)화물수송 톤수는 운임톤이며, 외항선 여객은 유람선 실적 포함.
         2) 화물수송 톤수는 2002년 이전까지는 중량톤, 2002년부터는 용적톤 기준임</t>
  </si>
  <si>
    <t>Source : Transportation System Management Department</t>
  </si>
  <si>
    <t>12. 해 운 화 물 수 송                 Tonnage Carried by Vessel</t>
  </si>
  <si>
    <t>13. 관광사업체 등록                      Registration of Tourist Service Establishments</t>
  </si>
  <si>
    <t>관광</t>
  </si>
  <si>
    <t>자료 : 제주특별자치도 관광마케팅과</t>
  </si>
  <si>
    <t>Source : Tourism Marketing Div.</t>
  </si>
  <si>
    <t>15. 국적별 외국인 관광객                Visitor Arrivals by Nationality</t>
  </si>
  <si>
    <t>16. 교통수단 및 여행형태별 관광객  Visitor Arrivals, by Mode of Transportation &amp; Travel Type</t>
  </si>
  <si>
    <t>17. 관광지별 관람인원 및 관람료 수입         Visitors and Receipts, by Tourist Attraction</t>
  </si>
  <si>
    <t xml:space="preserve">               18. 해수욕장 이용         Use of Sea Bathing Resorts</t>
  </si>
  <si>
    <t>19. 관광호텔 등록              Registered Tourist Hotel</t>
  </si>
  <si>
    <t>21. 우 편 물 취 급             Handling of Postal Matters</t>
  </si>
  <si>
    <t>22. 우 편 요 금 수 입                Receipts From Postal Charges</t>
  </si>
  <si>
    <t>(Unit : each)</t>
  </si>
  <si>
    <t>2 0 0 4</t>
  </si>
  <si>
    <r>
      <t xml:space="preserve">1 </t>
    </r>
    <r>
      <rPr>
        <sz val="10"/>
        <rFont val="굴림"/>
        <family val="3"/>
      </rPr>
      <t>월</t>
    </r>
  </si>
  <si>
    <r>
      <t xml:space="preserve">2 </t>
    </r>
    <r>
      <rPr>
        <sz val="10"/>
        <rFont val="굴림"/>
        <family val="3"/>
      </rPr>
      <t>월</t>
    </r>
  </si>
  <si>
    <r>
      <t xml:space="preserve">3 </t>
    </r>
    <r>
      <rPr>
        <sz val="10"/>
        <rFont val="굴림"/>
        <family val="3"/>
      </rPr>
      <t>월</t>
    </r>
  </si>
  <si>
    <r>
      <t xml:space="preserve">4 </t>
    </r>
    <r>
      <rPr>
        <sz val="10"/>
        <rFont val="굴림"/>
        <family val="3"/>
      </rPr>
      <t>월</t>
    </r>
  </si>
  <si>
    <r>
      <t xml:space="preserve">5 </t>
    </r>
    <r>
      <rPr>
        <sz val="10"/>
        <rFont val="굴림"/>
        <family val="3"/>
      </rPr>
      <t>월</t>
    </r>
  </si>
  <si>
    <r>
      <t xml:space="preserve">6 </t>
    </r>
    <r>
      <rPr>
        <sz val="10"/>
        <rFont val="굴림"/>
        <family val="3"/>
      </rPr>
      <t>월</t>
    </r>
  </si>
  <si>
    <r>
      <t xml:space="preserve">7 </t>
    </r>
    <r>
      <rPr>
        <sz val="10"/>
        <rFont val="굴림"/>
        <family val="3"/>
      </rPr>
      <t>월</t>
    </r>
  </si>
  <si>
    <r>
      <t xml:space="preserve">8 </t>
    </r>
    <r>
      <rPr>
        <sz val="10"/>
        <rFont val="굴림"/>
        <family val="3"/>
      </rPr>
      <t>월</t>
    </r>
  </si>
  <si>
    <r>
      <t xml:space="preserve">9 </t>
    </r>
    <r>
      <rPr>
        <sz val="10"/>
        <rFont val="굴림"/>
        <family val="3"/>
      </rPr>
      <t>월</t>
    </r>
  </si>
  <si>
    <r>
      <t xml:space="preserve">10 </t>
    </r>
    <r>
      <rPr>
        <sz val="10"/>
        <rFont val="굴림"/>
        <family val="3"/>
      </rPr>
      <t>월</t>
    </r>
  </si>
  <si>
    <r>
      <t xml:space="preserve">11 </t>
    </r>
    <r>
      <rPr>
        <sz val="10"/>
        <rFont val="굴림"/>
        <family val="3"/>
      </rPr>
      <t>월</t>
    </r>
  </si>
  <si>
    <r>
      <t xml:space="preserve">1-1. </t>
    </r>
    <r>
      <rPr>
        <b/>
        <sz val="18"/>
        <rFont val="굴림"/>
        <family val="3"/>
      </rPr>
      <t>시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자동차등록</t>
    </r>
    <r>
      <rPr>
        <b/>
        <sz val="18"/>
        <rFont val="Arial"/>
        <family val="2"/>
      </rPr>
      <t xml:space="preserve">                  Registered Motor Vehicles by Si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</si>
  <si>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</si>
  <si>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 Total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</si>
  <si>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Passenger cars</t>
    </r>
  </si>
  <si>
    <r>
      <t xml:space="preserve">  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Buses</t>
    </r>
  </si>
  <si>
    <r>
      <t xml:space="preserve">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</si>
  <si>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</si>
  <si>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</si>
  <si>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Government</t>
  </si>
  <si>
    <t xml:space="preserve">  Private</t>
  </si>
  <si>
    <t>Commercial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</si>
  <si>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</si>
  <si>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</si>
  <si>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 xml:space="preserve">  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Trucks</t>
    </r>
  </si>
  <si>
    <t>2 0 0 5</t>
  </si>
  <si>
    <t>(단위 : 여객-천명, 화물-천톤)</t>
  </si>
  <si>
    <t>(Unit : passenger-thousand person, freight-thousand ton)</t>
  </si>
  <si>
    <t>제 주 ↔ 부 산</t>
  </si>
  <si>
    <t>Jeju ↔ Busan</t>
  </si>
  <si>
    <r>
      <t>서 귀 포 ↔ 부산</t>
    </r>
    <r>
      <rPr>
        <vertAlign val="superscript"/>
        <sz val="10"/>
        <rFont val="돋움"/>
        <family val="3"/>
      </rPr>
      <t>1)</t>
    </r>
  </si>
  <si>
    <t xml:space="preserve">Seogwipo ↔ Busan </t>
  </si>
  <si>
    <t>척   수</t>
  </si>
  <si>
    <t>총 톤 수</t>
  </si>
  <si>
    <t>승   선</t>
  </si>
  <si>
    <t>운   항</t>
  </si>
  <si>
    <t>수송량  Volume of transportation</t>
  </si>
  <si>
    <t>척  수</t>
  </si>
  <si>
    <t>정   원</t>
  </si>
  <si>
    <t>회   수</t>
  </si>
  <si>
    <t>여  객</t>
  </si>
  <si>
    <t>화  물</t>
  </si>
  <si>
    <t>화    물</t>
  </si>
  <si>
    <t xml:space="preserve">   Gross</t>
  </si>
  <si>
    <t>vessels</t>
  </si>
  <si>
    <t>ton</t>
  </si>
  <si>
    <t>Capacity</t>
  </si>
  <si>
    <t>operation</t>
  </si>
  <si>
    <t xml:space="preserve">   주 : 화물수송 톤수는 2002년 이전은 중량톤, 2002년부터는 용적톤 기준임</t>
  </si>
  <si>
    <t xml:space="preserve">        1) 서귀 ↔ 부산 2000. 8. 16 폐업</t>
  </si>
  <si>
    <t>10. 정기여객선 수송(계속)              Transportation of Regular Passenger Vessels(Cont'd)</t>
  </si>
  <si>
    <t>Jeju ↔ Jindo</t>
  </si>
  <si>
    <t>제 주 ↔ 목포</t>
  </si>
  <si>
    <t xml:space="preserve">Jeju ↔ Mokpo </t>
  </si>
  <si>
    <t>Gross</t>
  </si>
  <si>
    <t>주 : 1) 제주 ↔ 진도 2002. 9월 운항중단</t>
  </si>
  <si>
    <t>제 주 ↔ 완도</t>
  </si>
  <si>
    <t>Jeju ↔ Wando</t>
  </si>
  <si>
    <t xml:space="preserve">모슬포 ↔ 마라도 </t>
  </si>
  <si>
    <t xml:space="preserve">Moseulpo ↔ Marado </t>
  </si>
  <si>
    <t>수송량Volume of transportation</t>
  </si>
  <si>
    <t>척   수</t>
  </si>
  <si>
    <t>총 톤 수</t>
  </si>
  <si>
    <t>승   선</t>
  </si>
  <si>
    <t>운   항</t>
  </si>
  <si>
    <t>수송량 Volume of transportation</t>
  </si>
  <si>
    <t>정   원</t>
  </si>
  <si>
    <t>회   수</t>
  </si>
  <si>
    <t xml:space="preserve"> 10. 정기여객선 수송(계속)              Transportation of Regular Passenger Vessels(Cont'd)</t>
  </si>
  <si>
    <r>
      <t>제 주 ↔ 여수</t>
    </r>
    <r>
      <rPr>
        <vertAlign val="superscript"/>
        <sz val="10"/>
        <rFont val="돋움"/>
        <family val="3"/>
      </rPr>
      <t>1)</t>
    </r>
  </si>
  <si>
    <t>Jeju ↔ Yeosu</t>
  </si>
  <si>
    <t>제 주 ↔ 인천</t>
  </si>
  <si>
    <t>Jeju ↔ Incheon</t>
  </si>
  <si>
    <t>운  항</t>
  </si>
  <si>
    <t>수   송   량
Volume of transportation</t>
  </si>
  <si>
    <t>승  선</t>
  </si>
  <si>
    <t>회  수</t>
  </si>
  <si>
    <t>정  원</t>
  </si>
  <si>
    <t>Vessels</t>
  </si>
  <si>
    <t>주 : 1) 제주 ↔ 여수 항로 폐업('04. 4.6)</t>
  </si>
  <si>
    <t>Jeju ↔ Nokdong</t>
  </si>
  <si>
    <t>Seongsanpo ↔ Tongyeong</t>
  </si>
  <si>
    <t xml:space="preserve">   여  객</t>
  </si>
  <si>
    <t xml:space="preserve">   화  물</t>
  </si>
  <si>
    <r>
      <t>주 : 1) 제주↔녹동 항로 운항재개('02. 3)</t>
    </r>
  </si>
  <si>
    <t xml:space="preserve">      2) 성산포↔통영 항로 운항중단('04. 7)</t>
  </si>
  <si>
    <t>11. 정기여객선 취항           Characteristics of Regular Passenger Vessels</t>
  </si>
  <si>
    <t xml:space="preserve"> 항   로</t>
  </si>
  <si>
    <t>선  박  명</t>
  </si>
  <si>
    <t xml:space="preserve"> 수 송 부 문</t>
  </si>
  <si>
    <t xml:space="preserve"> 총 톤 수(톤)</t>
  </si>
  <si>
    <t xml:space="preserve"> 승선정원(명)</t>
  </si>
  <si>
    <t xml:space="preserve"> 속  력(노트)</t>
  </si>
  <si>
    <t xml:space="preserve">   운 항 시 간</t>
  </si>
  <si>
    <t xml:space="preserve"> 취항년월일</t>
  </si>
  <si>
    <t xml:space="preserve"> 취항거리(마일)</t>
  </si>
  <si>
    <t>Voyage hours</t>
  </si>
  <si>
    <t>Date of</t>
  </si>
  <si>
    <t xml:space="preserve">Name of </t>
  </si>
  <si>
    <t>Type of</t>
  </si>
  <si>
    <t>Maximum</t>
  </si>
  <si>
    <t>출  항</t>
  </si>
  <si>
    <t>입  항</t>
  </si>
  <si>
    <t>first</t>
  </si>
  <si>
    <t>Distance of</t>
  </si>
  <si>
    <t>Route</t>
  </si>
  <si>
    <t>transportation</t>
  </si>
  <si>
    <t>tonnage</t>
  </si>
  <si>
    <t>speed</t>
  </si>
  <si>
    <t>Departure</t>
  </si>
  <si>
    <t>Entry</t>
  </si>
  <si>
    <t>voyage</t>
  </si>
  <si>
    <t>제주↔부산
Jeju↔Busan</t>
  </si>
  <si>
    <t>현대설봉호</t>
  </si>
  <si>
    <t>자동차·여객 운송겸용
Vehicles &amp; Passengers</t>
  </si>
  <si>
    <t>04. 2</t>
  </si>
  <si>
    <t xml:space="preserve">169
</t>
  </si>
  <si>
    <t>코지아일랜드호
COZY ISLAND</t>
  </si>
  <si>
    <t>96.12</t>
  </si>
  <si>
    <t>제주↔목포
Jeju↔Mokpo</t>
  </si>
  <si>
    <t>뉴씨월드 고속 훼리호
New Sea World Express Ferry</t>
  </si>
  <si>
    <t>03. 5</t>
  </si>
  <si>
    <t xml:space="preserve">96
</t>
  </si>
  <si>
    <t>카훼리레인보우호</t>
  </si>
  <si>
    <t>02.10</t>
  </si>
  <si>
    <t>컨티넨탈호
continental</t>
  </si>
  <si>
    <t>여       객
Passengers Only</t>
  </si>
  <si>
    <t>04. 8</t>
  </si>
  <si>
    <t>제주↔완도
Jeju↔Wando</t>
  </si>
  <si>
    <t>한일 카훼리 1호
Hanil Car-Ferry No. 1</t>
  </si>
  <si>
    <t>한일 카훼리 2호
Hanil Car-Ferry No. 2</t>
  </si>
  <si>
    <t>04.11</t>
  </si>
  <si>
    <t>온바다 훼리 1호
Onbada Ferry No.1</t>
  </si>
  <si>
    <t>00.12</t>
  </si>
  <si>
    <t>제주↔인천
Jeju↔Incheon</t>
  </si>
  <si>
    <t>오하마나호
Ohamana</t>
  </si>
  <si>
    <t>03. 3</t>
  </si>
  <si>
    <t>제주↔녹동
Jeju↔Nokdong</t>
  </si>
  <si>
    <t>04. 3</t>
  </si>
  <si>
    <t>(단위 : 톤)</t>
  </si>
  <si>
    <t xml:space="preserve">           (Unit : ton)</t>
  </si>
  <si>
    <t>합   계</t>
  </si>
  <si>
    <t>외항화물</t>
  </si>
  <si>
    <t>연안화물</t>
  </si>
  <si>
    <t>주   요   화   물   별   수   송   량                       Transportation volume by commodities</t>
  </si>
  <si>
    <t>Ocean-</t>
  </si>
  <si>
    <t>양   곡</t>
  </si>
  <si>
    <t>유   류</t>
  </si>
  <si>
    <t>비   료</t>
  </si>
  <si>
    <t>시멘트</t>
  </si>
  <si>
    <t xml:space="preserve">무연탄  </t>
  </si>
  <si>
    <t>유연탄</t>
  </si>
  <si>
    <t>목   재</t>
  </si>
  <si>
    <t>선어</t>
  </si>
  <si>
    <t>기타광석</t>
  </si>
  <si>
    <t>기계류</t>
  </si>
  <si>
    <t>철   재</t>
  </si>
  <si>
    <t>going</t>
  </si>
  <si>
    <t>Coastal</t>
  </si>
  <si>
    <t>Other</t>
  </si>
  <si>
    <t>Iron</t>
  </si>
  <si>
    <t xml:space="preserve"> Total</t>
  </si>
  <si>
    <t>freight</t>
  </si>
  <si>
    <t>Grain</t>
  </si>
  <si>
    <t>Oil</t>
  </si>
  <si>
    <t>Fertilizer</t>
  </si>
  <si>
    <t>Cement</t>
  </si>
  <si>
    <t>Anthracite</t>
  </si>
  <si>
    <t>bituminous</t>
  </si>
  <si>
    <t>Timber</t>
  </si>
  <si>
    <t>Fresh fish</t>
  </si>
  <si>
    <t>materal</t>
  </si>
  <si>
    <t>Machinery</t>
  </si>
  <si>
    <t>material</t>
  </si>
  <si>
    <t>제 주 항</t>
  </si>
  <si>
    <t>Jeju</t>
  </si>
  <si>
    <t>서귀포항</t>
  </si>
  <si>
    <t>Seogwipo</t>
  </si>
  <si>
    <t>2000(제주시)</t>
  </si>
  <si>
    <t>2001(제주시)</t>
  </si>
  <si>
    <t>2002(제주시)</t>
  </si>
  <si>
    <t>2003(제주시)</t>
  </si>
  <si>
    <t>2004(제주시)</t>
  </si>
  <si>
    <t xml:space="preserve">  14. 관광객수 및 관광수입             Number of Tourists and Tourism Receipts</t>
  </si>
  <si>
    <t>June.</t>
  </si>
  <si>
    <t>July.</t>
  </si>
  <si>
    <t xml:space="preserve">   주 : 1) 주요 관광지만을 대상으로 방문객수를 중복 집계하였기에 실제 방문객수와 차이가 있을 수 있음</t>
  </si>
  <si>
    <t xml:space="preserve">         2) 백만원 단위이므로 합계와 맞지 않을 수 있음</t>
  </si>
  <si>
    <t>Koreans Living</t>
  </si>
  <si>
    <t>in Overseas</t>
  </si>
  <si>
    <t xml:space="preserve">   주 : 제주도 전체 수치임.</t>
  </si>
  <si>
    <t xml:space="preserve">   Note : Total figures of Jeju Province.</t>
  </si>
  <si>
    <t>(Unit : person)</t>
  </si>
  <si>
    <t>교 통 수 단 별</t>
  </si>
  <si>
    <t xml:space="preserve"> 여 행 형 태 별</t>
  </si>
  <si>
    <t>By mode of transportation</t>
  </si>
  <si>
    <t>By travel type</t>
  </si>
  <si>
    <t xml:space="preserve"> 항 공 편</t>
  </si>
  <si>
    <t>선      편</t>
  </si>
  <si>
    <t>단 체 별</t>
  </si>
  <si>
    <t>개  인  별</t>
  </si>
  <si>
    <t>Airplane</t>
  </si>
  <si>
    <t>Vessel</t>
  </si>
  <si>
    <t>Group</t>
  </si>
  <si>
    <t>Individual</t>
  </si>
  <si>
    <t>(단위 : 천명, 백만원)</t>
  </si>
  <si>
    <t>(Unit : thousand person, million won)</t>
  </si>
  <si>
    <t xml:space="preserve"> 관광지별</t>
  </si>
  <si>
    <t>자료 : 문화체육과</t>
  </si>
  <si>
    <t>(단위 : m², 개소, 명)</t>
  </si>
  <si>
    <t>(unit : ㎡, number, person)</t>
  </si>
  <si>
    <t xml:space="preserve">  총  면  적</t>
  </si>
  <si>
    <t xml:space="preserve"> 백  사  장</t>
  </si>
  <si>
    <t>시   설   물</t>
  </si>
  <si>
    <t>이  용  객</t>
  </si>
  <si>
    <t>Sand beaches</t>
  </si>
  <si>
    <t>Facilities</t>
  </si>
  <si>
    <t xml:space="preserve"> 면  적</t>
  </si>
  <si>
    <t>길  이</t>
  </si>
  <si>
    <t>화  장  실</t>
  </si>
  <si>
    <t>탈의 및 샤워장</t>
  </si>
  <si>
    <t>휴게소 및 전망대</t>
  </si>
  <si>
    <t>Grand area</t>
  </si>
  <si>
    <t>Area</t>
  </si>
  <si>
    <t>(m)
Length</t>
  </si>
  <si>
    <t>Toilet</t>
  </si>
  <si>
    <t>Dressing &amp; 
Shower rooms</t>
  </si>
  <si>
    <t>Resting place &amp;
observatory</t>
  </si>
  <si>
    <t>visitors</t>
  </si>
  <si>
    <t>2000(북제주군)</t>
  </si>
  <si>
    <t>2001(북제주군)</t>
  </si>
  <si>
    <t>2002(북제주군)</t>
  </si>
  <si>
    <t>2003(북제주군)</t>
  </si>
  <si>
    <r>
      <t>2</t>
    </r>
    <r>
      <rPr>
        <sz val="11"/>
        <rFont val="돋움"/>
        <family val="3"/>
      </rPr>
      <t>004(북제주군)</t>
    </r>
  </si>
  <si>
    <t>이호해수욕장</t>
  </si>
  <si>
    <t>Iho beach</t>
  </si>
  <si>
    <r>
      <t>삼양해수욕장</t>
    </r>
    <r>
      <rPr>
        <vertAlign val="superscript"/>
        <sz val="11"/>
        <color indexed="8"/>
        <rFont val="돋움"/>
        <family val="3"/>
      </rPr>
      <t>1)</t>
    </r>
  </si>
  <si>
    <t>Samnyang beach</t>
  </si>
  <si>
    <t>함덕해수욕장</t>
  </si>
  <si>
    <t>Hamdeok  beach</t>
  </si>
  <si>
    <t>협재해수욕장</t>
  </si>
  <si>
    <t>Hyeopjae  beach</t>
  </si>
  <si>
    <t>곽지해수욕장</t>
  </si>
  <si>
    <t>Gwakji  beach</t>
  </si>
  <si>
    <t>김녕해수욕장</t>
  </si>
  <si>
    <t>Gimnyeong  beach</t>
  </si>
  <si>
    <t>자료 : 해양수산과</t>
  </si>
  <si>
    <t>2004(북제주군)</t>
  </si>
  <si>
    <t>…</t>
  </si>
  <si>
    <t>20. 우  편  시  설                 Postal Service Facilities</t>
  </si>
  <si>
    <r>
      <t>집배원수</t>
    </r>
    <r>
      <rPr>
        <vertAlign val="superscript"/>
        <sz val="10"/>
        <rFont val="돋움"/>
        <family val="3"/>
      </rPr>
      <t xml:space="preserve"> </t>
    </r>
  </si>
  <si>
    <t xml:space="preserve">     우   체   통   Post box </t>
  </si>
  <si>
    <r>
      <t>사서함 시설수</t>
    </r>
    <r>
      <rPr>
        <vertAlign val="superscript"/>
        <sz val="10"/>
        <rFont val="돋움"/>
        <family val="3"/>
      </rPr>
      <t>1)</t>
    </r>
  </si>
  <si>
    <t xml:space="preserve">  수   송   장   비   Delivery equipment</t>
  </si>
  <si>
    <t>우표류 판매소</t>
  </si>
  <si>
    <t>갑</t>
  </si>
  <si>
    <t>을</t>
  </si>
  <si>
    <t>자 동 차</t>
  </si>
  <si>
    <t>이 륜 차</t>
  </si>
  <si>
    <t>자 전 거</t>
  </si>
  <si>
    <t>Standing</t>
  </si>
  <si>
    <t>Hanging</t>
  </si>
  <si>
    <t>Post box</t>
  </si>
  <si>
    <t>Motor vehicle</t>
  </si>
  <si>
    <t>Motorcycle</t>
  </si>
  <si>
    <t>Bicycle</t>
  </si>
  <si>
    <t>Source : Jeju Post Office</t>
  </si>
  <si>
    <t xml:space="preserve">  주 : 1) 제주시 2002년 수치는 제주우체국(무집배) 사서함 시설수(211) 제외함</t>
  </si>
  <si>
    <t>국              내                       Domestic</t>
  </si>
  <si>
    <t>국            제              International</t>
  </si>
  <si>
    <t>총  계</t>
  </si>
  <si>
    <t xml:space="preserve"> 일  반</t>
  </si>
  <si>
    <t>특  수</t>
  </si>
  <si>
    <t>소  포</t>
  </si>
  <si>
    <t>General mail</t>
  </si>
  <si>
    <t>Special mail</t>
  </si>
  <si>
    <t>Parcel</t>
  </si>
  <si>
    <t>접  수</t>
  </si>
  <si>
    <t>배  달</t>
  </si>
  <si>
    <t>Receipt</t>
  </si>
  <si>
    <t>Delivery</t>
  </si>
  <si>
    <t>제주우편집중국</t>
  </si>
  <si>
    <t>Jeju Post Office</t>
  </si>
  <si>
    <t>제 주 우 체 국</t>
  </si>
  <si>
    <t>서귀포우체국</t>
  </si>
  <si>
    <t>Seogwipo Post office</t>
  </si>
  <si>
    <t xml:space="preserve">    Source : Jeju Regional Communications Office</t>
  </si>
  <si>
    <t>(단위 : 천원)</t>
  </si>
  <si>
    <t>(Unit : thousand won)</t>
  </si>
  <si>
    <t>계   Total</t>
  </si>
  <si>
    <t>일   반   General mail</t>
  </si>
  <si>
    <t>특   수   Special mail</t>
  </si>
  <si>
    <t>소   포   Parcel</t>
  </si>
  <si>
    <t>국 내
Domestic</t>
  </si>
  <si>
    <t>국 제
International</t>
  </si>
  <si>
    <t>Source : Jeju Regional  Communications Office</t>
  </si>
  <si>
    <t xml:space="preserve">        (Unit : line, person, number)</t>
  </si>
  <si>
    <t>전화국수</t>
  </si>
  <si>
    <t xml:space="preserve">Number </t>
  </si>
  <si>
    <t>telephone offices</t>
  </si>
  <si>
    <t>of facilities</t>
  </si>
  <si>
    <t>Business</t>
  </si>
  <si>
    <t>Residential</t>
  </si>
  <si>
    <t>Self-usage</t>
  </si>
  <si>
    <t>Public telephones</t>
  </si>
  <si>
    <t>24. 행 정 전 산 장 비 보 유                Administrative Communication Facilities</t>
  </si>
  <si>
    <t>2004(북제주군)</t>
  </si>
  <si>
    <t>자료 : 정보화지원과</t>
  </si>
  <si>
    <t>25. 인터넷 가입자 및 이동통신현황                Subscribers of Internet and Mobile Telecom</t>
  </si>
  <si>
    <t>(단위 : 명, %, 회선)</t>
  </si>
  <si>
    <t xml:space="preserve">              (Unit : person, %, line)</t>
  </si>
  <si>
    <t>인터넷 가입자</t>
  </si>
  <si>
    <t>이    동    통    신    현    황</t>
  </si>
  <si>
    <t>Subscribers of internet</t>
  </si>
  <si>
    <t>Mobile Telecom</t>
  </si>
  <si>
    <t>가입자수</t>
  </si>
  <si>
    <t>보급률</t>
  </si>
  <si>
    <t>시    설    수    No. of lines</t>
  </si>
  <si>
    <t>No. of
subscribers</t>
  </si>
  <si>
    <t>Supply rate</t>
  </si>
  <si>
    <t>기 지 국</t>
  </si>
  <si>
    <t>중 계 기</t>
  </si>
  <si>
    <r>
      <t>제</t>
    </r>
    <r>
      <rPr>
        <sz val="11"/>
        <rFont val="돋움"/>
        <family val="3"/>
      </rPr>
      <t xml:space="preserve">  주  시</t>
    </r>
  </si>
  <si>
    <r>
      <t>서</t>
    </r>
    <r>
      <rPr>
        <sz val="11"/>
        <rFont val="돋움"/>
        <family val="3"/>
      </rPr>
      <t xml:space="preserve"> 귀 포 시</t>
    </r>
  </si>
  <si>
    <r>
      <t xml:space="preserve">   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</si>
  <si>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</si>
  <si>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</si>
  <si>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 xml:space="preserve">             Transportation Companies, by Type of Business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</si>
  <si>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</si>
  <si>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r>
      <t>시내버스</t>
    </r>
    <r>
      <rPr>
        <vertAlign val="superscript"/>
        <sz val="10"/>
        <rFont val="굴림"/>
        <family val="3"/>
      </rPr>
      <t>1)</t>
    </r>
  </si>
  <si>
    <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</si>
  <si>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</si>
  <si>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r>
      <t>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업체</t>
    </r>
    <r>
      <rPr>
        <sz val="10"/>
        <rFont val="Arial"/>
        <family val="2"/>
      </rPr>
      <t>)</t>
    </r>
  </si>
  <si>
    <t xml:space="preserve">개인택시 </t>
  </si>
  <si>
    <t>Undertaker buses</t>
  </si>
  <si>
    <t>Rural buses</t>
  </si>
  <si>
    <t>Taxi (company)</t>
  </si>
  <si>
    <t>Private taxi</t>
  </si>
  <si>
    <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</si>
  <si>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등록대수</t>
  </si>
  <si>
    <t>establishment</t>
  </si>
  <si>
    <t>cars</t>
  </si>
  <si>
    <t>Establishment</t>
  </si>
  <si>
    <t>Jeju-si</t>
  </si>
  <si>
    <t>Seogwipo-si</t>
  </si>
  <si>
    <t>개인택시</t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</si>
  <si>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</si>
  <si>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화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</si>
  <si>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</si>
  <si>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</si>
  <si>
    <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>2)</t>
    </r>
  </si>
  <si>
    <t xml:space="preserve"> Source : Traffic Policy Div. Traffic and Aviation Div. </t>
  </si>
  <si>
    <t xml:space="preserve">   주 : 1) 2003년도부터 공영버스 포함됨</t>
  </si>
  <si>
    <t xml:space="preserve">         2) 2대이상 업체수</t>
  </si>
  <si>
    <t>자료 : 제주특별자치도청 교통정책과, 교통항공관리과</t>
  </si>
  <si>
    <r>
      <t xml:space="preserve">3. </t>
    </r>
    <r>
      <rPr>
        <b/>
        <sz val="18"/>
        <rFont val="굴림"/>
        <family val="3"/>
      </rPr>
      <t>영업용자동차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</si>
  <si>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교통정책과, 교통항공관리과</t>
    </r>
  </si>
  <si>
    <t>4. 주  차  장                Parking  Lot</t>
  </si>
  <si>
    <t>5.   항  공  수  송                   Air Transportation</t>
  </si>
  <si>
    <r>
      <t xml:space="preserve">               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            Regular Airline Routes</t>
    </r>
  </si>
  <si>
    <r>
      <t xml:space="preserve">12 </t>
    </r>
    <r>
      <rPr>
        <sz val="10"/>
        <rFont val="굴림"/>
        <family val="3"/>
      </rPr>
      <t>월</t>
    </r>
  </si>
  <si>
    <t>Source : Traffic and Aviation Div.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</si>
  <si>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</t>
    </r>
    <r>
      <rPr>
        <sz val="10"/>
        <rFont val="Arial"/>
        <family val="2"/>
      </rPr>
      <t>/</t>
    </r>
    <r>
      <rPr>
        <sz val="10"/>
        <rFont val="굴림"/>
        <family val="3"/>
      </rPr>
      <t>천톤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>/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</si>
  <si>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freight/thousand ton, passenger/thousand person)</t>
  </si>
  <si>
    <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</si>
  <si>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</si>
  <si>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</si>
  <si>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</si>
  <si>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</si>
  <si>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</si>
  <si>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</si>
  <si>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</si>
  <si>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</si>
  <si>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</si>
  <si>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t>Inter-city buses</t>
  </si>
  <si>
    <t>Intra-city buses</t>
  </si>
  <si>
    <t>Taxi</t>
  </si>
  <si>
    <t>Chartered buses</t>
  </si>
  <si>
    <t>Rent-Car</t>
  </si>
  <si>
    <t>General cargo</t>
  </si>
  <si>
    <t>Individual cargo</t>
  </si>
  <si>
    <t>Delivery cargo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</si>
  <si>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</si>
  <si>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</si>
  <si>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수송량</t>
  </si>
  <si>
    <t xml:space="preserve">Volume </t>
  </si>
  <si>
    <t>of cars</t>
  </si>
  <si>
    <t>of passengers</t>
  </si>
  <si>
    <t>of traffic</t>
  </si>
  <si>
    <t xml:space="preserve"> Source : Traffic Policy Div. Traffic and Aviation Div. </t>
  </si>
  <si>
    <t xml:space="preserve">   주 : 제주도 전체 수치임.</t>
  </si>
  <si>
    <t xml:space="preserve">Jeju Maritime Management Div. </t>
  </si>
  <si>
    <t xml:space="preserve">    Source : Port Development Policy Div.</t>
  </si>
  <si>
    <t>부 정 기</t>
  </si>
  <si>
    <t>-</t>
  </si>
  <si>
    <t>인   원</t>
  </si>
  <si>
    <t>징 수 액</t>
  </si>
  <si>
    <t>Visitors</t>
  </si>
  <si>
    <t>제주도민속자연사박물관</t>
  </si>
  <si>
    <t>제주분재예술원</t>
  </si>
  <si>
    <t>항일기념관</t>
  </si>
  <si>
    <t>삼    성    혈</t>
  </si>
  <si>
    <t>목    석    원</t>
  </si>
  <si>
    <t>만    장    굴</t>
  </si>
  <si>
    <t>한  림  공  원</t>
  </si>
  <si>
    <t>산  굼  부  리</t>
  </si>
  <si>
    <t>항 몽 유 적 지</t>
  </si>
  <si>
    <t>비    자    림</t>
  </si>
  <si>
    <t>미  니  월  드</t>
  </si>
  <si>
    <t>2 0 0 5</t>
  </si>
  <si>
    <t>-</t>
  </si>
  <si>
    <r>
      <t xml:space="preserve">            </t>
    </r>
    <r>
      <rPr>
        <b/>
        <sz val="10"/>
        <color indexed="10"/>
        <rFont val="굴림"/>
        <family val="3"/>
      </rPr>
      <t>국</t>
    </r>
    <r>
      <rPr>
        <b/>
        <sz val="10"/>
        <color indexed="10"/>
        <rFont val="Arial"/>
        <family val="2"/>
      </rPr>
      <t xml:space="preserve">     </t>
    </r>
    <r>
      <rPr>
        <b/>
        <sz val="10"/>
        <color indexed="10"/>
        <rFont val="굴림"/>
        <family val="3"/>
      </rPr>
      <t>제</t>
    </r>
    <r>
      <rPr>
        <b/>
        <sz val="10"/>
        <color indexed="10"/>
        <rFont val="Arial"/>
        <family val="2"/>
      </rPr>
      <t xml:space="preserve">      </t>
    </r>
    <r>
      <rPr>
        <b/>
        <sz val="10"/>
        <color indexed="10"/>
        <rFont val="굴림"/>
        <family val="3"/>
      </rPr>
      <t>선</t>
    </r>
  </si>
  <si>
    <r>
      <t xml:space="preserve">          </t>
    </r>
    <r>
      <rPr>
        <b/>
        <sz val="10"/>
        <color indexed="10"/>
        <rFont val="Arial"/>
        <family val="2"/>
      </rPr>
      <t>International Lines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</si>
  <si>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판</t>
    </r>
  </si>
  <si>
    <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</si>
  <si>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t xml:space="preserve"> 직  원  수</t>
  </si>
  <si>
    <t>자료 : 제주체신청</t>
  </si>
  <si>
    <t xml:space="preserve">              Source : Korea Telecom Jeju Telecommunications Group, KT Linkus Jeju Branch</t>
  </si>
  <si>
    <t>연별 및 월별</t>
  </si>
  <si>
    <t>1 월</t>
  </si>
  <si>
    <t>2 월</t>
  </si>
  <si>
    <t>3 월</t>
  </si>
  <si>
    <t>4 월</t>
  </si>
  <si>
    <t>5 월</t>
  </si>
  <si>
    <t>6 월</t>
  </si>
  <si>
    <t>June</t>
  </si>
  <si>
    <t>7 월</t>
  </si>
  <si>
    <t>8 월</t>
  </si>
  <si>
    <t>9 월</t>
  </si>
  <si>
    <t>Sept.</t>
  </si>
  <si>
    <t>10 월</t>
  </si>
  <si>
    <t>11 월</t>
  </si>
  <si>
    <t>12 월</t>
  </si>
  <si>
    <t>2 0 0 4</t>
  </si>
  <si>
    <t xml:space="preserve">         국   내   선     Domestic Lines  </t>
  </si>
  <si>
    <t xml:space="preserve">        국   제   선    International Lines</t>
  </si>
  <si>
    <t>계    Total</t>
  </si>
  <si>
    <t xml:space="preserve"> 입   국  Entry  </t>
  </si>
  <si>
    <t xml:space="preserve"> 출   국  Departure</t>
  </si>
  <si>
    <t xml:space="preserve">  여   객</t>
  </si>
  <si>
    <t xml:space="preserve">  화   물</t>
  </si>
  <si>
    <t xml:space="preserve">   우   편</t>
  </si>
  <si>
    <t>Freight</t>
  </si>
  <si>
    <t>Mail</t>
  </si>
  <si>
    <t>May</t>
  </si>
  <si>
    <t>July</t>
  </si>
  <si>
    <t>Note : Total figures of Jeju Province.</t>
  </si>
  <si>
    <t>2 0 0 3</t>
  </si>
  <si>
    <t>(단위 :개소, ㎡)</t>
  </si>
  <si>
    <t>(Unit:Number,㎡)</t>
  </si>
  <si>
    <t>(단위 : 개)</t>
  </si>
  <si>
    <t>특 1 등 급</t>
  </si>
  <si>
    <t>특 2 등 급</t>
  </si>
  <si>
    <t>1 등 급</t>
  </si>
  <si>
    <t>2 등 급</t>
  </si>
  <si>
    <t>3 등 급</t>
  </si>
  <si>
    <t>Deluxe lst</t>
  </si>
  <si>
    <t>Deluxe 2nd</t>
  </si>
  <si>
    <t>1st Class</t>
  </si>
  <si>
    <t>2nd Class</t>
  </si>
  <si>
    <t>3rd Class</t>
  </si>
  <si>
    <t xml:space="preserve"> 객  실  이  용  률 (%)          Room occupancy rate(%)</t>
  </si>
  <si>
    <t>수입실적</t>
  </si>
  <si>
    <t>평  균</t>
  </si>
  <si>
    <t>Average</t>
  </si>
  <si>
    <t>Deluxe 1st</t>
  </si>
  <si>
    <t>Receipts</t>
  </si>
  <si>
    <t>주전산기조
Main
frame 
computer</t>
  </si>
  <si>
    <t>온라인통신회선 On-line communications line</t>
  </si>
  <si>
    <t>business</t>
  </si>
  <si>
    <t>Education</t>
  </si>
  <si>
    <r>
      <t>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야</t>
    </r>
  </si>
  <si>
    <r>
      <t>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</si>
  <si>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아시아나항공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제주국내지점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</si>
  <si>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아시아나항공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제주국내지점</t>
    </r>
  </si>
  <si>
    <t xml:space="preserve">      Source : Asiana Air Jeju Branch Office</t>
  </si>
  <si>
    <t>Jeju→Incheon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</si>
  <si>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Fukuoka</t>
    </r>
  </si>
  <si>
    <t>제주→원주</t>
  </si>
  <si>
    <t>Jeju→Wonju</t>
  </si>
  <si>
    <t>원주→제주</t>
  </si>
  <si>
    <t>Wonju→Jeju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</si>
  <si>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</si>
  <si>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</si>
  <si>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</si>
  <si>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</si>
  <si>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</si>
  <si>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</si>
  <si>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Gimpo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</si>
  <si>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</si>
  <si>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Osaka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</si>
  <si>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</si>
  <si>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Shanghai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</si>
  <si>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</si>
  <si>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</si>
  <si>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Pohang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</si>
  <si>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</si>
  <si>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</si>
  <si>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r>
      <t>Gimpo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</si>
  <si>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Fukuoka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</si>
  <si>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Incheon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</si>
  <si>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Osaka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</si>
  <si>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</si>
  <si>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Shanghai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</si>
  <si>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Gwangju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</si>
  <si>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Daegu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</si>
  <si>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Pohang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</si>
  <si>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</si>
  <si>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2 0 0 3</t>
  </si>
  <si>
    <t>Number of</t>
  </si>
  <si>
    <t>(Unit : each, person)</t>
  </si>
  <si>
    <t xml:space="preserve">   우    체    국    수          Number  of  post  office</t>
  </si>
  <si>
    <t xml:space="preserve"> 일 반 국</t>
  </si>
  <si>
    <t>분    국</t>
  </si>
  <si>
    <t>별 정 국</t>
  </si>
  <si>
    <t>군 우 국</t>
  </si>
  <si>
    <t>분    실</t>
  </si>
  <si>
    <t>우편취급소</t>
  </si>
  <si>
    <t>General post</t>
  </si>
  <si>
    <t>Branch post</t>
  </si>
  <si>
    <t>Special post</t>
  </si>
  <si>
    <t>Military post</t>
  </si>
  <si>
    <t>Detached  post</t>
  </si>
  <si>
    <t>No. of</t>
  </si>
  <si>
    <t>office</t>
  </si>
  <si>
    <t>Postal agency</t>
  </si>
  <si>
    <t>staffs</t>
  </si>
  <si>
    <t xml:space="preserve">   2000(북제주군)</t>
  </si>
  <si>
    <t xml:space="preserve">   2001(북제주군)</t>
  </si>
  <si>
    <t xml:space="preserve">   2002(북제주군)</t>
  </si>
  <si>
    <t xml:space="preserve">   2003(북제주군)</t>
  </si>
  <si>
    <t xml:space="preserve">   2004(북제주군)</t>
  </si>
  <si>
    <t>2  0  0  5</t>
  </si>
  <si>
    <t>postmen</t>
  </si>
  <si>
    <t>(Unit : thousand letters)</t>
  </si>
  <si>
    <t>(단위 : 대, 회선)</t>
  </si>
  <si>
    <t xml:space="preserve">              (Unit : each, line)</t>
  </si>
  <si>
    <t>개인용컴퓨터(PC)  Personal  Computer</t>
  </si>
  <si>
    <t>통  신  장  비(대)  Communications Equipment</t>
  </si>
  <si>
    <t>일반업무용</t>
  </si>
  <si>
    <t>교육용</t>
  </si>
  <si>
    <t>변복조장치</t>
  </si>
  <si>
    <t>데이터서비스</t>
  </si>
  <si>
    <t>통신망관리</t>
  </si>
  <si>
    <t>망다중화</t>
  </si>
  <si>
    <t>망 연 결</t>
  </si>
  <si>
    <t>초고속</t>
  </si>
  <si>
    <t>채널분배</t>
  </si>
  <si>
    <t>전   용</t>
  </si>
  <si>
    <t>구   내</t>
  </si>
  <si>
    <t>장          치</t>
  </si>
  <si>
    <t>장         비</t>
  </si>
  <si>
    <t>장      비</t>
  </si>
  <si>
    <t>장     치</t>
  </si>
  <si>
    <t>교환기</t>
  </si>
  <si>
    <t>장  치</t>
  </si>
  <si>
    <t>D N S</t>
  </si>
  <si>
    <t>(MODEM)</t>
  </si>
  <si>
    <t>(DSU)</t>
  </si>
  <si>
    <t>(NMS)</t>
  </si>
  <si>
    <t>(MUX)</t>
  </si>
  <si>
    <t>(Router)</t>
  </si>
  <si>
    <t>(ATM)</t>
  </si>
  <si>
    <t>(CSU)</t>
  </si>
  <si>
    <t>Exclusive</t>
  </si>
  <si>
    <t>Local</t>
  </si>
  <si>
    <t>(단위 : 천명, 톤, kg)</t>
  </si>
  <si>
    <t>(Unit : thousand person, ton, kg)</t>
  </si>
  <si>
    <t>Domestic Lines</t>
  </si>
  <si>
    <t xml:space="preserve">   Source : Korean Air Jeju Branch Office</t>
  </si>
  <si>
    <t>(단위 : 회, 명, 톤)</t>
  </si>
  <si>
    <t>(Unit : number, person, ton)</t>
  </si>
  <si>
    <t xml:space="preserve">      국   내   선 Domestic Lines</t>
  </si>
  <si>
    <t xml:space="preserve">     국   제   선   International Lines</t>
  </si>
  <si>
    <t xml:space="preserve"> 운항회수</t>
  </si>
  <si>
    <t xml:space="preserve">    여 객 수</t>
  </si>
  <si>
    <t xml:space="preserve"> 화 물 량</t>
  </si>
  <si>
    <t>Volume of</t>
  </si>
  <si>
    <t>Fright</t>
  </si>
  <si>
    <t>제주→서울</t>
  </si>
  <si>
    <t>Jeju→Seoul</t>
  </si>
  <si>
    <t>제주→오사카</t>
  </si>
  <si>
    <t>제주→부산</t>
  </si>
  <si>
    <t>Jeju→Busan</t>
  </si>
  <si>
    <t>제주→광주</t>
  </si>
  <si>
    <t>Jeju→Gwangju</t>
  </si>
  <si>
    <t>제주→대구</t>
  </si>
  <si>
    <t>Jeju→Daegu</t>
  </si>
  <si>
    <t>제주→여수</t>
  </si>
  <si>
    <t>Jeju→Yeosu</t>
  </si>
  <si>
    <t>제주→진주</t>
  </si>
  <si>
    <t>Jeju→Jinju</t>
  </si>
  <si>
    <t>제주→군산</t>
  </si>
  <si>
    <t>Jeju→Gunsan</t>
  </si>
  <si>
    <t>제주→울산</t>
  </si>
  <si>
    <t>Jeju→Ulsan</t>
  </si>
  <si>
    <t>제주→청주</t>
  </si>
  <si>
    <t>Jeju→Cheongju</t>
  </si>
  <si>
    <t>제주→인천</t>
  </si>
  <si>
    <t>서울→제주</t>
  </si>
  <si>
    <t>Seoul→Jeju</t>
  </si>
  <si>
    <t>부산→제주</t>
  </si>
  <si>
    <t>Busan→Jeju</t>
  </si>
  <si>
    <t>광주→제주</t>
  </si>
  <si>
    <t>Gwangju→Jeju</t>
  </si>
  <si>
    <t>대구→제주</t>
  </si>
  <si>
    <t>Daegu→Jeju</t>
  </si>
  <si>
    <t>여수→제주</t>
  </si>
  <si>
    <t>Yeosu→Jeju</t>
  </si>
  <si>
    <t>오사카→제주</t>
  </si>
  <si>
    <t>진주→제주</t>
  </si>
  <si>
    <t>Jinju→Jeju</t>
  </si>
  <si>
    <t>군산→제주</t>
  </si>
  <si>
    <t>Gunsan→Jeju</t>
  </si>
  <si>
    <t>울산→제주</t>
  </si>
  <si>
    <t>Ulsan→Jeju</t>
  </si>
  <si>
    <t>청주→제주</t>
  </si>
  <si>
    <t>Cheongju→Jeju</t>
  </si>
  <si>
    <t>인천→제주</t>
  </si>
  <si>
    <t xml:space="preserve"> Source : Korean Air Jeju Branch Office</t>
  </si>
  <si>
    <t xml:space="preserve">       (Unit : number, person, ton)</t>
  </si>
  <si>
    <t xml:space="preserve">1 9 9 9 </t>
  </si>
  <si>
    <t>제주→김포</t>
  </si>
  <si>
    <t>제주→후쿠오카</t>
  </si>
  <si>
    <t>제주→상해</t>
  </si>
  <si>
    <t>제주→포항</t>
  </si>
  <si>
    <t>김포→제주</t>
  </si>
  <si>
    <t>후쿠오카→제주</t>
  </si>
  <si>
    <t>Incheon→Jeju</t>
  </si>
  <si>
    <t>상해→제주</t>
  </si>
  <si>
    <t>기타</t>
  </si>
  <si>
    <t>Others</t>
  </si>
  <si>
    <t>포항→제주</t>
  </si>
  <si>
    <t xml:space="preserve">       Source : Asiana Air Jeju Branch Office</t>
  </si>
  <si>
    <t>(단위 : 척, 톤)</t>
  </si>
  <si>
    <t>(Unit : number, ton)</t>
  </si>
  <si>
    <t>용         도          별                    by  Use</t>
  </si>
  <si>
    <t>형     태     별        by Type</t>
  </si>
  <si>
    <t>여   객   선</t>
  </si>
  <si>
    <t>화   물   선</t>
  </si>
  <si>
    <t>유   조   선</t>
  </si>
  <si>
    <t>예      선</t>
  </si>
  <si>
    <t>기   타   선</t>
  </si>
  <si>
    <t>강   선</t>
  </si>
  <si>
    <t>Passenger</t>
  </si>
  <si>
    <t>Cargo</t>
  </si>
  <si>
    <t>Tanker</t>
  </si>
  <si>
    <t>Steel</t>
  </si>
  <si>
    <r>
      <t>Wooden</t>
    </r>
    <r>
      <rPr>
        <sz val="9"/>
        <rFont val="굴림"/>
        <family val="3"/>
      </rPr>
      <t>(Others)</t>
    </r>
  </si>
  <si>
    <t xml:space="preserve">      (Unit : person, thousand ton)</t>
  </si>
  <si>
    <t>합      계</t>
  </si>
  <si>
    <t>외   항   선</t>
  </si>
  <si>
    <t>Total</t>
  </si>
  <si>
    <t>Coastal  ferry</t>
  </si>
  <si>
    <t>Ocean-going  vessels</t>
  </si>
  <si>
    <t xml:space="preserve">   여  객</t>
  </si>
  <si>
    <t>화  물</t>
  </si>
  <si>
    <t xml:space="preserve">   화  물</t>
  </si>
  <si>
    <t>Passengers</t>
  </si>
  <si>
    <t>Freight</t>
  </si>
  <si>
    <t>Gross</t>
  </si>
  <si>
    <t>vessels</t>
  </si>
  <si>
    <t>ton</t>
  </si>
  <si>
    <t>Capacity</t>
  </si>
  <si>
    <t>operation</t>
  </si>
  <si>
    <t>기   타</t>
  </si>
  <si>
    <t>호 텔 수</t>
  </si>
  <si>
    <t>객 실 수</t>
  </si>
  <si>
    <t>General</t>
  </si>
  <si>
    <t>Domestic</t>
  </si>
  <si>
    <t>Rooms</t>
  </si>
  <si>
    <t xml:space="preserve">Special </t>
  </si>
  <si>
    <t xml:space="preserve">   관     광     객</t>
  </si>
  <si>
    <t xml:space="preserve"> 관   광   수   입</t>
  </si>
  <si>
    <t xml:space="preserve">   Tourists</t>
  </si>
  <si>
    <t>Tourism receipts</t>
  </si>
  <si>
    <t xml:space="preserve"> 내 국 인</t>
  </si>
  <si>
    <t>외 국 인</t>
  </si>
  <si>
    <t>내     화</t>
  </si>
  <si>
    <t>외     화</t>
  </si>
  <si>
    <t>Foreign</t>
  </si>
  <si>
    <t>Korean Won</t>
  </si>
  <si>
    <t>Foreign Currency</t>
  </si>
  <si>
    <t xml:space="preserve">        (Unit : person)</t>
  </si>
  <si>
    <t>교   포</t>
  </si>
  <si>
    <t>미   국</t>
  </si>
  <si>
    <t>일   본</t>
  </si>
  <si>
    <t>중   국</t>
  </si>
  <si>
    <t>영   국</t>
  </si>
  <si>
    <t>홍   콩</t>
  </si>
  <si>
    <t>독   일</t>
  </si>
  <si>
    <t>대   만</t>
  </si>
  <si>
    <t>U. S. A.</t>
  </si>
  <si>
    <t>Japan</t>
  </si>
  <si>
    <t>China</t>
  </si>
  <si>
    <t>United Kingdom</t>
  </si>
  <si>
    <t>Germany</t>
  </si>
  <si>
    <t>Taiwan</t>
  </si>
  <si>
    <t>(단위 : 개소)</t>
  </si>
  <si>
    <t>여행업   Travel agencies</t>
  </si>
  <si>
    <t xml:space="preserve">          관  광  숙  박  업                 Tourist  accommodations</t>
  </si>
  <si>
    <t>일   반</t>
  </si>
  <si>
    <t>국   외</t>
  </si>
  <si>
    <t>국   내</t>
  </si>
  <si>
    <t>관광호텔업</t>
  </si>
  <si>
    <t>국민호텔업</t>
  </si>
  <si>
    <t>휴양콘도미니엄업</t>
  </si>
  <si>
    <t>가족호텔업</t>
  </si>
  <si>
    <t>한국전통호텔업</t>
  </si>
  <si>
    <t>Tourist hotel</t>
  </si>
  <si>
    <t>National hotel</t>
  </si>
  <si>
    <t>Condominium</t>
  </si>
  <si>
    <t>Family hotel</t>
  </si>
  <si>
    <t>Traditional hotel</t>
  </si>
  <si>
    <t>Overseas</t>
  </si>
  <si>
    <t xml:space="preserve">관 광 객 이 용 시 설 업               Tourist entertainment facilities </t>
  </si>
  <si>
    <t xml:space="preserve"> 국제회의용역업</t>
  </si>
  <si>
    <t>관광편의</t>
  </si>
  <si>
    <t>전 문 휴 양 업</t>
  </si>
  <si>
    <t>종합휴양장업</t>
  </si>
  <si>
    <t>자동차</t>
  </si>
  <si>
    <t>관 광 유 람 선 업</t>
  </si>
  <si>
    <t xml:space="preserve"> 외국인전용관광</t>
  </si>
  <si>
    <t>야영장업</t>
  </si>
  <si>
    <t>공연장업</t>
  </si>
  <si>
    <t>기념품판매업</t>
  </si>
  <si>
    <t>Professional</t>
  </si>
  <si>
    <t>recreation</t>
  </si>
  <si>
    <t xml:space="preserve">Restor </t>
  </si>
  <si>
    <t>motorist con-</t>
  </si>
  <si>
    <t>Tourist</t>
  </si>
  <si>
    <t>performing arts</t>
  </si>
  <si>
    <t>Souvenir shops for</t>
  </si>
  <si>
    <t>convention</t>
  </si>
  <si>
    <t>convenience</t>
  </si>
  <si>
    <t>services</t>
  </si>
  <si>
    <t>complexes</t>
  </si>
  <si>
    <t>venience facilities</t>
  </si>
  <si>
    <t>cruises</t>
  </si>
  <si>
    <t>for tourist</t>
  </si>
  <si>
    <t>foreigners only</t>
  </si>
  <si>
    <t>organizers</t>
  </si>
  <si>
    <t xml:space="preserve"> facilities</t>
  </si>
  <si>
    <t>주: 1)공설해수욕장 지정(2002. 5. 1)</t>
  </si>
  <si>
    <t>(백만원)</t>
  </si>
  <si>
    <t xml:space="preserve"> </t>
  </si>
  <si>
    <t>Number of</t>
  </si>
  <si>
    <t>Passengers</t>
  </si>
  <si>
    <t>계</t>
  </si>
  <si>
    <t>목     선
(기타선 포함)</t>
  </si>
  <si>
    <t>Total</t>
  </si>
  <si>
    <t>Tugboat</t>
  </si>
  <si>
    <t>척</t>
  </si>
  <si>
    <t>톤</t>
  </si>
  <si>
    <t>Source:Jeju Regional Maritime Affairs and Fisheries Office</t>
  </si>
  <si>
    <t xml:space="preserve"> -</t>
  </si>
  <si>
    <t>Note : The amount of cargo transportation means weight</t>
  </si>
  <si>
    <t>합  계</t>
  </si>
  <si>
    <t>연    안    여    객    선</t>
  </si>
  <si>
    <t>-</t>
  </si>
  <si>
    <t>2  0 0 0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</si>
  <si>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</si>
  <si>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</si>
  <si>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</si>
  <si>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</si>
  <si>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</si>
  <si>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</si>
  <si>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</si>
  <si>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</si>
  <si>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</si>
  <si>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</si>
  <si>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</si>
  <si>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(단위 : 명, 천톤)</t>
  </si>
  <si>
    <t>(단위 : 명)</t>
  </si>
  <si>
    <t>1월</t>
  </si>
  <si>
    <t>(단위 : 명, 백만원)</t>
  </si>
  <si>
    <t>(Unit : person, million won)</t>
  </si>
  <si>
    <t>Jan.</t>
  </si>
  <si>
    <t>Feb.</t>
  </si>
  <si>
    <t>Mar.</t>
  </si>
  <si>
    <t>Apr.</t>
  </si>
  <si>
    <t>May.</t>
  </si>
  <si>
    <t>Aug.</t>
  </si>
  <si>
    <t>Oct.</t>
  </si>
  <si>
    <t>Nov.</t>
  </si>
  <si>
    <t>Dec.</t>
  </si>
  <si>
    <t>(단위 : 천통)</t>
  </si>
  <si>
    <t>1 9 9 9</t>
  </si>
  <si>
    <t>(Unit : number)</t>
  </si>
  <si>
    <t>ATM</t>
  </si>
  <si>
    <t>2 0 0 0</t>
  </si>
  <si>
    <t>2 0 0 1</t>
  </si>
  <si>
    <t>(단위 : 개, 명)</t>
  </si>
  <si>
    <t>2 0 0 0</t>
  </si>
  <si>
    <t>Cheongju</t>
  </si>
  <si>
    <t>Scheduled Flights</t>
  </si>
  <si>
    <t>Hongkong</t>
  </si>
  <si>
    <t>2 0 0 1</t>
  </si>
  <si>
    <t>2 0 0 2</t>
  </si>
  <si>
    <t xml:space="preserve">   주 : 1)관용선은 기타선에 포함.
         2)2002년이전:내항선, 2002년부터:내항선+외항선</t>
  </si>
  <si>
    <t>2 0 0 2</t>
  </si>
  <si>
    <t>Number</t>
  </si>
  <si>
    <t>연  별</t>
  </si>
  <si>
    <t>Year</t>
  </si>
  <si>
    <t>연    별</t>
  </si>
  <si>
    <t>Year</t>
  </si>
  <si>
    <t>연   별</t>
  </si>
  <si>
    <t>Year &amp; Month</t>
  </si>
  <si>
    <t xml:space="preserve">Stamp sale </t>
  </si>
  <si>
    <t>agency</t>
  </si>
  <si>
    <t>Source : Korean Air Jeju Branch Office, Asiana Air Jeju Branch Office</t>
  </si>
  <si>
    <t xml:space="preserve">        * 제주도 전체 수치임</t>
  </si>
  <si>
    <t>2 0 0 2</t>
  </si>
  <si>
    <t xml:space="preserve"> Tourist </t>
  </si>
  <si>
    <t>시설업</t>
  </si>
  <si>
    <t>원   주</t>
  </si>
  <si>
    <t>방    콕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</si>
  <si>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</si>
  <si>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</si>
  <si>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</si>
  <si>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</si>
  <si>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</si>
  <si>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</si>
  <si>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</si>
  <si>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</si>
  <si>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</si>
  <si>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</si>
  <si>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</si>
  <si>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</si>
  <si>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</si>
  <si>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</si>
  <si>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</si>
  <si>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</si>
  <si>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</si>
  <si>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</si>
  <si>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</si>
  <si>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</si>
  <si>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</si>
  <si>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</si>
  <si>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</si>
  <si>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</si>
  <si>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</si>
  <si>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r>
      <t>국</t>
    </r>
    <r>
      <rPr>
        <b/>
        <sz val="10"/>
        <color indexed="10"/>
        <rFont val="Arial"/>
        <family val="2"/>
      </rPr>
      <t xml:space="preserve">     </t>
    </r>
    <r>
      <rPr>
        <b/>
        <sz val="10"/>
        <color indexed="10"/>
        <rFont val="굴림"/>
        <family val="3"/>
      </rPr>
      <t>내</t>
    </r>
    <r>
      <rPr>
        <b/>
        <sz val="10"/>
        <color indexed="10"/>
        <rFont val="Arial"/>
        <family val="2"/>
      </rPr>
      <t xml:space="preserve">      </t>
    </r>
    <r>
      <rPr>
        <b/>
        <sz val="10"/>
        <color indexed="10"/>
        <rFont val="굴림"/>
        <family val="3"/>
      </rPr>
      <t>선</t>
    </r>
  </si>
  <si>
    <r>
      <t>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울</t>
    </r>
  </si>
  <si>
    <r>
      <t>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</si>
  <si>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r>
      <t>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</si>
  <si>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</si>
  <si>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</si>
  <si>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t>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</si>
  <si>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r>
      <t>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</si>
  <si>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r>
      <t>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</si>
  <si>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r>
      <t>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</si>
  <si>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천</t>
    </r>
  </si>
  <si>
    <t>제주→오사카</t>
  </si>
  <si>
    <t>Jeju→Osaka</t>
  </si>
  <si>
    <t>제주→동경</t>
  </si>
  <si>
    <t>Jeju→Tokyo</t>
  </si>
  <si>
    <t>제주→나고야</t>
  </si>
  <si>
    <t>Jeju→Nagoya</t>
  </si>
  <si>
    <t>제주→북경</t>
  </si>
  <si>
    <t>Jeju→Beijing</t>
  </si>
  <si>
    <t>제주→방콕</t>
  </si>
  <si>
    <t>Jeju→Bangkok</t>
  </si>
  <si>
    <t>오사카→제주</t>
  </si>
  <si>
    <t>Osaka→Jeju</t>
  </si>
  <si>
    <t>동경→제주</t>
  </si>
  <si>
    <t>Tokyo→Jeju</t>
  </si>
  <si>
    <t>나고야→제주</t>
  </si>
  <si>
    <t>Nagoya→Jeju</t>
  </si>
  <si>
    <t>북경→제주</t>
  </si>
  <si>
    <t>Beijing→Jeju</t>
  </si>
  <si>
    <t xml:space="preserve"> Jeju-si</t>
  </si>
  <si>
    <t xml:space="preserve"> Seogwipo-si</t>
  </si>
  <si>
    <t>자료 : 교통행정과</t>
  </si>
  <si>
    <r>
      <t>2000</t>
    </r>
    <r>
      <rPr>
        <sz val="11"/>
        <rFont val="돋움"/>
        <family val="3"/>
      </rPr>
      <t>(제주시)</t>
    </r>
  </si>
  <si>
    <r>
      <t>2000</t>
    </r>
    <r>
      <rPr>
        <sz val="11"/>
        <rFont val="돋움"/>
        <family val="3"/>
      </rPr>
      <t>(북제주군)</t>
    </r>
  </si>
  <si>
    <r>
      <t>2001</t>
    </r>
    <r>
      <rPr>
        <sz val="11"/>
        <rFont val="돋움"/>
        <family val="3"/>
      </rPr>
      <t>(제주시)</t>
    </r>
  </si>
  <si>
    <r>
      <t>2001</t>
    </r>
    <r>
      <rPr>
        <sz val="11"/>
        <rFont val="돋움"/>
        <family val="3"/>
      </rPr>
      <t>(북제주군)</t>
    </r>
  </si>
  <si>
    <r>
      <t>2002</t>
    </r>
    <r>
      <rPr>
        <sz val="11"/>
        <rFont val="돋움"/>
        <family val="3"/>
      </rPr>
      <t>(제주시)</t>
    </r>
  </si>
  <si>
    <r>
      <t>2002</t>
    </r>
    <r>
      <rPr>
        <sz val="11"/>
        <rFont val="돋움"/>
        <family val="3"/>
      </rPr>
      <t>(북제주군)</t>
    </r>
  </si>
  <si>
    <r>
      <t>2003</t>
    </r>
    <r>
      <rPr>
        <sz val="11"/>
        <rFont val="돋움"/>
        <family val="3"/>
      </rPr>
      <t>(제주시)</t>
    </r>
  </si>
  <si>
    <t>2003(북제주군)</t>
  </si>
  <si>
    <t>2004(제주시)</t>
  </si>
  <si>
    <t>2004(북제주군)</t>
  </si>
  <si>
    <t>2 0 0 5</t>
  </si>
  <si>
    <t>2 0 0 3</t>
  </si>
  <si>
    <t>연  별</t>
  </si>
  <si>
    <t>합 계  Grang Total</t>
  </si>
  <si>
    <t xml:space="preserve">     노 상 Street Parking</t>
  </si>
  <si>
    <t>계 Total</t>
  </si>
  <si>
    <t>공영 Public</t>
  </si>
  <si>
    <t>민영 Private</t>
  </si>
  <si>
    <t>민영    Private</t>
  </si>
  <si>
    <t>개소 
Number</t>
  </si>
  <si>
    <t>면수
 Space</t>
  </si>
  <si>
    <t>연    별</t>
  </si>
  <si>
    <t>노 외   Nonstreet Parking</t>
  </si>
  <si>
    <t>건축물부설 Attached to building</t>
  </si>
  <si>
    <t>Year</t>
  </si>
  <si>
    <t>공영 Public</t>
  </si>
  <si>
    <t>민영 Private</t>
  </si>
  <si>
    <t>공영   Public</t>
  </si>
  <si>
    <t>개소 
Number</t>
  </si>
  <si>
    <t>면수
 Space</t>
  </si>
  <si>
    <t xml:space="preserve">        도      착        Arrival</t>
  </si>
  <si>
    <t xml:space="preserve">         출     발     Departure</t>
  </si>
  <si>
    <t>2 0 0 5</t>
  </si>
  <si>
    <t>국     내      선</t>
  </si>
  <si>
    <t>Domestic Lines</t>
  </si>
  <si>
    <t>김    포</t>
  </si>
  <si>
    <t>B767/B737/A320/A321</t>
  </si>
  <si>
    <t>260/160/200/145</t>
  </si>
  <si>
    <t>89.01.10</t>
  </si>
  <si>
    <t>Gimpo</t>
  </si>
  <si>
    <t>인    천</t>
  </si>
  <si>
    <t>01.03.29</t>
  </si>
  <si>
    <t>Incheon</t>
  </si>
  <si>
    <t>부    산</t>
  </si>
  <si>
    <t>B737</t>
  </si>
  <si>
    <t>89.01.13</t>
  </si>
  <si>
    <t>Busan</t>
  </si>
  <si>
    <t>광    주</t>
  </si>
  <si>
    <t>89.02.19</t>
  </si>
  <si>
    <t>Gwangju</t>
  </si>
  <si>
    <t>대    구</t>
  </si>
  <si>
    <t>Daegu</t>
  </si>
  <si>
    <t>포    항</t>
  </si>
  <si>
    <t>89.10.20</t>
  </si>
  <si>
    <t>Pohang</t>
  </si>
  <si>
    <t>청    주</t>
  </si>
  <si>
    <t>92.10.01</t>
  </si>
  <si>
    <t>Cheongju</t>
  </si>
  <si>
    <t xml:space="preserve">            국     제      선</t>
  </si>
  <si>
    <t xml:space="preserve">          International Lines</t>
  </si>
  <si>
    <t>대   판</t>
  </si>
  <si>
    <t>Osaka</t>
  </si>
  <si>
    <t>후쿠오카</t>
  </si>
  <si>
    <t>91.05.20</t>
  </si>
  <si>
    <t>Fukuoka</t>
  </si>
  <si>
    <r>
      <t>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해</t>
    </r>
  </si>
  <si>
    <t>B737]</t>
  </si>
  <si>
    <t>00.05.28</t>
  </si>
  <si>
    <t>Shanghai</t>
  </si>
  <si>
    <t>자료 : 부산지방해양수산청 제주해양관리단</t>
  </si>
  <si>
    <r>
      <t xml:space="preserve">   </t>
    </r>
    <r>
      <rPr>
        <sz val="11"/>
        <rFont val="돋움"/>
        <family val="3"/>
      </rPr>
      <t>주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국제선 항공노선 부정기편 미포함</t>
    </r>
  </si>
  <si>
    <t>자료 : 대한항공 제주여객서비스지점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</si>
  <si>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대한항공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제주여객서비스지점</t>
    </r>
  </si>
  <si>
    <t xml:space="preserve">자료 : 대한항공 제주여객서비스지점, 아시아나항공 제주국내지점 </t>
  </si>
  <si>
    <t>주 : 1)국제선: 아시아나항공 부정기편 미포함, 제주도 전체 수치임.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</si>
  <si>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 교통항공관리과</t>
    </r>
  </si>
  <si>
    <t>2 0 0 5</t>
  </si>
  <si>
    <t>…</t>
  </si>
  <si>
    <t>A300,A330,B737,F100</t>
  </si>
  <si>
    <t>296/188/109</t>
  </si>
  <si>
    <t>B737</t>
  </si>
  <si>
    <t>'62. 12.  1</t>
  </si>
  <si>
    <t>Seoul</t>
  </si>
  <si>
    <t>'71.  5. 15</t>
  </si>
  <si>
    <t>Busan</t>
  </si>
  <si>
    <t>'62. 12.  4</t>
  </si>
  <si>
    <t>Gwangju</t>
  </si>
  <si>
    <t>'76.  3.  6</t>
  </si>
  <si>
    <t>Daegu</t>
  </si>
  <si>
    <t>'77.  8.  1</t>
  </si>
  <si>
    <t>Yeosu</t>
  </si>
  <si>
    <t>Jinju</t>
  </si>
  <si>
    <t>'92. 12. 14</t>
  </si>
  <si>
    <t>Gunsan</t>
  </si>
  <si>
    <t>'93.  2.  6</t>
  </si>
  <si>
    <t>Ulsan</t>
  </si>
  <si>
    <t>'97.  4. 28</t>
  </si>
  <si>
    <t>'01.  7. 13</t>
  </si>
  <si>
    <t>Incheon</t>
  </si>
  <si>
    <t>'97.  2. 28</t>
  </si>
  <si>
    <t>Wonju</t>
  </si>
  <si>
    <t>AB6</t>
  </si>
  <si>
    <t>'69. 10.  7</t>
  </si>
  <si>
    <t>Osaka</t>
  </si>
  <si>
    <t>'85. 10. 27</t>
  </si>
  <si>
    <t>Tokyo</t>
  </si>
  <si>
    <t>'88.  3. 27</t>
  </si>
  <si>
    <t>Nagoya</t>
  </si>
  <si>
    <t>'00.  8.  3</t>
  </si>
  <si>
    <t>Beijing</t>
  </si>
  <si>
    <t>'02.  12. 1</t>
  </si>
  <si>
    <t>Bangkok</t>
  </si>
  <si>
    <t>97. 8</t>
  </si>
  <si>
    <t xml:space="preserve">56
</t>
  </si>
  <si>
    <r>
      <t xml:space="preserve">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    Regular Airline Routes(Cont'd)</t>
    </r>
  </si>
  <si>
    <r>
      <t xml:space="preserve">    </t>
    </r>
    <r>
      <rPr>
        <b/>
        <sz val="18"/>
        <rFont val="굴림"/>
        <family val="3"/>
      </rPr>
      <t>7. 항공노선별 수송                  Transportation by Airline Routes</t>
    </r>
  </si>
  <si>
    <r>
      <t xml:space="preserve">    7. </t>
    </r>
    <r>
      <rPr>
        <sz val="18"/>
        <rFont val="굴림"/>
        <family val="3"/>
      </rPr>
      <t>항공</t>
    </r>
    <r>
      <rPr>
        <sz val="18"/>
        <rFont val="Arial"/>
        <family val="2"/>
      </rPr>
      <t xml:space="preserve"> </t>
    </r>
    <r>
      <rPr>
        <sz val="18"/>
        <rFont val="굴림"/>
        <family val="3"/>
      </rPr>
      <t>노선별</t>
    </r>
    <r>
      <rPr>
        <sz val="18"/>
        <rFont val="Arial"/>
        <family val="2"/>
      </rPr>
      <t xml:space="preserve"> </t>
    </r>
    <r>
      <rPr>
        <sz val="18"/>
        <rFont val="굴림"/>
        <family val="3"/>
      </rPr>
      <t>수송</t>
    </r>
    <r>
      <rPr>
        <sz val="18"/>
        <rFont val="Arial"/>
        <family val="2"/>
      </rPr>
      <t>(</t>
    </r>
    <r>
      <rPr>
        <sz val="18"/>
        <rFont val="굴림"/>
        <family val="3"/>
      </rPr>
      <t>계속</t>
    </r>
    <r>
      <rPr>
        <sz val="18"/>
        <rFont val="Arial"/>
        <family val="2"/>
      </rPr>
      <t>)               Transportation by Airline Routes(Cont'd)</t>
    </r>
  </si>
  <si>
    <t>8. 선 박 등 록                           Vessels  Registered</t>
  </si>
  <si>
    <t xml:space="preserve">    9. 여 객 선 수 송   Transportation of Passenger Vessels</t>
  </si>
  <si>
    <t>10. 정기여객선 수송          Transportation of Regular Passenger Vessels</t>
  </si>
  <si>
    <r>
      <t xml:space="preserve">23. </t>
    </r>
    <r>
      <rPr>
        <b/>
        <sz val="18"/>
        <rFont val="굴림"/>
        <family val="3"/>
      </rPr>
      <t>전화시설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가입자수</t>
    </r>
    <r>
      <rPr>
        <b/>
        <sz val="18"/>
        <rFont val="Arial"/>
        <family val="2"/>
      </rPr>
      <t xml:space="preserve">    Telephone Facilities and Subscribers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</si>
  <si>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회선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</si>
  <si>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</si>
  <si>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이용계약자수</t>
    </r>
    <r>
      <rPr>
        <sz val="10"/>
        <rFont val="Arial"/>
        <family val="2"/>
      </rPr>
      <t>)     Subscribers</t>
    </r>
  </si>
  <si>
    <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</si>
  <si>
    <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</si>
  <si>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</si>
  <si>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</si>
  <si>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자료</t>
    </r>
    <r>
      <rPr>
        <sz val="10"/>
        <rFont val="Arial"/>
        <family val="2"/>
      </rPr>
      <t xml:space="preserve"> : KT</t>
    </r>
    <r>
      <rPr>
        <sz val="10"/>
        <rFont val="굴림"/>
        <family val="3"/>
      </rPr>
      <t>제주사업단</t>
    </r>
    <r>
      <rPr>
        <sz val="10"/>
        <rFont val="Arial"/>
        <family val="2"/>
      </rPr>
      <t>, KT</t>
    </r>
    <r>
      <rPr>
        <sz val="10"/>
        <rFont val="굴림"/>
        <family val="3"/>
      </rPr>
      <t>링커스제주지사</t>
    </r>
    <r>
      <rPr>
        <sz val="10"/>
        <rFont val="Arial"/>
        <family val="2"/>
      </rPr>
      <t>(</t>
    </r>
    <r>
      <rPr>
        <sz val="10"/>
        <rFont val="굴림"/>
        <family val="3"/>
      </rPr>
      <t>공중전화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</si>
  <si>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사업용은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무료로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업무에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사용하기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등록한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것을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말함</t>
    </r>
  </si>
  <si>
    <r>
      <t xml:space="preserve">         </t>
    </r>
    <r>
      <rPr>
        <sz val="10"/>
        <rFont val="굴림"/>
        <family val="3"/>
      </rPr>
      <t>업무용은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유료로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일반적인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업무에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사용하기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등록한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것을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말함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</si>
  <si>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통신망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사업자</t>
    </r>
  </si>
  <si>
    <t>주 : 1) 이동통신가입자수는 타지역에서 가입 및 타지역 대리점 가입자는 포함안된 자료임</t>
  </si>
  <si>
    <t>자료 : 제주특별자치도 항만개발정책과</t>
  </si>
  <si>
    <t>source : Information Technology Support Department</t>
  </si>
  <si>
    <r>
      <t xml:space="preserve">Source : </t>
    </r>
    <r>
      <rPr>
        <sz val="11"/>
        <rFont val="돋움"/>
        <family val="3"/>
      </rPr>
      <t xml:space="preserve">Marine &amp; Fishery Department </t>
    </r>
  </si>
  <si>
    <t xml:space="preserve"> XI. 교통·관광 및 정보통신      Transportation, Tourism and Information Telecommunications</t>
  </si>
  <si>
    <t>1. 자 동 차 등 록                            Registered Motor Vehicles</t>
  </si>
  <si>
    <t>(단위 : 대)</t>
  </si>
  <si>
    <t>(Unit : each)</t>
  </si>
  <si>
    <r>
      <t xml:space="preserve"> 합       계</t>
    </r>
    <r>
      <rPr>
        <vertAlign val="superscript"/>
        <sz val="10"/>
        <rFont val="돋움"/>
        <family val="3"/>
      </rPr>
      <t>1)</t>
    </r>
    <r>
      <rPr>
        <sz val="10"/>
        <rFont val="돋움"/>
        <family val="3"/>
      </rPr>
      <t xml:space="preserve">    Total</t>
    </r>
  </si>
  <si>
    <t xml:space="preserve">  승   용   차       Passenger  cars</t>
  </si>
  <si>
    <t xml:space="preserve">  승   합   차      Buses</t>
  </si>
  <si>
    <t xml:space="preserve">  화   물   차      Trucks</t>
  </si>
  <si>
    <t xml:space="preserve">  특   수   차      Special cars</t>
  </si>
  <si>
    <t xml:space="preserve">   이 륜 자 동 차   Motor cycles </t>
  </si>
  <si>
    <t>관   용</t>
  </si>
  <si>
    <t>자 가 용</t>
  </si>
  <si>
    <t>영 업 용</t>
  </si>
  <si>
    <t>자 가 용</t>
  </si>
  <si>
    <t>영 업 용</t>
  </si>
  <si>
    <t>관   용</t>
  </si>
  <si>
    <t>Govern</t>
  </si>
  <si>
    <t>Com-</t>
  </si>
  <si>
    <t>Govern-</t>
  </si>
  <si>
    <t>ment</t>
  </si>
  <si>
    <t>Private</t>
  </si>
  <si>
    <t>mercial</t>
  </si>
  <si>
    <t>2 0 0 2</t>
  </si>
  <si>
    <t>2 0 0 5</t>
  </si>
  <si>
    <t>1 월</t>
  </si>
  <si>
    <t>Jan.</t>
  </si>
  <si>
    <t>2 월</t>
  </si>
  <si>
    <t>Feb.</t>
  </si>
  <si>
    <t>3 월</t>
  </si>
  <si>
    <t>Mar.</t>
  </si>
  <si>
    <t>4 월</t>
  </si>
  <si>
    <t>Apr.</t>
  </si>
  <si>
    <t>5 월</t>
  </si>
  <si>
    <t xml:space="preserve">May </t>
  </si>
  <si>
    <t>6 월</t>
  </si>
  <si>
    <t>June</t>
  </si>
  <si>
    <t>7 월</t>
  </si>
  <si>
    <t>July</t>
  </si>
  <si>
    <t>8 월</t>
  </si>
  <si>
    <t>Aug.</t>
  </si>
  <si>
    <t>9 월</t>
  </si>
  <si>
    <t>Sept.</t>
  </si>
  <si>
    <t>10 월</t>
  </si>
  <si>
    <t>Oct.</t>
  </si>
  <si>
    <t>11 월</t>
  </si>
  <si>
    <t>Nov.</t>
  </si>
  <si>
    <t>12 월</t>
  </si>
  <si>
    <t>Dec.</t>
  </si>
  <si>
    <t>자료 : 제주특별자치도 교통항공관리과</t>
  </si>
  <si>
    <t>Source : Traffic and Aviation Div.</t>
  </si>
  <si>
    <t>주 : 1) 이륜자동차 미포함</t>
  </si>
  <si>
    <t xml:space="preserve">    Note : 1) Excluding Motorcycle</t>
  </si>
  <si>
    <t xml:space="preserve">      Note : 1) Excluding Motorcycle</t>
  </si>
  <si>
    <t>자료 :제주특별자치도  항만개발정책과</t>
  </si>
  <si>
    <t>Source : Tourism Policy Division, Tourism Promotion Department</t>
  </si>
  <si>
    <r>
      <t xml:space="preserve">12 </t>
    </r>
    <r>
      <rPr>
        <sz val="10"/>
        <rFont val="굴림"/>
        <family val="3"/>
      </rPr>
      <t>월</t>
    </r>
  </si>
  <si>
    <t>Dec.</t>
  </si>
  <si>
    <t xml:space="preserve">Source : Culture &amp; Sports </t>
  </si>
  <si>
    <t>자료 : 제주특별자치도 관광정책과</t>
  </si>
  <si>
    <t xml:space="preserve">  Source : Tourism Policy Div.</t>
  </si>
  <si>
    <t xml:space="preserve">  </t>
  </si>
  <si>
    <t xml:space="preserve">       * 제주도 전체수치임.</t>
  </si>
  <si>
    <r>
      <t xml:space="preserve">         * </t>
    </r>
    <r>
      <rPr>
        <sz val="10"/>
        <rFont val="돋움"/>
        <family val="3"/>
      </rPr>
      <t>제주도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전제수치임</t>
    </r>
  </si>
  <si>
    <t xml:space="preserve">        *  제주도 전체 수치임 </t>
  </si>
  <si>
    <t>자료 :  관광진흥과, 제주특별자치도 관광정책과</t>
  </si>
  <si>
    <t xml:space="preserve">         3) 제주도 전체수치임</t>
  </si>
  <si>
    <t>-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</si>
  <si>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</si>
  <si>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</si>
  <si>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</si>
  <si>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연별 및 월별</t>
  </si>
  <si>
    <t>연별 및 월별</t>
  </si>
  <si>
    <r>
      <t>제주 ↔ 진도</t>
    </r>
    <r>
      <rPr>
        <vertAlign val="superscript"/>
        <sz val="11"/>
        <rFont val="돋움"/>
        <family val="3"/>
      </rPr>
      <t>1)</t>
    </r>
  </si>
  <si>
    <r>
      <t>제 주 ↔ 녹동</t>
    </r>
    <r>
      <rPr>
        <vertAlign val="superscript"/>
        <sz val="11"/>
        <rFont val="돋움"/>
        <family val="3"/>
      </rPr>
      <t>1)</t>
    </r>
  </si>
  <si>
    <r>
      <t>성산포 ↔ 통영</t>
    </r>
    <r>
      <rPr>
        <vertAlign val="superscript"/>
        <sz val="11"/>
        <rFont val="돋움"/>
        <family val="3"/>
      </rPr>
      <t xml:space="preserve">  2)</t>
    </r>
  </si>
  <si>
    <t>남해고속카훼리 7호
Namhae Express Car-Ferry No.7</t>
  </si>
  <si>
    <t>모슬포↔마라도
Moseulpo↔Marado</t>
  </si>
  <si>
    <t>삼 영 호
Sam Yeong</t>
  </si>
  <si>
    <t>08:30
10:00
14:00</t>
  </si>
  <si>
    <t>09:40
11:50
15:10</t>
  </si>
  <si>
    <t>88. 9</t>
  </si>
  <si>
    <r>
      <t>연별 및</t>
    </r>
    <r>
      <rPr>
        <sz val="11"/>
        <rFont val="돋움"/>
        <family val="3"/>
      </rPr>
      <t xml:space="preserve"> 시별</t>
    </r>
  </si>
  <si>
    <r>
      <t>Y</t>
    </r>
    <r>
      <rPr>
        <sz val="11"/>
        <rFont val="돋움"/>
        <family val="3"/>
      </rPr>
      <t>ear &amp; City</t>
    </r>
  </si>
</sst>
</file>

<file path=xl/styles.xml><?xml version="1.0" encoding="utf-8"?>
<styleSheet xmlns="http://schemas.openxmlformats.org/spreadsheetml/2006/main">
  <numFmts count="6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_ &quot;     &quot;"/>
    <numFmt numFmtId="179" formatCode="#,##0_ &quot;          &quot;"/>
    <numFmt numFmtId="180" formatCode="#,##0_ &quot;        &quot;"/>
    <numFmt numFmtId="181" formatCode="_ * #,##0_ ;_ * \-#,##0_ ;_ * &quot;-&quot;_ ;_ @_ "/>
    <numFmt numFmtId="182" formatCode="_ * #,##0.00_ ;_ * \-#,##0.00_ ;_ * &quot;-&quot;??_ ;_ @_ "/>
    <numFmt numFmtId="183" formatCode="#,##0.0_ "/>
    <numFmt numFmtId="184" formatCode="#,##0.0;[Red]#,##0.0"/>
    <numFmt numFmtId="185" formatCode="#,##0.0_ ;[Red]\-#,##0.0\ "/>
    <numFmt numFmtId="186" formatCode="#,##0;[Red]#,##0"/>
    <numFmt numFmtId="187" formatCode="#,##0_);[Red]\(#,##0\)"/>
    <numFmt numFmtId="188" formatCode="#,##0.0_);[Red]\(#,##0.0\)"/>
    <numFmt numFmtId="189" formatCode="0.0%"/>
    <numFmt numFmtId="190" formatCode="yyyy&quot;년&quot;\ m&quot;월&quot;\ d&quot;일&quot;"/>
    <numFmt numFmtId="191" formatCode="0_ "/>
    <numFmt numFmtId="192" formatCode="0.0_ "/>
    <numFmt numFmtId="193" formatCode="\-"/>
    <numFmt numFmtId="194" formatCode="#,##0.0"/>
    <numFmt numFmtId="195" formatCode="#,##0;;\-;"/>
    <numFmt numFmtId="196" formatCode="#,##0;#,##0;\-\ \ ;"/>
    <numFmt numFmtId="197" formatCode="#,##0;\-#,##0;\-\ \ ;"/>
    <numFmt numFmtId="198" formatCode="#,##0;&quot;△&quot;#,##0;\-\ \ ;"/>
    <numFmt numFmtId="199" formatCode="#,##0;;\-\ \ ;"/>
    <numFmt numFmtId="200" formatCode="#,##0\ \ ;;\-\ \ ;"/>
    <numFmt numFmtId="201" formatCode="\(#,##0\);\(#,##0\)"/>
    <numFmt numFmtId="202" formatCode="#,##0;;\-"/>
    <numFmt numFmtId="203" formatCode="0_);[Red]\(0\)"/>
    <numFmt numFmtId="204" formatCode="#,##0.00;&quot;△&quot;#,##0.00;\-\ \ ;"/>
    <numFmt numFmtId="205" formatCode="#,##0.00;;\-;"/>
    <numFmt numFmtId="206" formatCode="#,##0.0;;\-;"/>
    <numFmt numFmtId="207" formatCode="hh:mm"/>
    <numFmt numFmtId="208" formatCode="\'yy\.mm"/>
    <numFmt numFmtId="209" formatCode="0_);\(0\)"/>
    <numFmt numFmtId="210" formatCode="#,##0_);\(#,##0\)"/>
    <numFmt numFmtId="211" formatCode="_-&quot;\&quot;* #,##0_-;&quot;\&quot;\!\-&quot;\&quot;* #,##0_-;_-&quot;\&quot;* &quot;-&quot;_-;_-@_-"/>
    <numFmt numFmtId="212" formatCode="_-* #,##0_-;&quot;\&quot;\!\-* #,##0_-;_-* &quot;-&quot;_-;_-@_-"/>
    <numFmt numFmtId="213" formatCode="_-&quot;\&quot;* #,##0.00_-;&quot;\&quot;\!\-&quot;\&quot;* #,##0.00_-;_-&quot;\&quot;* &quot;-&quot;??_-;_-@_-"/>
    <numFmt numFmtId="214" formatCode="_-* #,##0.00_-;&quot;\&quot;\!\-* #,##0.00_-;_-* &quot;-&quot;??_-;_-@_-"/>
    <numFmt numFmtId="215" formatCode="0_);[Red]&quot;\&quot;\!\(0&quot;\&quot;\!\)"/>
    <numFmt numFmtId="216" formatCode="_ * #,##0_ ;_ * &quot;\&quot;\!\-#,##0_ ;_ * &quot;-&quot;_ ;_ @_ "/>
    <numFmt numFmtId="217" formatCode="_ * #,##0.00_ ;_ * &quot;\&quot;\!\-#,##0.00_ ;_ * &quot;-&quot;??_ ;_ @_ "/>
    <numFmt numFmtId="218" formatCode="#,##0.00_ "/>
    <numFmt numFmtId="219" formatCode="#,##0.000_ "/>
    <numFmt numFmtId="220" formatCode="#,##0.0000_ "/>
    <numFmt numFmtId="221" formatCode="0.0_);[Red]\(0.0\)"/>
    <numFmt numFmtId="222" formatCode="\(0\)"/>
    <numFmt numFmtId="223" formatCode="0.00_ "/>
    <numFmt numFmtId="224" formatCode="#,##0\ \ \ ;;\-;"/>
    <numFmt numFmtId="225" formatCode="#,##0;\-"/>
    <numFmt numFmtId="226" formatCode="#,##0.0;;\-"/>
    <numFmt numFmtId="227" formatCode="#,##0.00;;\-"/>
    <numFmt numFmtId="228" formatCode="\(#,##0\)"/>
    <numFmt numFmtId="229" formatCode="yyyy\.\ mm\.\ dd"/>
    <numFmt numFmtId="230" formatCode="_-* #,##0.0_-;\-* #,##0.0_-;_-* &quot;-&quot;_-;_-@_-"/>
  </numFmts>
  <fonts count="61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HY신명조"/>
      <family val="1"/>
    </font>
    <font>
      <sz val="10"/>
      <name val="HY신명조"/>
      <family val="1"/>
    </font>
    <font>
      <b/>
      <sz val="10"/>
      <color indexed="10"/>
      <name val="HY신명조"/>
      <family val="1"/>
    </font>
    <font>
      <b/>
      <sz val="11"/>
      <color indexed="10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vertAlign val="superscript"/>
      <sz val="10"/>
      <name val="굴림"/>
      <family val="3"/>
    </font>
    <font>
      <sz val="18"/>
      <name val="굴림"/>
      <family val="3"/>
    </font>
    <font>
      <sz val="11"/>
      <name val="굴림"/>
      <family val="3"/>
    </font>
    <font>
      <b/>
      <sz val="10"/>
      <color indexed="10"/>
      <name val="굴림"/>
      <family val="3"/>
    </font>
    <font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10"/>
      <name val="돋움"/>
      <family val="3"/>
    </font>
    <font>
      <sz val="11"/>
      <color indexed="10"/>
      <name val="돋움"/>
      <family val="3"/>
    </font>
    <font>
      <b/>
      <sz val="11"/>
      <name val="굴림"/>
      <family val="3"/>
    </font>
    <font>
      <b/>
      <sz val="18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돋움"/>
      <family val="3"/>
    </font>
    <font>
      <sz val="10"/>
      <color indexed="8"/>
      <name val="돋움"/>
      <family val="3"/>
    </font>
    <font>
      <sz val="10"/>
      <color indexed="8"/>
      <name val="굴림"/>
      <family val="3"/>
    </font>
    <font>
      <b/>
      <sz val="14"/>
      <name val="굴림체"/>
      <family val="3"/>
    </font>
    <font>
      <sz val="11"/>
      <name val="바탕체"/>
      <family val="1"/>
    </font>
    <font>
      <sz val="11"/>
      <color indexed="8"/>
      <name val="바탕체"/>
      <family val="1"/>
    </font>
    <font>
      <sz val="10"/>
      <color indexed="8"/>
      <name val="Arial"/>
      <family val="2"/>
    </font>
    <font>
      <sz val="10"/>
      <color indexed="8"/>
      <name val="HY신명조"/>
      <family val="1"/>
    </font>
    <font>
      <sz val="10"/>
      <color indexed="10"/>
      <name val="돋움"/>
      <family val="3"/>
    </font>
    <font>
      <sz val="8"/>
      <name val="바탕"/>
      <family val="1"/>
    </font>
    <font>
      <b/>
      <sz val="9.85"/>
      <name val="Times New Roman"/>
      <family val="1"/>
    </font>
    <font>
      <b/>
      <sz val="9"/>
      <name val="굴림"/>
      <family val="3"/>
    </font>
    <font>
      <vertAlign val="superscript"/>
      <sz val="11"/>
      <color indexed="8"/>
      <name val="돋움"/>
      <family val="3"/>
    </font>
    <font>
      <sz val="10"/>
      <color indexed="12"/>
      <name val="굴림"/>
      <family val="3"/>
    </font>
    <font>
      <sz val="14"/>
      <name val="바탕체"/>
      <family val="1"/>
    </font>
    <font>
      <b/>
      <sz val="18"/>
      <name val="돋움"/>
      <family val="3"/>
    </font>
    <font>
      <vertAlign val="superscript"/>
      <sz val="10"/>
      <name val="돋움"/>
      <family val="3"/>
    </font>
    <font>
      <sz val="9"/>
      <name val="돋움"/>
      <family val="3"/>
    </font>
    <font>
      <sz val="18"/>
      <name val="돋움"/>
      <family val="3"/>
    </font>
    <font>
      <sz val="22"/>
      <name val="돋움"/>
      <family val="3"/>
    </font>
    <font>
      <b/>
      <sz val="16"/>
      <name val="돋움"/>
      <family val="3"/>
    </font>
    <font>
      <b/>
      <sz val="22"/>
      <name val="돋움"/>
      <family val="3"/>
    </font>
    <font>
      <vertAlign val="superscript"/>
      <sz val="11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4" fillId="0" borderId="0">
      <alignment/>
      <protection/>
    </xf>
    <xf numFmtId="10" fontId="6" fillId="0" borderId="0" applyFont="0" applyFill="0" applyBorder="0" applyAlignment="0" applyProtection="0"/>
    <xf numFmtId="0" fontId="11" fillId="0" borderId="0">
      <alignment/>
      <protection/>
    </xf>
  </cellStyleXfs>
  <cellXfs count="1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17" applyNumberFormat="1" applyFont="1" applyBorder="1" applyAlignment="1">
      <alignment horizontal="center" vertical="center"/>
    </xf>
    <xf numFmtId="176" fontId="0" fillId="0" borderId="5" xfId="17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191" fontId="13" fillId="0" borderId="5" xfId="0" applyNumberFormat="1" applyFont="1" applyBorder="1" applyAlignment="1">
      <alignment horizontal="center" vertical="center"/>
    </xf>
    <xf numFmtId="191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76" fontId="0" fillId="0" borderId="6" xfId="17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76" fontId="15" fillId="0" borderId="6" xfId="17" applyNumberFormat="1" applyFont="1" applyBorder="1" applyAlignment="1">
      <alignment horizontal="center" vertical="center"/>
    </xf>
    <xf numFmtId="176" fontId="15" fillId="0" borderId="0" xfId="17" applyNumberFormat="1" applyFont="1" applyBorder="1" applyAlignment="1">
      <alignment horizontal="center" vertical="center"/>
    </xf>
    <xf numFmtId="176" fontId="15" fillId="0" borderId="5" xfId="17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9" xfId="0" applyFont="1" applyBorder="1" applyAlignment="1" quotePrefix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 quotePrefix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86" fontId="16" fillId="0" borderId="0" xfId="0" applyNumberFormat="1" applyFont="1" applyBorder="1" applyAlignment="1">
      <alignment horizontal="center" vertical="center" shrinkToFit="1"/>
    </xf>
    <xf numFmtId="0" fontId="16" fillId="0" borderId="5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 quotePrefix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186" fontId="16" fillId="0" borderId="0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98" fontId="16" fillId="0" borderId="0" xfId="0" applyNumberFormat="1" applyFont="1" applyBorder="1" applyAlignment="1">
      <alignment horizontal="center" vertical="center" shrinkToFit="1"/>
    </xf>
    <xf numFmtId="0" fontId="16" fillId="0" borderId="0" xfId="0" applyFont="1" applyAlignment="1" quotePrefix="1">
      <alignment horizontal="right" vertical="center"/>
    </xf>
    <xf numFmtId="0" fontId="16" fillId="0" borderId="3" xfId="0" applyFont="1" applyBorder="1" applyAlignment="1">
      <alignment horizontal="center" vertical="center" shrinkToFit="1"/>
    </xf>
    <xf numFmtId="176" fontId="16" fillId="0" borderId="6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Continuous" vertical="center"/>
    </xf>
    <xf numFmtId="0" fontId="16" fillId="0" borderId="16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Continuous" vertical="center"/>
    </xf>
    <xf numFmtId="195" fontId="16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1" fontId="2" fillId="0" borderId="0" xfId="17" applyFont="1" applyBorder="1" applyAlignment="1">
      <alignment horizontal="center" vertical="center"/>
    </xf>
    <xf numFmtId="41" fontId="2" fillId="0" borderId="5" xfId="17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0" xfId="0" applyFont="1" applyAlignment="1">
      <alignment/>
    </xf>
    <xf numFmtId="198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shrinkToFit="1"/>
    </xf>
    <xf numFmtId="0" fontId="31" fillId="0" borderId="0" xfId="0" applyFont="1" applyAlignment="1">
      <alignment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 quotePrefix="1">
      <alignment horizontal="center" vertical="center" shrinkToFit="1"/>
    </xf>
    <xf numFmtId="0" fontId="6" fillId="0" borderId="6" xfId="0" applyFont="1" applyBorder="1" applyAlignment="1" quotePrefix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 quotePrefix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3" fillId="0" borderId="0" xfId="0" applyFont="1" applyAlignment="1">
      <alignment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189" fontId="6" fillId="0" borderId="0" xfId="0" applyNumberFormat="1" applyFont="1" applyAlignment="1">
      <alignment horizontal="center" vertical="center" shrinkToFit="1"/>
    </xf>
    <xf numFmtId="186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/>
    </xf>
    <xf numFmtId="189" fontId="6" fillId="0" borderId="0" xfId="0" applyNumberFormat="1" applyFont="1" applyBorder="1" applyAlignment="1">
      <alignment horizontal="center" vertical="center" shrinkToFit="1"/>
    </xf>
    <xf numFmtId="189" fontId="6" fillId="0" borderId="0" xfId="15" applyNumberFormat="1" applyFont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89" fontId="6" fillId="0" borderId="14" xfId="15" applyNumberFormat="1" applyFont="1" applyBorder="1" applyAlignment="1">
      <alignment horizontal="center" vertical="center"/>
    </xf>
    <xf numFmtId="186" fontId="6" fillId="0" borderId="14" xfId="0" applyNumberFormat="1" applyFont="1" applyBorder="1" applyAlignment="1">
      <alignment horizontal="center" vertical="center" shrinkToFit="1"/>
    </xf>
    <xf numFmtId="189" fontId="6" fillId="0" borderId="14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186" fontId="6" fillId="0" borderId="6" xfId="0" applyNumberFormat="1" applyFont="1" applyBorder="1" applyAlignment="1">
      <alignment horizontal="center" vertical="center" shrinkToFit="1"/>
    </xf>
    <xf numFmtId="186" fontId="6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shrinkToFit="1"/>
    </xf>
    <xf numFmtId="14" fontId="31" fillId="0" borderId="0" xfId="0" applyNumberFormat="1" applyFont="1" applyAlignment="1">
      <alignment/>
    </xf>
    <xf numFmtId="0" fontId="32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1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18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76" fontId="6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98" fontId="32" fillId="0" borderId="0" xfId="0" applyNumberFormat="1" applyFont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198" fontId="6" fillId="0" borderId="0" xfId="0" applyNumberFormat="1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98" fontId="6" fillId="0" borderId="0" xfId="0" applyNumberFormat="1" applyFont="1" applyAlignment="1">
      <alignment vertical="center"/>
    </xf>
    <xf numFmtId="198" fontId="6" fillId="0" borderId="0" xfId="0" applyNumberFormat="1" applyFont="1" applyBorder="1" applyAlignment="1">
      <alignment horizontal="center" vertical="center" shrinkToFit="1"/>
    </xf>
    <xf numFmtId="198" fontId="6" fillId="0" borderId="5" xfId="0" applyNumberFormat="1" applyFont="1" applyBorder="1" applyAlignment="1">
      <alignment horizontal="center" vertical="center" shrinkToFit="1"/>
    </xf>
    <xf numFmtId="198" fontId="6" fillId="0" borderId="1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vertical="center" shrinkToFit="1"/>
    </xf>
    <xf numFmtId="187" fontId="0" fillId="0" borderId="6" xfId="17" applyNumberFormat="1" applyFont="1" applyBorder="1" applyAlignment="1">
      <alignment horizontal="center" vertical="center"/>
    </xf>
    <xf numFmtId="187" fontId="0" fillId="0" borderId="0" xfId="17" applyNumberFormat="1" applyFont="1" applyBorder="1" applyAlignment="1">
      <alignment horizontal="center" vertical="center"/>
    </xf>
    <xf numFmtId="195" fontId="0" fillId="0" borderId="0" xfId="0" applyNumberFormat="1" applyFont="1" applyBorder="1" applyAlignment="1">
      <alignment horizontal="center" vertical="center"/>
    </xf>
    <xf numFmtId="195" fontId="0" fillId="0" borderId="0" xfId="17" applyNumberFormat="1" applyFont="1" applyBorder="1" applyAlignment="1">
      <alignment horizontal="center" vertical="center"/>
    </xf>
    <xf numFmtId="195" fontId="15" fillId="0" borderId="4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21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16" fillId="0" borderId="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shrinkToFit="1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shrinkToFit="1"/>
    </xf>
    <xf numFmtId="186" fontId="0" fillId="0" borderId="9" xfId="0" applyNumberFormat="1" applyFont="1" applyBorder="1" applyAlignment="1">
      <alignment horizontal="center" vertical="center" shrinkToFit="1"/>
    </xf>
    <xf numFmtId="186" fontId="0" fillId="0" borderId="10" xfId="0" applyNumberFormat="1" applyFont="1" applyBorder="1" applyAlignment="1">
      <alignment horizontal="center" vertical="center" shrinkToFit="1"/>
    </xf>
    <xf numFmtId="186" fontId="0" fillId="0" borderId="0" xfId="0" applyNumberFormat="1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7" fontId="0" fillId="0" borderId="6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 horizontal="center" vertical="center"/>
    </xf>
    <xf numFmtId="193" fontId="41" fillId="0" borderId="0" xfId="0" applyNumberFormat="1" applyFont="1" applyBorder="1" applyAlignment="1">
      <alignment horizontal="center" vertical="center"/>
    </xf>
    <xf numFmtId="193" fontId="0" fillId="0" borderId="0" xfId="0" applyNumberFormat="1" applyFont="1" applyBorder="1" applyAlignment="1">
      <alignment horizontal="center" vertical="center"/>
    </xf>
    <xf numFmtId="193" fontId="37" fillId="0" borderId="0" xfId="0" applyNumberFormat="1" applyFont="1" applyBorder="1" applyAlignment="1">
      <alignment horizontal="center" vertical="center"/>
    </xf>
    <xf numFmtId="193" fontId="42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87" fontId="37" fillId="0" borderId="6" xfId="0" applyNumberFormat="1" applyFont="1" applyBorder="1" applyAlignment="1">
      <alignment horizontal="center" vertical="center"/>
    </xf>
    <xf numFmtId="187" fontId="37" fillId="0" borderId="0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87" fontId="37" fillId="0" borderId="5" xfId="0" applyNumberFormat="1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186" fontId="39" fillId="0" borderId="0" xfId="0" applyNumberFormat="1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5" xfId="0" applyFont="1" applyBorder="1" applyAlignment="1">
      <alignment horizontal="center" vertical="center" shrinkToFit="1"/>
    </xf>
    <xf numFmtId="198" fontId="43" fillId="0" borderId="0" xfId="0" applyNumberFormat="1" applyFont="1" applyAlignment="1">
      <alignment horizontal="center" vertical="center" shrinkToFit="1"/>
    </xf>
    <xf numFmtId="0" fontId="43" fillId="0" borderId="9" xfId="0" applyFont="1" applyBorder="1" applyAlignment="1">
      <alignment horizontal="center" vertical="center" shrinkToFit="1"/>
    </xf>
    <xf numFmtId="0" fontId="43" fillId="0" borderId="6" xfId="0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191" fontId="44" fillId="0" borderId="5" xfId="0" applyNumberFormat="1" applyFont="1" applyBorder="1" applyAlignment="1">
      <alignment horizontal="center" vertical="center"/>
    </xf>
    <xf numFmtId="195" fontId="43" fillId="0" borderId="6" xfId="0" applyNumberFormat="1" applyFont="1" applyBorder="1" applyAlignment="1">
      <alignment horizontal="center" vertical="center" shrinkToFit="1"/>
    </xf>
    <xf numFmtId="195" fontId="43" fillId="0" borderId="0" xfId="0" applyNumberFormat="1" applyFont="1" applyBorder="1" applyAlignment="1">
      <alignment horizontal="center" vertical="center" shrinkToFit="1"/>
    </xf>
    <xf numFmtId="195" fontId="43" fillId="0" borderId="5" xfId="0" applyNumberFormat="1" applyFont="1" applyBorder="1" applyAlignment="1">
      <alignment horizontal="center" vertical="center"/>
    </xf>
    <xf numFmtId="191" fontId="4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186" fontId="0" fillId="0" borderId="6" xfId="0" applyNumberFormat="1" applyFont="1" applyBorder="1" applyAlignment="1">
      <alignment horizontal="center" vertical="center" shrinkToFit="1"/>
    </xf>
    <xf numFmtId="186" fontId="0" fillId="0" borderId="0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/>
    </xf>
    <xf numFmtId="195" fontId="0" fillId="0" borderId="5" xfId="0" applyNumberFormat="1" applyFont="1" applyBorder="1" applyAlignment="1">
      <alignment horizontal="center" vertical="center"/>
    </xf>
    <xf numFmtId="193" fontId="0" fillId="0" borderId="5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195" fontId="37" fillId="0" borderId="6" xfId="0" applyNumberFormat="1" applyFont="1" applyBorder="1" applyAlignment="1">
      <alignment horizontal="center" vertical="center" shrinkToFit="1"/>
    </xf>
    <xf numFmtId="195" fontId="37" fillId="0" borderId="0" xfId="0" applyNumberFormat="1" applyFont="1" applyBorder="1" applyAlignment="1">
      <alignment horizontal="center" vertical="center" shrinkToFit="1"/>
    </xf>
    <xf numFmtId="195" fontId="37" fillId="0" borderId="0" xfId="0" applyNumberFormat="1" applyFont="1" applyBorder="1" applyAlignment="1">
      <alignment horizontal="center" vertical="center"/>
    </xf>
    <xf numFmtId="195" fontId="37" fillId="0" borderId="5" xfId="0" applyNumberFormat="1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9" fillId="0" borderId="5" xfId="0" applyFont="1" applyBorder="1" applyAlignment="1">
      <alignment horizontal="center" vertical="center" shrinkToFit="1"/>
    </xf>
    <xf numFmtId="0" fontId="39" fillId="0" borderId="6" xfId="0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9" xfId="0" applyFont="1" applyBorder="1" applyAlignment="1" quotePrefix="1">
      <alignment horizontal="center" vertical="center" shrinkToFit="1"/>
    </xf>
    <xf numFmtId="176" fontId="37" fillId="0" borderId="6" xfId="17" applyNumberFormat="1" applyFont="1" applyBorder="1" applyAlignment="1">
      <alignment horizontal="center" vertical="center"/>
    </xf>
    <xf numFmtId="176" fontId="37" fillId="0" borderId="0" xfId="17" applyNumberFormat="1" applyFont="1" applyBorder="1" applyAlignment="1">
      <alignment horizontal="center" vertical="center"/>
    </xf>
    <xf numFmtId="176" fontId="37" fillId="0" borderId="5" xfId="17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7" fontId="37" fillId="0" borderId="6" xfId="17" applyNumberFormat="1" applyFont="1" applyBorder="1" applyAlignment="1">
      <alignment horizontal="center" vertical="center"/>
    </xf>
    <xf numFmtId="187" fontId="37" fillId="0" borderId="0" xfId="17" applyNumberFormat="1" applyFont="1" applyBorder="1" applyAlignment="1">
      <alignment horizontal="center" vertical="center"/>
    </xf>
    <xf numFmtId="187" fontId="37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187" fontId="2" fillId="0" borderId="0" xfId="17" applyNumberFormat="1" applyFont="1" applyBorder="1" applyAlignment="1">
      <alignment horizontal="center" vertical="center"/>
    </xf>
    <xf numFmtId="187" fontId="38" fillId="0" borderId="0" xfId="17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2" fillId="0" borderId="0" xfId="17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 quotePrefix="1">
      <alignment horizontal="center" vertical="center"/>
    </xf>
    <xf numFmtId="187" fontId="2" fillId="0" borderId="18" xfId="0" applyNumberFormat="1" applyFont="1" applyBorder="1" applyAlignment="1" quotePrefix="1">
      <alignment horizontal="center" vertical="center"/>
    </xf>
    <xf numFmtId="187" fontId="2" fillId="0" borderId="4" xfId="0" applyNumberFormat="1" applyFont="1" applyBorder="1" applyAlignment="1" quotePrefix="1">
      <alignment horizontal="center" vertical="center"/>
    </xf>
    <xf numFmtId="187" fontId="2" fillId="0" borderId="4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 quotePrefix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 quotePrefix="1">
      <alignment horizontal="center" vertical="center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3" xfId="0" applyFont="1" applyBorder="1" applyAlignment="1" quotePrefix="1">
      <alignment horizontal="center" vertical="center" wrapText="1" shrinkToFit="1"/>
    </xf>
    <xf numFmtId="0" fontId="2" fillId="0" borderId="10" xfId="0" applyFont="1" applyBorder="1" applyAlignment="1" quotePrefix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/>
    </xf>
    <xf numFmtId="195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 shrinkToFit="1"/>
    </xf>
    <xf numFmtId="198" fontId="21" fillId="0" borderId="0" xfId="0" applyNumberFormat="1" applyFont="1" applyAlignment="1">
      <alignment horizontal="center" vertical="center" shrinkToFit="1"/>
    </xf>
    <xf numFmtId="198" fontId="16" fillId="0" borderId="6" xfId="0" applyNumberFormat="1" applyFont="1" applyBorder="1" applyAlignment="1">
      <alignment horizontal="center" vertical="center" shrinkToFit="1"/>
    </xf>
    <xf numFmtId="198" fontId="16" fillId="0" borderId="0" xfId="0" applyNumberFormat="1" applyFont="1" applyFill="1" applyBorder="1" applyAlignment="1">
      <alignment horizontal="center" vertical="center" shrinkToFit="1"/>
    </xf>
    <xf numFmtId="198" fontId="16" fillId="0" borderId="0" xfId="0" applyNumberFormat="1" applyFont="1" applyFill="1" applyAlignment="1">
      <alignment horizontal="center" vertical="center" shrinkToFit="1"/>
    </xf>
    <xf numFmtId="198" fontId="16" fillId="0" borderId="0" xfId="0" applyNumberFormat="1" applyFont="1" applyFill="1" applyBorder="1" applyAlignment="1">
      <alignment horizontal="center" vertical="center"/>
    </xf>
    <xf numFmtId="198" fontId="39" fillId="0" borderId="0" xfId="0" applyNumberFormat="1" applyFont="1" applyBorder="1" applyAlignment="1">
      <alignment horizontal="center" vertical="center" shrinkToFit="1"/>
    </xf>
    <xf numFmtId="198" fontId="39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229" fontId="0" fillId="0" borderId="5" xfId="0" applyNumberFormat="1" applyBorder="1" applyAlignment="1" quotePrefix="1">
      <alignment horizontal="center" vertical="center"/>
    </xf>
    <xf numFmtId="229" fontId="0" fillId="0" borderId="11" xfId="0" applyNumberFormat="1" applyBorder="1" applyAlignment="1" quotePrefix="1">
      <alignment horizontal="center" vertical="center"/>
    </xf>
    <xf numFmtId="49" fontId="6" fillId="0" borderId="0" xfId="0" applyNumberFormat="1" applyFont="1" applyAlignment="1" quotePrefix="1">
      <alignment horizontal="center" vertical="center" shrinkToFit="1"/>
    </xf>
    <xf numFmtId="49" fontId="6" fillId="0" borderId="0" xfId="0" applyNumberFormat="1" applyFont="1" applyBorder="1" applyAlignment="1" quotePrefix="1">
      <alignment horizontal="center" vertical="center" shrinkToFit="1"/>
    </xf>
    <xf numFmtId="49" fontId="6" fillId="0" borderId="14" xfId="0" applyNumberFormat="1" applyFont="1" applyBorder="1" applyAlignment="1" quotePrefix="1">
      <alignment horizontal="center" vertical="center" shrinkToFit="1"/>
    </xf>
    <xf numFmtId="41" fontId="2" fillId="0" borderId="6" xfId="17" applyFont="1" applyBorder="1" applyAlignment="1">
      <alignment horizontal="center" vertical="center"/>
    </xf>
    <xf numFmtId="230" fontId="2" fillId="0" borderId="0" xfId="17" applyNumberFormat="1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center" vertical="center" shrinkToFit="1"/>
    </xf>
    <xf numFmtId="0" fontId="21" fillId="0" borderId="5" xfId="0" applyFont="1" applyFill="1" applyBorder="1" applyAlignment="1">
      <alignment horizontal="center" vertical="center"/>
    </xf>
    <xf numFmtId="199" fontId="32" fillId="0" borderId="0" xfId="0" applyNumberFormat="1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86" fontId="21" fillId="0" borderId="0" xfId="0" applyNumberFormat="1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99" fontId="6" fillId="0" borderId="0" xfId="0" applyNumberFormat="1" applyFont="1" applyFill="1" applyAlignment="1">
      <alignment horizontal="center" vertical="center"/>
    </xf>
    <xf numFmtId="199" fontId="6" fillId="0" borderId="5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95" fontId="6" fillId="0" borderId="0" xfId="0" applyNumberFormat="1" applyFont="1" applyFill="1" applyAlignment="1">
      <alignment horizontal="center" vertical="center"/>
    </xf>
    <xf numFmtId="195" fontId="6" fillId="0" borderId="5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95" fontId="16" fillId="0" borderId="0" xfId="0" applyNumberFormat="1" applyFont="1" applyFill="1" applyAlignment="1">
      <alignment horizontal="center" vertical="center"/>
    </xf>
    <xf numFmtId="195" fontId="1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186" fontId="16" fillId="0" borderId="0" xfId="0" applyNumberFormat="1" applyFont="1" applyFill="1" applyAlignment="1">
      <alignment horizontal="center" vertical="center"/>
    </xf>
    <xf numFmtId="187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95" fontId="16" fillId="0" borderId="0" xfId="0" applyNumberFormat="1" applyFont="1" applyFill="1" applyBorder="1" applyAlignment="1">
      <alignment horizontal="center" vertical="center"/>
    </xf>
    <xf numFmtId="197" fontId="16" fillId="0" borderId="5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199" fontId="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9" fontId="6" fillId="0" borderId="14" xfId="0" applyNumberFormat="1" applyFont="1" applyFill="1" applyBorder="1" applyAlignment="1">
      <alignment horizontal="center" vertical="center"/>
    </xf>
    <xf numFmtId="199" fontId="6" fillId="0" borderId="1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86" fontId="16" fillId="0" borderId="14" xfId="0" applyNumberFormat="1" applyFont="1" applyFill="1" applyBorder="1" applyAlignment="1">
      <alignment horizontal="center" vertical="center"/>
    </xf>
    <xf numFmtId="187" fontId="16" fillId="0" borderId="11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8" fontId="6" fillId="0" borderId="0" xfId="0" applyNumberFormat="1" applyFont="1" applyFill="1" applyAlignment="1">
      <alignment horizontal="center" vertical="center" shrinkToFit="1"/>
    </xf>
    <xf numFmtId="198" fontId="6" fillId="0" borderId="0" xfId="0" applyNumberFormat="1" applyFont="1" applyFill="1" applyBorder="1" applyAlignment="1">
      <alignment horizontal="center" vertical="center" shrinkToFit="1"/>
    </xf>
    <xf numFmtId="198" fontId="6" fillId="0" borderId="14" xfId="0" applyNumberFormat="1" applyFont="1" applyFill="1" applyBorder="1" applyAlignment="1">
      <alignment horizontal="center" vertical="center" shrinkToFit="1"/>
    </xf>
    <xf numFmtId="191" fontId="32" fillId="0" borderId="14" xfId="0" applyNumberFormat="1" applyFont="1" applyFill="1" applyBorder="1" applyAlignment="1">
      <alignment horizontal="center" vertical="center"/>
    </xf>
    <xf numFmtId="195" fontId="32" fillId="0" borderId="10" xfId="0" applyNumberFormat="1" applyFont="1" applyFill="1" applyBorder="1" applyAlignment="1">
      <alignment horizontal="center" vertical="center" shrinkToFit="1"/>
    </xf>
    <xf numFmtId="195" fontId="32" fillId="0" borderId="14" xfId="0" applyNumberFormat="1" applyFont="1" applyFill="1" applyBorder="1" applyAlignment="1">
      <alignment horizontal="center" vertical="center" shrinkToFit="1"/>
    </xf>
    <xf numFmtId="187" fontId="32" fillId="0" borderId="14" xfId="0" applyNumberFormat="1" applyFont="1" applyFill="1" applyBorder="1" applyAlignment="1">
      <alignment horizontal="center" vertical="center" shrinkToFit="1"/>
    </xf>
    <xf numFmtId="187" fontId="32" fillId="0" borderId="11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95" fontId="32" fillId="0" borderId="0" xfId="0" applyNumberFormat="1" applyFont="1" applyFill="1" applyAlignment="1">
      <alignment horizontal="center" vertical="center" shrinkToFit="1"/>
    </xf>
    <xf numFmtId="199" fontId="6" fillId="0" borderId="0" xfId="0" applyNumberFormat="1" applyFont="1" applyFill="1" applyAlignment="1">
      <alignment horizontal="center" vertical="center" shrinkToFit="1"/>
    </xf>
    <xf numFmtId="195" fontId="6" fillId="0" borderId="0" xfId="0" applyNumberFormat="1" applyFont="1" applyFill="1" applyBorder="1" applyAlignment="1">
      <alignment horizontal="center" vertical="center" shrinkToFit="1"/>
    </xf>
    <xf numFmtId="199" fontId="6" fillId="0" borderId="14" xfId="0" applyNumberFormat="1" applyFont="1" applyFill="1" applyBorder="1" applyAlignment="1">
      <alignment horizontal="center" vertical="center" shrinkToFit="1"/>
    </xf>
    <xf numFmtId="195" fontId="6" fillId="0" borderId="14" xfId="0" applyNumberFormat="1" applyFont="1" applyFill="1" applyBorder="1" applyAlignment="1">
      <alignment horizontal="center" vertical="center" shrinkToFit="1"/>
    </xf>
    <xf numFmtId="199" fontId="6" fillId="0" borderId="6" xfId="0" applyNumberFormat="1" applyFont="1" applyFill="1" applyBorder="1" applyAlignment="1">
      <alignment horizontal="center" vertical="center" shrinkToFit="1"/>
    </xf>
    <xf numFmtId="199" fontId="6" fillId="0" borderId="0" xfId="0" applyNumberFormat="1" applyFont="1" applyFill="1" applyBorder="1" applyAlignment="1">
      <alignment horizontal="center" vertical="center" shrinkToFit="1"/>
    </xf>
    <xf numFmtId="195" fontId="6" fillId="0" borderId="0" xfId="0" applyNumberFormat="1" applyFont="1" applyFill="1" applyAlignment="1">
      <alignment horizontal="center" vertical="center" shrinkToFit="1"/>
    </xf>
    <xf numFmtId="0" fontId="20" fillId="0" borderId="0" xfId="0" applyFont="1" applyAlignment="1">
      <alignment/>
    </xf>
    <xf numFmtId="200" fontId="6" fillId="0" borderId="0" xfId="0" applyNumberFormat="1" applyFont="1" applyFill="1" applyAlignment="1">
      <alignment horizontal="center" vertical="center" shrinkToFit="1"/>
    </xf>
    <xf numFmtId="187" fontId="6" fillId="0" borderId="4" xfId="0" applyNumberFormat="1" applyFont="1" applyFill="1" applyBorder="1" applyAlignment="1">
      <alignment horizontal="center" vertical="center" shrinkToFit="1"/>
    </xf>
    <xf numFmtId="176" fontId="0" fillId="0" borderId="0" xfId="17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37" fillId="0" borderId="6" xfId="0" applyNumberFormat="1" applyFont="1" applyBorder="1" applyAlignment="1">
      <alignment horizontal="center" vertical="center"/>
    </xf>
    <xf numFmtId="198" fontId="16" fillId="0" borderId="18" xfId="0" applyNumberFormat="1" applyFont="1" applyBorder="1" applyAlignment="1">
      <alignment horizontal="center" vertical="center" shrinkToFit="1"/>
    </xf>
    <xf numFmtId="198" fontId="16" fillId="0" borderId="4" xfId="0" applyNumberFormat="1" applyFont="1" applyBorder="1" applyAlignment="1">
      <alignment horizontal="center" vertical="center" shrinkToFit="1"/>
    </xf>
    <xf numFmtId="198" fontId="16" fillId="0" borderId="4" xfId="0" applyNumberFormat="1" applyFont="1" applyFill="1" applyBorder="1" applyAlignment="1">
      <alignment horizontal="center" vertical="center" shrinkToFit="1"/>
    </xf>
    <xf numFmtId="198" fontId="16" fillId="0" borderId="4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 shrinkToFit="1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99" fontId="32" fillId="0" borderId="0" xfId="0" applyNumberFormat="1" applyFont="1" applyFill="1" applyBorder="1" applyAlignment="1">
      <alignment horizontal="center" vertical="center" shrinkToFit="1"/>
    </xf>
    <xf numFmtId="0" fontId="32" fillId="0" borderId="6" xfId="0" applyFont="1" applyFill="1" applyBorder="1" applyAlignment="1">
      <alignment horizontal="center" vertical="center" shrinkToFit="1"/>
    </xf>
    <xf numFmtId="187" fontId="6" fillId="0" borderId="0" xfId="0" applyNumberFormat="1" applyFont="1" applyFill="1" applyBorder="1" applyAlignment="1">
      <alignment horizontal="center" vertical="center" shrinkToFit="1"/>
    </xf>
    <xf numFmtId="187" fontId="6" fillId="0" borderId="14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176" fontId="6" fillId="0" borderId="6" xfId="0" applyNumberFormat="1" applyFont="1" applyBorder="1" applyAlignment="1">
      <alignment horizontal="center" vertical="center"/>
    </xf>
    <xf numFmtId="199" fontId="6" fillId="0" borderId="0" xfId="0" applyNumberFormat="1" applyFont="1" applyBorder="1" applyAlignment="1">
      <alignment horizontal="center" vertical="center"/>
    </xf>
    <xf numFmtId="199" fontId="6" fillId="0" borderId="5" xfId="0" applyNumberFormat="1" applyFont="1" applyBorder="1" applyAlignment="1">
      <alignment horizontal="center" vertical="center"/>
    </xf>
    <xf numFmtId="195" fontId="32" fillId="0" borderId="0" xfId="0" applyNumberFormat="1" applyFont="1" applyAlignment="1">
      <alignment horizontal="center" vertical="center" shrinkToFit="1"/>
    </xf>
    <xf numFmtId="41" fontId="6" fillId="0" borderId="0" xfId="17" applyFont="1" applyAlignment="1">
      <alignment vertical="center"/>
    </xf>
    <xf numFmtId="0" fontId="6" fillId="0" borderId="19" xfId="0" applyFont="1" applyBorder="1" applyAlignment="1">
      <alignment vertical="center"/>
    </xf>
    <xf numFmtId="205" fontId="6" fillId="0" borderId="0" xfId="0" applyNumberFormat="1" applyFont="1" applyAlignment="1">
      <alignment vertical="center" shrinkToFit="1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20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41" fontId="6" fillId="0" borderId="0" xfId="17" applyFont="1" applyFill="1" applyAlignment="1">
      <alignment vertical="center"/>
    </xf>
    <xf numFmtId="0" fontId="32" fillId="0" borderId="5" xfId="0" applyFont="1" applyFill="1" applyBorder="1" applyAlignment="1">
      <alignment horizontal="center" vertical="center" shrinkToFit="1"/>
    </xf>
    <xf numFmtId="195" fontId="32" fillId="0" borderId="0" xfId="0" applyNumberFormat="1" applyFont="1" applyFill="1" applyBorder="1" applyAlignment="1">
      <alignment horizontal="center" vertical="center" shrinkToFit="1"/>
    </xf>
    <xf numFmtId="200" fontId="32" fillId="0" borderId="0" xfId="0" applyNumberFormat="1" applyFont="1" applyFill="1" applyBorder="1" applyAlignment="1">
      <alignment horizontal="center" vertical="center" shrinkToFit="1"/>
    </xf>
    <xf numFmtId="199" fontId="32" fillId="0" borderId="0" xfId="0" applyNumberFormat="1" applyFont="1" applyFill="1" applyAlignment="1">
      <alignment horizontal="center" vertical="center" shrinkToFit="1"/>
    </xf>
    <xf numFmtId="0" fontId="32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187" fontId="6" fillId="0" borderId="0" xfId="0" applyNumberFormat="1" applyFont="1" applyFill="1" applyAlignment="1">
      <alignment horizontal="center" vertical="center" shrinkToFit="1"/>
    </xf>
    <xf numFmtId="0" fontId="6" fillId="0" borderId="6" xfId="0" applyFont="1" applyFill="1" applyBorder="1" applyAlignment="1" quotePrefix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0" fontId="6" fillId="0" borderId="14" xfId="0" applyNumberFormat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16" fillId="0" borderId="19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 shrinkToFit="1"/>
    </xf>
    <xf numFmtId="187" fontId="25" fillId="0" borderId="0" xfId="17" applyNumberFormat="1" applyFont="1" applyBorder="1" applyAlignment="1">
      <alignment horizontal="center" vertical="center"/>
    </xf>
    <xf numFmtId="187" fontId="25" fillId="0" borderId="4" xfId="17" applyNumberFormat="1" applyFont="1" applyBorder="1" applyAlignment="1">
      <alignment horizontal="center" vertical="center"/>
    </xf>
    <xf numFmtId="200" fontId="43" fillId="0" borderId="0" xfId="0" applyNumberFormat="1" applyFont="1" applyBorder="1" applyAlignment="1">
      <alignment horizontal="center" vertical="center" shrinkToFit="1"/>
    </xf>
    <xf numFmtId="199" fontId="32" fillId="0" borderId="0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0" fontId="16" fillId="0" borderId="7" xfId="0" applyFont="1" applyFill="1" applyBorder="1" applyAlignment="1">
      <alignment horizontal="center" vertical="center" shrinkToFit="1"/>
    </xf>
    <xf numFmtId="199" fontId="6" fillId="0" borderId="18" xfId="0" applyNumberFormat="1" applyFont="1" applyFill="1" applyBorder="1" applyAlignment="1">
      <alignment horizontal="center" vertical="center" shrinkToFit="1"/>
    </xf>
    <xf numFmtId="199" fontId="6" fillId="0" borderId="4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200" fontId="32" fillId="0" borderId="0" xfId="0" applyNumberFormat="1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right" vertical="center"/>
    </xf>
    <xf numFmtId="0" fontId="0" fillId="0" borderId="0" xfId="0" applyFill="1" applyAlignment="1">
      <alignment/>
    </xf>
    <xf numFmtId="0" fontId="36" fillId="0" borderId="13" xfId="0" applyFont="1" applyBorder="1" applyAlignment="1">
      <alignment horizontal="center" vertical="center" shrinkToFit="1"/>
    </xf>
    <xf numFmtId="200" fontId="6" fillId="0" borderId="0" xfId="0" applyNumberFormat="1" applyFont="1" applyBorder="1" applyAlignment="1">
      <alignment horizontal="center" vertical="center"/>
    </xf>
    <xf numFmtId="200" fontId="6" fillId="0" borderId="5" xfId="0" applyNumberFormat="1" applyFont="1" applyBorder="1" applyAlignment="1">
      <alignment horizontal="center" vertical="center"/>
    </xf>
    <xf numFmtId="200" fontId="43" fillId="0" borderId="5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200" fontId="32" fillId="0" borderId="5" xfId="0" applyNumberFormat="1" applyFont="1" applyBorder="1" applyAlignment="1">
      <alignment horizontal="center" vertical="center" shrinkToFit="1"/>
    </xf>
    <xf numFmtId="200" fontId="6" fillId="0" borderId="0" xfId="0" applyNumberFormat="1" applyFont="1" applyBorder="1" applyAlignment="1">
      <alignment horizontal="center" vertical="center" shrinkToFit="1"/>
    </xf>
    <xf numFmtId="195" fontId="6" fillId="0" borderId="0" xfId="0" applyNumberFormat="1" applyFont="1" applyBorder="1" applyAlignment="1">
      <alignment horizontal="center" vertical="center"/>
    </xf>
    <xf numFmtId="200" fontId="43" fillId="0" borderId="0" xfId="0" applyNumberFormat="1" applyFont="1" applyAlignment="1">
      <alignment horizontal="center" vertical="center" shrinkToFit="1"/>
    </xf>
    <xf numFmtId="195" fontId="43" fillId="0" borderId="0" xfId="0" applyNumberFormat="1" applyFont="1" applyAlignment="1">
      <alignment horizontal="center" vertical="center" shrinkToFit="1"/>
    </xf>
    <xf numFmtId="200" fontId="32" fillId="0" borderId="0" xfId="0" applyNumberFormat="1" applyFont="1" applyAlignment="1">
      <alignment horizontal="center" vertical="center" shrinkToFit="1"/>
    </xf>
    <xf numFmtId="0" fontId="16" fillId="0" borderId="19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200" fontId="6" fillId="0" borderId="5" xfId="0" applyNumberFormat="1" applyFont="1" applyFill="1" applyBorder="1" applyAlignment="1">
      <alignment horizontal="center" vertical="center" shrinkToFit="1"/>
    </xf>
    <xf numFmtId="200" fontId="6" fillId="0" borderId="11" xfId="0" applyNumberFormat="1" applyFont="1" applyFill="1" applyBorder="1" applyAlignment="1">
      <alignment horizontal="center" vertical="center" shrinkToFit="1"/>
    </xf>
    <xf numFmtId="187" fontId="15" fillId="0" borderId="4" xfId="0" applyNumberFormat="1" applyFont="1" applyFill="1" applyBorder="1" applyAlignment="1">
      <alignment horizontal="center" vertical="center" shrinkToFit="1"/>
    </xf>
    <xf numFmtId="193" fontId="15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87" fontId="15" fillId="0" borderId="18" xfId="0" applyNumberFormat="1" applyFont="1" applyFill="1" applyBorder="1" applyAlignment="1">
      <alignment horizontal="center" vertical="center" shrinkToFit="1"/>
    </xf>
    <xf numFmtId="187" fontId="15" fillId="0" borderId="7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95" fontId="26" fillId="0" borderId="7" xfId="0" applyNumberFormat="1" applyFont="1" applyBorder="1" applyAlignment="1">
      <alignment horizontal="center" vertical="center" shrinkToFit="1"/>
    </xf>
    <xf numFmtId="187" fontId="0" fillId="0" borderId="0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vertical="center"/>
    </xf>
    <xf numFmtId="200" fontId="15" fillId="0" borderId="0" xfId="0" applyNumberFormat="1" applyFont="1" applyFill="1" applyAlignment="1">
      <alignment horizontal="center" vertical="center" shrinkToFit="1"/>
    </xf>
    <xf numFmtId="0" fontId="38" fillId="0" borderId="0" xfId="0" applyFont="1" applyAlignment="1">
      <alignment/>
    </xf>
    <xf numFmtId="0" fontId="0" fillId="0" borderId="18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41" fontId="2" fillId="0" borderId="10" xfId="17" applyFont="1" applyBorder="1" applyAlignment="1">
      <alignment horizontal="center" vertical="center"/>
    </xf>
    <xf numFmtId="41" fontId="2" fillId="0" borderId="14" xfId="17" applyFont="1" applyBorder="1" applyAlignment="1">
      <alignment horizontal="center" vertical="center"/>
    </xf>
    <xf numFmtId="230" fontId="2" fillId="0" borderId="14" xfId="17" applyNumberFormat="1" applyFont="1" applyBorder="1" applyAlignment="1">
      <alignment horizontal="center" vertical="center"/>
    </xf>
    <xf numFmtId="41" fontId="2" fillId="0" borderId="11" xfId="17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Continuous" vertical="center" shrinkToFit="1"/>
    </xf>
    <xf numFmtId="0" fontId="2" fillId="0" borderId="24" xfId="0" applyFont="1" applyFill="1" applyBorder="1" applyAlignment="1">
      <alignment horizontal="centerContinuous" vertical="center" shrinkToFit="1"/>
    </xf>
    <xf numFmtId="0" fontId="2" fillId="0" borderId="17" xfId="0" applyFont="1" applyFill="1" applyBorder="1" applyAlignment="1">
      <alignment horizontal="centerContinuous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202" fontId="2" fillId="0" borderId="0" xfId="1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 quotePrefix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202" fontId="38" fillId="0" borderId="0" xfId="17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202" fontId="25" fillId="0" borderId="4" xfId="17" applyNumberFormat="1" applyFont="1" applyFill="1" applyBorder="1" applyAlignment="1">
      <alignment horizontal="center" vertical="center"/>
    </xf>
    <xf numFmtId="202" fontId="45" fillId="0" borderId="4" xfId="17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202" fontId="38" fillId="0" borderId="6" xfId="17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 quotePrefix="1">
      <alignment horizontal="left" vertical="center"/>
    </xf>
    <xf numFmtId="0" fontId="37" fillId="0" borderId="5" xfId="0" applyNumberFormat="1" applyFont="1" applyBorder="1" applyAlignment="1" quotePrefix="1">
      <alignment horizontal="left" vertical="center"/>
    </xf>
    <xf numFmtId="0" fontId="37" fillId="0" borderId="5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 quotePrefix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37" fillId="0" borderId="6" xfId="0" applyNumberFormat="1" applyFont="1" applyBorder="1" applyAlignment="1" quotePrefix="1">
      <alignment horizontal="left" vertical="center"/>
    </xf>
    <xf numFmtId="0" fontId="37" fillId="0" borderId="6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187" fontId="2" fillId="0" borderId="0" xfId="0" applyNumberFormat="1" applyFont="1" applyAlignment="1" quotePrefix="1">
      <alignment horizontal="center" vertical="center"/>
    </xf>
    <xf numFmtId="0" fontId="38" fillId="0" borderId="0" xfId="0" applyFont="1" applyAlignment="1">
      <alignment vertical="center"/>
    </xf>
    <xf numFmtId="193" fontId="2" fillId="0" borderId="0" xfId="0" applyNumberFormat="1" applyFont="1" applyBorder="1" applyAlignment="1">
      <alignment horizontal="center" vertical="center"/>
    </xf>
    <xf numFmtId="193" fontId="2" fillId="0" borderId="0" xfId="0" applyNumberFormat="1" applyFont="1" applyBorder="1" applyAlignment="1" quotePrefix="1">
      <alignment horizontal="center" vertical="center"/>
    </xf>
    <xf numFmtId="187" fontId="2" fillId="0" borderId="0" xfId="0" applyNumberFormat="1" applyFont="1" applyAlignment="1">
      <alignment horizontal="center" vertical="center" shrinkToFit="1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83" fontId="2" fillId="0" borderId="6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93" fontId="2" fillId="0" borderId="0" xfId="0" applyNumberFormat="1" applyFont="1" applyAlignment="1" quotePrefix="1">
      <alignment horizontal="center" vertical="center"/>
    </xf>
    <xf numFmtId="183" fontId="38" fillId="0" borderId="6" xfId="0" applyNumberFormat="1" applyFont="1" applyBorder="1" applyAlignment="1">
      <alignment horizontal="center" vertical="center"/>
    </xf>
    <xf numFmtId="183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shrinkToFit="1"/>
    </xf>
    <xf numFmtId="193" fontId="38" fillId="0" borderId="0" xfId="0" applyNumberFormat="1" applyFont="1" applyBorder="1" applyAlignment="1">
      <alignment horizontal="center" vertical="center" shrinkToFit="1"/>
    </xf>
    <xf numFmtId="194" fontId="38" fillId="0" borderId="0" xfId="0" applyNumberFormat="1" applyFont="1" applyBorder="1" applyAlignment="1">
      <alignment horizontal="center" vertical="center" shrinkToFit="1"/>
    </xf>
    <xf numFmtId="187" fontId="38" fillId="0" borderId="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187" fontId="0" fillId="0" borderId="0" xfId="17" applyNumberFormat="1" applyFont="1" applyBorder="1" applyAlignment="1">
      <alignment horizontal="center" vertical="center" shrinkToFit="1"/>
    </xf>
    <xf numFmtId="187" fontId="0" fillId="0" borderId="0" xfId="0" applyNumberFormat="1" applyFont="1" applyBorder="1" applyAlignment="1">
      <alignment horizontal="center" vertical="center" shrinkToFit="1"/>
    </xf>
    <xf numFmtId="187" fontId="0" fillId="0" borderId="6" xfId="0" applyNumberFormat="1" applyFont="1" applyBorder="1" applyAlignment="1">
      <alignment horizontal="center" vertical="center" shrinkToFit="1"/>
    </xf>
    <xf numFmtId="187" fontId="37" fillId="0" borderId="6" xfId="0" applyNumberFormat="1" applyFont="1" applyBorder="1" applyAlignment="1">
      <alignment horizontal="center" vertical="center" shrinkToFit="1"/>
    </xf>
    <xf numFmtId="187" fontId="37" fillId="0" borderId="0" xfId="0" applyNumberFormat="1" applyFont="1" applyBorder="1" applyAlignment="1">
      <alignment horizontal="center" vertical="center" shrinkToFit="1"/>
    </xf>
    <xf numFmtId="187" fontId="0" fillId="0" borderId="0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38" fillId="0" borderId="5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38" fillId="0" borderId="6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left" vertical="center"/>
    </xf>
    <xf numFmtId="0" fontId="0" fillId="0" borderId="5" xfId="0" applyFont="1" applyBorder="1" applyAlignment="1" quotePrefix="1">
      <alignment horizontal="left" vertical="center"/>
    </xf>
    <xf numFmtId="0" fontId="25" fillId="0" borderId="7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 quotePrefix="1">
      <alignment horizontal="center" vertical="center" shrinkToFit="1"/>
    </xf>
    <xf numFmtId="0" fontId="2" fillId="0" borderId="25" xfId="23" applyFont="1" applyFill="1" applyBorder="1" applyAlignment="1">
      <alignment horizontal="center" vertical="center" shrinkToFit="1"/>
      <protection/>
    </xf>
    <xf numFmtId="0" fontId="2" fillId="0" borderId="0" xfId="23" applyFont="1" applyFill="1" applyAlignment="1">
      <alignment horizontal="center" vertical="center"/>
      <protection/>
    </xf>
    <xf numFmtId="0" fontId="2" fillId="0" borderId="0" xfId="23" applyFont="1" applyFill="1" applyAlignment="1">
      <alignment vertical="center"/>
      <protection/>
    </xf>
    <xf numFmtId="0" fontId="2" fillId="0" borderId="12" xfId="23" applyFont="1" applyFill="1" applyBorder="1" applyAlignment="1">
      <alignment horizontal="center" vertical="center" shrinkToFit="1"/>
      <protection/>
    </xf>
    <xf numFmtId="0" fontId="2" fillId="0" borderId="9" xfId="23" applyFont="1" applyFill="1" applyBorder="1" applyAlignment="1">
      <alignment horizontal="center" vertical="center" shrinkToFit="1"/>
      <protection/>
    </xf>
    <xf numFmtId="0" fontId="2" fillId="0" borderId="9" xfId="23" applyFont="1" applyFill="1" applyBorder="1" applyAlignment="1">
      <alignment horizontal="center" vertical="center"/>
      <protection/>
    </xf>
    <xf numFmtId="0" fontId="2" fillId="0" borderId="0" xfId="23" applyFont="1" applyFill="1" applyAlignment="1">
      <alignment horizontal="center" vertical="center" shrinkToFit="1"/>
      <protection/>
    </xf>
    <xf numFmtId="0" fontId="2" fillId="0" borderId="9" xfId="23" applyFont="1" applyFill="1" applyBorder="1" applyAlignment="1" quotePrefix="1">
      <alignment horizontal="center" vertical="center" shrinkToFit="1"/>
      <protection/>
    </xf>
    <xf numFmtId="0" fontId="2" fillId="0" borderId="13" xfId="23" applyFont="1" applyFill="1" applyBorder="1" applyAlignment="1">
      <alignment horizontal="center" vertical="center" shrinkToFit="1"/>
      <protection/>
    </xf>
    <xf numFmtId="0" fontId="38" fillId="0" borderId="0" xfId="23" applyFont="1" applyFill="1" applyBorder="1" applyAlignment="1">
      <alignment vertical="center"/>
      <protection/>
    </xf>
    <xf numFmtId="0" fontId="2" fillId="0" borderId="0" xfId="23" applyFont="1" applyFill="1">
      <alignment/>
      <protection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7" fontId="15" fillId="0" borderId="4" xfId="0" applyNumberFormat="1" applyFont="1" applyBorder="1" applyAlignment="1">
      <alignment horizontal="center" vertical="center" shrinkToFit="1"/>
    </xf>
    <xf numFmtId="193" fontId="0" fillId="0" borderId="0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95" fontId="3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/>
    </xf>
    <xf numFmtId="195" fontId="15" fillId="0" borderId="18" xfId="0" applyNumberFormat="1" applyFont="1" applyFill="1" applyBorder="1" applyAlignment="1">
      <alignment horizontal="center" vertical="center" shrinkToFit="1"/>
    </xf>
    <xf numFmtId="195" fontId="15" fillId="0" borderId="4" xfId="0" applyNumberFormat="1" applyFont="1" applyFill="1" applyBorder="1" applyAlignment="1">
      <alignment horizontal="center" vertical="center" shrinkToFit="1"/>
    </xf>
    <xf numFmtId="195" fontId="15" fillId="0" borderId="4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 quotePrefix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199" fontId="2" fillId="0" borderId="0" xfId="0" applyNumberFormat="1" applyFont="1" applyAlignment="1">
      <alignment horizontal="center" vertical="center"/>
    </xf>
    <xf numFmtId="195" fontId="2" fillId="0" borderId="0" xfId="0" applyNumberFormat="1" applyFont="1" applyAlignment="1">
      <alignment horizontal="center" vertical="center"/>
    </xf>
    <xf numFmtId="195" fontId="2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shrinkToFit="1"/>
    </xf>
    <xf numFmtId="195" fontId="38" fillId="0" borderId="0" xfId="0" applyNumberFormat="1" applyFont="1" applyAlignment="1">
      <alignment horizontal="center" vertical="center" shrinkToFit="1"/>
    </xf>
    <xf numFmtId="195" fontId="38" fillId="0" borderId="0" xfId="0" applyNumberFormat="1" applyFont="1" applyBorder="1" applyAlignment="1">
      <alignment horizontal="center" vertical="center" shrinkToFit="1"/>
    </xf>
    <xf numFmtId="195" fontId="38" fillId="0" borderId="5" xfId="0" applyNumberFormat="1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195" fontId="25" fillId="0" borderId="0" xfId="0" applyNumberFormat="1" applyFont="1" applyFill="1" applyAlignment="1">
      <alignment horizontal="center" vertical="center" shrinkToFit="1"/>
    </xf>
    <xf numFmtId="199" fontId="2" fillId="0" borderId="0" xfId="0" applyNumberFormat="1" applyFont="1" applyFill="1" applyAlignment="1">
      <alignment horizontal="center" vertical="center" shrinkToFit="1"/>
    </xf>
    <xf numFmtId="195" fontId="2" fillId="0" borderId="0" xfId="0" applyNumberFormat="1" applyFont="1" applyFill="1" applyBorder="1" applyAlignment="1">
      <alignment horizontal="center" vertical="center" shrinkToFit="1"/>
    </xf>
    <xf numFmtId="195" fontId="2" fillId="0" borderId="5" xfId="0" applyNumberFormat="1" applyFont="1" applyFill="1" applyBorder="1" applyAlignment="1">
      <alignment horizontal="center" vertical="center" shrinkToFit="1"/>
    </xf>
    <xf numFmtId="199" fontId="2" fillId="0" borderId="14" xfId="0" applyNumberFormat="1" applyFont="1" applyFill="1" applyBorder="1" applyAlignment="1">
      <alignment horizontal="center" vertical="center" shrinkToFit="1"/>
    </xf>
    <xf numFmtId="195" fontId="2" fillId="0" borderId="14" xfId="0" applyNumberFormat="1" applyFont="1" applyFill="1" applyBorder="1" applyAlignment="1">
      <alignment horizontal="center" vertical="center" shrinkToFit="1"/>
    </xf>
    <xf numFmtId="195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 quotePrefix="1">
      <alignment horizontal="right" vertical="center"/>
    </xf>
    <xf numFmtId="0" fontId="2" fillId="0" borderId="1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86" fontId="2" fillId="0" borderId="0" xfId="0" applyNumberFormat="1" applyFont="1" applyAlignment="1">
      <alignment horizontal="center" vertical="center" shrinkToFit="1"/>
    </xf>
    <xf numFmtId="195" fontId="38" fillId="0" borderId="0" xfId="0" applyNumberFormat="1" applyFont="1" applyAlignment="1">
      <alignment horizontal="center" vertical="center"/>
    </xf>
    <xf numFmtId="176" fontId="38" fillId="0" borderId="0" xfId="0" applyNumberFormat="1" applyFont="1" applyAlignment="1">
      <alignment vertical="center"/>
    </xf>
    <xf numFmtId="195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195" fontId="2" fillId="0" borderId="0" xfId="0" applyNumberFormat="1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 quotePrefix="1">
      <alignment horizontal="center" vertical="center" shrinkToFit="1"/>
    </xf>
    <xf numFmtId="0" fontId="38" fillId="0" borderId="6" xfId="0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95" fontId="25" fillId="0" borderId="6" xfId="0" applyNumberFormat="1" applyFont="1" applyFill="1" applyBorder="1" applyAlignment="1">
      <alignment horizontal="center" vertical="center"/>
    </xf>
    <xf numFmtId="195" fontId="25" fillId="0" borderId="0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99" fontId="2" fillId="0" borderId="6" xfId="0" applyNumberFormat="1" applyFont="1" applyFill="1" applyBorder="1" applyAlignment="1">
      <alignment horizontal="center" vertical="center" shrinkToFit="1"/>
    </xf>
    <xf numFmtId="199" fontId="2" fillId="0" borderId="0" xfId="0" applyNumberFormat="1" applyFont="1" applyFill="1" applyBorder="1" applyAlignment="1">
      <alignment horizontal="center" vertical="center" shrinkToFit="1"/>
    </xf>
    <xf numFmtId="0" fontId="2" fillId="0" borderId="19" xfId="0" applyFont="1" applyBorder="1" applyAlignment="1" quotePrefix="1">
      <alignment horizontal="left" vertical="center"/>
    </xf>
    <xf numFmtId="195" fontId="2" fillId="0" borderId="0" xfId="0" applyNumberFormat="1" applyFont="1" applyFill="1" applyAlignment="1">
      <alignment horizontal="center" vertical="center" shrinkToFi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196" fontId="2" fillId="0" borderId="0" xfId="0" applyNumberFormat="1" applyFont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196" fontId="25" fillId="0" borderId="0" xfId="0" applyNumberFormat="1" applyFont="1" applyFill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196" fontId="2" fillId="0" borderId="0" xfId="0" applyNumberFormat="1" applyFont="1" applyFill="1" applyAlignment="1">
      <alignment horizontal="center" vertical="center" shrinkToFit="1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 shrinkToFit="1"/>
    </xf>
    <xf numFmtId="196" fontId="2" fillId="0" borderId="5" xfId="0" applyNumberFormat="1" applyFont="1" applyFill="1" applyBorder="1" applyAlignment="1">
      <alignment horizontal="center" vertical="center" shrinkToFit="1"/>
    </xf>
    <xf numFmtId="196" fontId="2" fillId="0" borderId="10" xfId="0" applyNumberFormat="1" applyFont="1" applyFill="1" applyBorder="1" applyAlignment="1">
      <alignment horizontal="center" vertical="center" shrinkToFit="1"/>
    </xf>
    <xf numFmtId="196" fontId="2" fillId="0" borderId="1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23" applyFont="1">
      <alignment/>
      <protection/>
    </xf>
    <xf numFmtId="0" fontId="0" fillId="0" borderId="0" xfId="23" applyFont="1">
      <alignment/>
      <protection/>
    </xf>
    <xf numFmtId="0" fontId="0" fillId="0" borderId="0" xfId="0" applyFont="1" applyAlignment="1">
      <alignment/>
    </xf>
    <xf numFmtId="3" fontId="1" fillId="0" borderId="0" xfId="23" applyNumberFormat="1" applyFont="1" applyFill="1" applyAlignment="1">
      <alignment horizontal="centerContinuous" vertical="center"/>
      <protection/>
    </xf>
    <xf numFmtId="3" fontId="1" fillId="0" borderId="0" xfId="23" applyNumberFormat="1" applyFont="1" applyFill="1" applyAlignment="1">
      <alignment horizontal="center" vertical="center"/>
      <protection/>
    </xf>
    <xf numFmtId="0" fontId="0" fillId="0" borderId="0" xfId="2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6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7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87" fontId="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right" vertical="center"/>
    </xf>
    <xf numFmtId="0" fontId="38" fillId="0" borderId="0" xfId="0" applyFont="1" applyBorder="1" applyAlignment="1" quotePrefix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187" fontId="25" fillId="0" borderId="4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88" fontId="25" fillId="0" borderId="18" xfId="0" applyNumberFormat="1" applyFont="1" applyFill="1" applyBorder="1" applyAlignment="1">
      <alignment horizontal="center" vertical="center" shrinkToFit="1"/>
    </xf>
    <xf numFmtId="188" fontId="25" fillId="0" borderId="4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/>
    </xf>
    <xf numFmtId="187" fontId="0" fillId="0" borderId="0" xfId="17" applyNumberFormat="1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/>
    </xf>
    <xf numFmtId="195" fontId="25" fillId="0" borderId="0" xfId="0" applyNumberFormat="1" applyFont="1" applyAlignment="1">
      <alignment horizontal="center" vertical="center" shrinkToFit="1"/>
    </xf>
    <xf numFmtId="195" fontId="25" fillId="0" borderId="0" xfId="0" applyNumberFormat="1" applyFont="1" applyBorder="1" applyAlignment="1">
      <alignment horizontal="center" vertical="center" shrinkToFit="1"/>
    </xf>
    <xf numFmtId="195" fontId="2" fillId="0" borderId="0" xfId="0" applyNumberFormat="1" applyFont="1" applyFill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195" fontId="2" fillId="0" borderId="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shrinkToFit="1"/>
    </xf>
    <xf numFmtId="0" fontId="56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 vertical="center" shrinkToFit="1"/>
    </xf>
    <xf numFmtId="0" fontId="2" fillId="0" borderId="19" xfId="0" applyFont="1" applyBorder="1" applyAlignment="1">
      <alignment horizontal="center" vertical="center"/>
    </xf>
    <xf numFmtId="186" fontId="2" fillId="0" borderId="6" xfId="0" applyNumberFormat="1" applyFont="1" applyBorder="1" applyAlignment="1">
      <alignment horizontal="center" vertical="center" shrinkToFit="1"/>
    </xf>
    <xf numFmtId="186" fontId="2" fillId="0" borderId="12" xfId="0" applyNumberFormat="1" applyFont="1" applyBorder="1" applyAlignment="1">
      <alignment horizontal="center" vertical="center" shrinkToFit="1"/>
    </xf>
    <xf numFmtId="186" fontId="2" fillId="0" borderId="20" xfId="0" applyNumberFormat="1" applyFont="1" applyBorder="1" applyAlignment="1">
      <alignment horizontal="center" vertical="center" shrinkToFit="1"/>
    </xf>
    <xf numFmtId="186" fontId="2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86" fontId="2" fillId="0" borderId="9" xfId="0" applyNumberFormat="1" applyFont="1" applyBorder="1" applyAlignment="1">
      <alignment horizontal="center" vertical="center" shrinkToFit="1"/>
    </xf>
    <xf numFmtId="186" fontId="2" fillId="0" borderId="10" xfId="0" applyNumberFormat="1" applyFont="1" applyBorder="1" applyAlignment="1">
      <alignment horizontal="center" vertical="center" shrinkToFit="1"/>
    </xf>
    <xf numFmtId="186" fontId="2" fillId="0" borderId="13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 shrinkToFit="1"/>
    </xf>
    <xf numFmtId="0" fontId="0" fillId="0" borderId="0" xfId="0" applyFont="1" applyBorder="1" applyAlignment="1">
      <alignment horizont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86" fontId="0" fillId="0" borderId="13" xfId="0" applyNumberFormat="1" applyFont="1" applyBorder="1" applyAlignment="1">
      <alignment horizontal="center" vertical="center" wrapText="1" shrinkToFit="1"/>
    </xf>
    <xf numFmtId="186" fontId="0" fillId="0" borderId="0" xfId="17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186" fontId="0" fillId="0" borderId="0" xfId="0" applyNumberFormat="1" applyFont="1" applyBorder="1" applyAlignment="1">
      <alignment horizontal="center" vertical="center" wrapText="1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187" fontId="15" fillId="0" borderId="18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6" xfId="0" applyFont="1" applyFill="1" applyBorder="1" applyAlignment="1" quotePrefix="1">
      <alignment horizontal="left" vertical="center" indent="1" shrinkToFit="1"/>
    </xf>
    <xf numFmtId="0" fontId="6" fillId="0" borderId="0" xfId="0" applyFont="1" applyBorder="1" applyAlignment="1" quotePrefix="1">
      <alignment horizontal="right" vertical="center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 quotePrefix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195" fontId="6" fillId="0" borderId="4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indent="1" shrinkToFit="1"/>
    </xf>
    <xf numFmtId="0" fontId="16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205" fontId="37" fillId="0" borderId="0" xfId="0" applyNumberFormat="1" applyFont="1" applyBorder="1" applyAlignment="1">
      <alignment horizontal="center" vertical="center" shrinkToFit="1"/>
    </xf>
    <xf numFmtId="195" fontId="15" fillId="0" borderId="0" xfId="0" applyNumberFormat="1" applyFont="1" applyFill="1" applyBorder="1" applyAlignment="1">
      <alignment horizontal="center" vertical="center" shrinkToFit="1"/>
    </xf>
    <xf numFmtId="205" fontId="15" fillId="0" borderId="0" xfId="0" applyNumberFormat="1" applyFont="1" applyFill="1" applyBorder="1" applyAlignment="1">
      <alignment horizontal="center" vertical="center" shrinkToFit="1"/>
    </xf>
    <xf numFmtId="195" fontId="0" fillId="0" borderId="0" xfId="0" applyNumberFormat="1" applyFont="1" applyFill="1" applyBorder="1" applyAlignment="1">
      <alignment horizontal="center" vertical="center" shrinkToFit="1"/>
    </xf>
    <xf numFmtId="205" fontId="0" fillId="0" borderId="0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195" fontId="0" fillId="0" borderId="4" xfId="0" applyNumberFormat="1" applyFont="1" applyFill="1" applyBorder="1" applyAlignment="1">
      <alignment horizontal="center" vertical="center" shrinkToFit="1"/>
    </xf>
    <xf numFmtId="205" fontId="0" fillId="0" borderId="4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0" xfId="0" applyFont="1" applyFill="1" applyAlignment="1" quotePrefix="1">
      <alignment horizontal="left" vertical="center"/>
    </xf>
    <xf numFmtId="196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 quotePrefix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199" fontId="25" fillId="0" borderId="6" xfId="0" applyNumberFormat="1" applyFont="1" applyFill="1" applyBorder="1" applyAlignment="1">
      <alignment horizontal="center" vertical="center" shrinkToFit="1"/>
    </xf>
    <xf numFmtId="199" fontId="25" fillId="0" borderId="0" xfId="0" applyNumberFormat="1" applyFont="1" applyFill="1" applyBorder="1" applyAlignment="1">
      <alignment horizontal="center" vertical="center" shrinkToFit="1"/>
    </xf>
    <xf numFmtId="187" fontId="2" fillId="0" borderId="0" xfId="0" applyNumberFormat="1" applyFont="1" applyFill="1" applyBorder="1" applyAlignment="1">
      <alignment horizontal="center" vertical="center" shrinkToFit="1"/>
    </xf>
    <xf numFmtId="187" fontId="2" fillId="0" borderId="14" xfId="0" applyNumberFormat="1" applyFont="1" applyFill="1" applyBorder="1" applyAlignment="1">
      <alignment horizontal="center" vertical="center" shrinkToFit="1"/>
    </xf>
    <xf numFmtId="200" fontId="2" fillId="0" borderId="0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199" fontId="15" fillId="0" borderId="18" xfId="0" applyNumberFormat="1" applyFont="1" applyFill="1" applyBorder="1" applyAlignment="1">
      <alignment horizontal="center" vertical="center" shrinkToFit="1"/>
    </xf>
    <xf numFmtId="199" fontId="15" fillId="0" borderId="4" xfId="0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5" fillId="0" borderId="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 quotePrefix="1">
      <alignment horizontal="center" vertical="center"/>
    </xf>
    <xf numFmtId="0" fontId="16" fillId="0" borderId="21" xfId="0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200" fontId="0" fillId="0" borderId="0" xfId="0" applyNumberFormat="1" applyFont="1" applyFill="1" applyAlignment="1">
      <alignment horizontal="center" vertical="center" shrinkToFit="1"/>
    </xf>
    <xf numFmtId="200" fontId="31" fillId="2" borderId="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186" fontId="37" fillId="0" borderId="6" xfId="0" applyNumberFormat="1" applyFont="1" applyBorder="1" applyAlignment="1">
      <alignment horizontal="center" vertical="center" shrinkToFit="1"/>
    </xf>
    <xf numFmtId="186" fontId="37" fillId="0" borderId="0" xfId="0" applyNumberFormat="1" applyFont="1" applyBorder="1" applyAlignment="1">
      <alignment horizontal="center" vertical="center" shrinkToFit="1"/>
    </xf>
    <xf numFmtId="186" fontId="37" fillId="0" borderId="5" xfId="0" applyNumberFormat="1" applyFont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200" fontId="0" fillId="0" borderId="0" xfId="0" applyNumberFormat="1" applyFont="1" applyFill="1" applyAlignment="1">
      <alignment horizontal="center" vertical="center" shrinkToFit="1"/>
    </xf>
    <xf numFmtId="200" fontId="0" fillId="0" borderId="18" xfId="0" applyNumberFormat="1" applyFont="1" applyFill="1" applyBorder="1" applyAlignment="1">
      <alignment horizontal="center" vertical="center" shrinkToFit="1"/>
    </xf>
    <xf numFmtId="200" fontId="0" fillId="0" borderId="4" xfId="0" applyNumberFormat="1" applyFont="1" applyFill="1" applyBorder="1" applyAlignment="1">
      <alignment horizontal="center" vertical="center" shrinkToFit="1"/>
    </xf>
    <xf numFmtId="203" fontId="15" fillId="0" borderId="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200" fontId="32" fillId="0" borderId="0" xfId="0" applyNumberFormat="1" applyFont="1" applyAlignment="1">
      <alignment horizontal="center" vertical="center" shrinkToFit="1"/>
    </xf>
    <xf numFmtId="195" fontId="32" fillId="0" borderId="0" xfId="0" applyNumberFormat="1" applyFont="1" applyAlignment="1">
      <alignment horizontal="center" vertical="center" shrinkToFit="1"/>
    </xf>
    <xf numFmtId="200" fontId="6" fillId="0" borderId="6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/>
    </xf>
    <xf numFmtId="200" fontId="6" fillId="0" borderId="10" xfId="0" applyNumberFormat="1" applyFont="1" applyFill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 quotePrefix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186" fontId="0" fillId="0" borderId="0" xfId="0" applyNumberFormat="1" applyFont="1" applyAlignment="1">
      <alignment horizontal="center" vertical="center" shrinkToFit="1"/>
    </xf>
    <xf numFmtId="184" fontId="0" fillId="0" borderId="0" xfId="0" applyNumberFormat="1" applyFont="1" applyAlignment="1">
      <alignment horizontal="center" vertical="center" shrinkToFit="1"/>
    </xf>
    <xf numFmtId="199" fontId="0" fillId="0" borderId="0" xfId="0" applyNumberFormat="1" applyFont="1" applyAlignment="1">
      <alignment horizontal="center" vertical="center" shrinkToFit="1"/>
    </xf>
    <xf numFmtId="176" fontId="37" fillId="0" borderId="5" xfId="0" applyNumberFormat="1" applyFont="1" applyBorder="1" applyAlignment="1">
      <alignment horizontal="center" vertical="center"/>
    </xf>
    <xf numFmtId="195" fontId="37" fillId="0" borderId="0" xfId="0" applyNumberFormat="1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176" fontId="37" fillId="0" borderId="6" xfId="0" applyNumberFormat="1" applyFont="1" applyFill="1" applyBorder="1" applyAlignment="1">
      <alignment horizontal="center" vertical="center" shrinkToFit="1"/>
    </xf>
    <xf numFmtId="176" fontId="15" fillId="0" borderId="5" xfId="0" applyNumberFormat="1" applyFont="1" applyBorder="1" applyAlignment="1">
      <alignment horizontal="center" vertical="center"/>
    </xf>
    <xf numFmtId="195" fontId="15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199" fontId="0" fillId="0" borderId="0" xfId="0" applyNumberFormat="1" applyFont="1" applyFill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99" fontId="0" fillId="0" borderId="14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95" fontId="0" fillId="0" borderId="0" xfId="0" applyNumberFormat="1" applyFont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199" fontId="0" fillId="0" borderId="10" xfId="0" applyNumberFormat="1" applyFont="1" applyFill="1" applyBorder="1" applyAlignment="1">
      <alignment horizontal="center" vertical="center" shrinkToFit="1"/>
    </xf>
    <xf numFmtId="199" fontId="0" fillId="0" borderId="11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195" fontId="0" fillId="0" borderId="6" xfId="0" applyNumberFormat="1" applyFont="1" applyBorder="1" applyAlignment="1">
      <alignment horizontal="center" vertical="center" shrinkToFit="1"/>
    </xf>
    <xf numFmtId="195" fontId="0" fillId="0" borderId="0" xfId="0" applyNumberFormat="1" applyFont="1" applyBorder="1" applyAlignment="1">
      <alignment horizontal="center" vertical="center" shrinkToFit="1"/>
    </xf>
    <xf numFmtId="195" fontId="0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00" fontId="32" fillId="0" borderId="6" xfId="0" applyNumberFormat="1" applyFont="1" applyBorder="1" applyAlignment="1">
      <alignment horizontal="center" vertical="center" shrinkToFit="1"/>
    </xf>
    <xf numFmtId="195" fontId="37" fillId="0" borderId="6" xfId="0" applyNumberFormat="1" applyFont="1" applyBorder="1" applyAlignment="1">
      <alignment horizontal="center" vertical="center"/>
    </xf>
    <xf numFmtId="195" fontId="37" fillId="0" borderId="0" xfId="0" applyNumberFormat="1" applyFont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5" fontId="15" fillId="0" borderId="6" xfId="0" applyNumberFormat="1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/>
    </xf>
    <xf numFmtId="195" fontId="15" fillId="0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95" fontId="0" fillId="0" borderId="6" xfId="0" applyNumberFormat="1" applyFont="1" applyFill="1" applyBorder="1" applyAlignment="1">
      <alignment horizontal="center" vertical="center" shrinkToFit="1"/>
    </xf>
    <xf numFmtId="195" fontId="0" fillId="0" borderId="5" xfId="0" applyNumberFormat="1" applyFont="1" applyFill="1" applyBorder="1" applyAlignment="1">
      <alignment horizontal="center" vertical="center" shrinkToFit="1"/>
    </xf>
    <xf numFmtId="195" fontId="0" fillId="0" borderId="0" xfId="0" applyNumberFormat="1" applyFont="1" applyFill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95" fontId="0" fillId="0" borderId="10" xfId="0" applyNumberFormat="1" applyFont="1" applyFill="1" applyBorder="1" applyAlignment="1">
      <alignment horizontal="center" vertical="center" shrinkToFit="1"/>
    </xf>
    <xf numFmtId="195" fontId="0" fillId="0" borderId="14" xfId="0" applyNumberFormat="1" applyFont="1" applyFill="1" applyBorder="1" applyAlignment="1">
      <alignment horizontal="center" vertical="center" shrinkToFit="1"/>
    </xf>
    <xf numFmtId="0" fontId="0" fillId="0" borderId="5" xfId="0" applyFont="1" applyBorder="1" applyAlignment="1" quotePrefix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188" fontId="0" fillId="0" borderId="0" xfId="0" applyNumberFormat="1" applyFont="1" applyBorder="1" applyAlignment="1">
      <alignment horizontal="center" vertical="center" shrinkToFit="1"/>
    </xf>
    <xf numFmtId="207" fontId="0" fillId="0" borderId="0" xfId="0" applyNumberFormat="1" applyFont="1" applyBorder="1" applyAlignment="1">
      <alignment horizontal="center" vertical="center" shrinkToFit="1"/>
    </xf>
    <xf numFmtId="208" fontId="0" fillId="0" borderId="5" xfId="0" applyNumberFormat="1" applyFont="1" applyBorder="1" applyAlignment="1" applyProtection="1" quotePrefix="1">
      <alignment horizontal="center" vertical="center" shrinkToFit="1"/>
      <protection locked="0"/>
    </xf>
    <xf numFmtId="190" fontId="0" fillId="0" borderId="5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5" xfId="0" applyFont="1" applyBorder="1" applyAlignment="1" quotePrefix="1">
      <alignment horizontal="center" vertical="center" wrapText="1" shrinkToFit="1"/>
    </xf>
    <xf numFmtId="207" fontId="0" fillId="0" borderId="0" xfId="0" applyNumberFormat="1" applyFont="1" applyBorder="1" applyAlignment="1" quotePrefix="1">
      <alignment horizontal="center" vertical="center" shrinkToFit="1"/>
    </xf>
    <xf numFmtId="190" fontId="0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195" fontId="43" fillId="0" borderId="0" xfId="0" applyNumberFormat="1" applyFont="1" applyAlignment="1">
      <alignment horizontal="center" vertical="center" shrinkToFit="1"/>
    </xf>
    <xf numFmtId="195" fontId="0" fillId="0" borderId="10" xfId="0" applyNumberFormat="1" applyFont="1" applyBorder="1" applyAlignment="1">
      <alignment horizontal="center" vertical="center" shrinkToFit="1"/>
    </xf>
    <xf numFmtId="195" fontId="0" fillId="0" borderId="14" xfId="0" applyNumberFormat="1" applyFont="1" applyBorder="1" applyAlignment="1">
      <alignment horizontal="center" vertical="center" shrinkToFit="1"/>
    </xf>
    <xf numFmtId="188" fontId="0" fillId="0" borderId="14" xfId="0" applyNumberFormat="1" applyFont="1" applyBorder="1" applyAlignment="1">
      <alignment horizontal="center" vertical="center" shrinkToFit="1"/>
    </xf>
    <xf numFmtId="207" fontId="0" fillId="0" borderId="14" xfId="0" applyNumberFormat="1" applyFont="1" applyBorder="1" applyAlignment="1">
      <alignment horizontal="center" vertical="center" wrapText="1" shrinkToFit="1"/>
    </xf>
    <xf numFmtId="190" fontId="0" fillId="0" borderId="11" xfId="0" applyNumberFormat="1" applyFont="1" applyBorder="1" applyAlignment="1" applyProtection="1" quotePrefix="1">
      <alignment horizontal="center" vertical="center" wrapText="1" shrinkToFit="1"/>
      <protection locked="0"/>
    </xf>
    <xf numFmtId="200" fontId="6" fillId="0" borderId="14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200" fontId="6" fillId="0" borderId="6" xfId="0" applyNumberFormat="1" applyFont="1" applyBorder="1" applyAlignment="1">
      <alignment horizontal="center" vertical="center"/>
    </xf>
    <xf numFmtId="200" fontId="6" fillId="0" borderId="0" xfId="0" applyNumberFormat="1" applyFont="1" applyBorder="1" applyAlignment="1">
      <alignment horizontal="center" vertical="center" shrinkToFit="1"/>
    </xf>
    <xf numFmtId="200" fontId="43" fillId="0" borderId="6" xfId="0" applyNumberFormat="1" applyFont="1" applyBorder="1" applyAlignment="1">
      <alignment horizontal="center" vertical="center" shrinkToFit="1"/>
    </xf>
    <xf numFmtId="200" fontId="43" fillId="0" borderId="0" xfId="0" applyNumberFormat="1" applyFont="1" applyAlignment="1">
      <alignment horizontal="center" vertical="center" shrinkToFit="1"/>
    </xf>
    <xf numFmtId="195" fontId="32" fillId="0" borderId="6" xfId="0" applyNumberFormat="1" applyFont="1" applyBorder="1" applyAlignment="1">
      <alignment horizontal="center" vertical="center" shrinkToFit="1"/>
    </xf>
    <xf numFmtId="195" fontId="32" fillId="0" borderId="0" xfId="0" applyNumberFormat="1" applyFont="1" applyBorder="1" applyAlignment="1">
      <alignment horizontal="center" vertical="center" shrinkToFit="1"/>
    </xf>
    <xf numFmtId="200" fontId="32" fillId="0" borderId="0" xfId="0" applyNumberFormat="1" applyFont="1" applyBorder="1" applyAlignment="1">
      <alignment horizontal="center" vertical="center" shrinkToFit="1"/>
    </xf>
    <xf numFmtId="195" fontId="6" fillId="0" borderId="6" xfId="0" applyNumberFormat="1" applyFont="1" applyFill="1" applyBorder="1" applyAlignment="1">
      <alignment horizontal="center" vertical="center" shrinkToFit="1"/>
    </xf>
    <xf numFmtId="195" fontId="6" fillId="0" borderId="0" xfId="0" applyNumberFormat="1" applyFont="1" applyFill="1" applyBorder="1" applyAlignment="1">
      <alignment horizontal="center" vertical="center" shrinkToFit="1"/>
    </xf>
    <xf numFmtId="200" fontId="6" fillId="0" borderId="0" xfId="0" applyNumberFormat="1" applyFont="1" applyFill="1" applyBorder="1" applyAlignment="1">
      <alignment horizontal="center" vertical="center" shrinkToFit="1"/>
    </xf>
    <xf numFmtId="195" fontId="6" fillId="0" borderId="10" xfId="0" applyNumberFormat="1" applyFont="1" applyFill="1" applyBorder="1" applyAlignment="1">
      <alignment horizontal="center" vertical="center" shrinkToFit="1"/>
    </xf>
    <xf numFmtId="195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200" fontId="6" fillId="0" borderId="0" xfId="0" applyNumberFormat="1" applyFont="1" applyBorder="1" applyAlignment="1">
      <alignment horizontal="center" vertical="center"/>
    </xf>
    <xf numFmtId="195" fontId="43" fillId="0" borderId="6" xfId="0" applyNumberFormat="1" applyFont="1" applyBorder="1" applyAlignment="1">
      <alignment horizontal="center" vertical="center" shrinkToFit="1"/>
    </xf>
    <xf numFmtId="195" fontId="43" fillId="0" borderId="0" xfId="0" applyNumberFormat="1" applyFont="1" applyBorder="1" applyAlignment="1">
      <alignment horizontal="center" vertical="center" shrinkToFit="1"/>
    </xf>
    <xf numFmtId="200" fontId="43" fillId="0" borderId="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 quotePrefix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16" fillId="0" borderId="23" xfId="0" applyFont="1" applyBorder="1" applyAlignment="1" quotePrefix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9" xfId="0" applyFont="1" applyBorder="1" applyAlignment="1">
      <alignment horizontal="right" vertical="center" shrinkToFit="1"/>
    </xf>
    <xf numFmtId="0" fontId="28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left" vertical="center" shrinkToFit="1"/>
    </xf>
    <xf numFmtId="0" fontId="31" fillId="0" borderId="14" xfId="0" applyFont="1" applyBorder="1" applyAlignment="1">
      <alignment/>
    </xf>
    <xf numFmtId="0" fontId="25" fillId="0" borderId="20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7" fillId="0" borderId="0" xfId="0" applyFont="1" applyAlignment="1" quotePrefix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2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16" fillId="0" borderId="23" xfId="0" applyFont="1" applyBorder="1" applyAlignment="1" quotePrefix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 quotePrefix="1">
      <alignment horizontal="center" vertical="center" shrinkToFit="1"/>
    </xf>
    <xf numFmtId="0" fontId="2" fillId="2" borderId="19" xfId="0" applyFont="1" applyFill="1" applyBorder="1" applyAlignment="1">
      <alignment horizontal="right" vertical="center"/>
    </xf>
    <xf numFmtId="0" fontId="2" fillId="0" borderId="22" xfId="0" applyFont="1" applyBorder="1" applyAlignment="1" quotePrefix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 quotePrefix="1">
      <alignment horizontal="center" vertical="center" shrinkToFit="1"/>
    </xf>
    <xf numFmtId="0" fontId="2" fillId="0" borderId="21" xfId="0" applyFont="1" applyBorder="1" applyAlignment="1" quotePrefix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0" fontId="54" fillId="0" borderId="22" xfId="0" applyFont="1" applyBorder="1" applyAlignment="1" quotePrefix="1">
      <alignment horizontal="center" vertical="center" wrapText="1" shrinkToFit="1"/>
    </xf>
    <xf numFmtId="0" fontId="54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 quotePrefix="1">
      <alignment horizontal="center" vertical="center" wrapText="1" shrinkToFit="1"/>
    </xf>
    <xf numFmtId="0" fontId="6" fillId="2" borderId="0" xfId="0" applyFont="1" applyFill="1" applyAlignment="1">
      <alignment horizontal="center"/>
    </xf>
    <xf numFmtId="0" fontId="55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45" fontId="0" fillId="0" borderId="6" xfId="0" applyNumberFormat="1" applyFont="1" applyBorder="1" applyAlignment="1">
      <alignment horizontal="center" vertical="center" wrapText="1" shrinkToFit="1"/>
    </xf>
    <xf numFmtId="45" fontId="0" fillId="0" borderId="6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16" fillId="2" borderId="19" xfId="0" applyFont="1" applyFill="1" applyBorder="1" applyAlignment="1" quotePrefix="1">
      <alignment horizontal="left"/>
    </xf>
    <xf numFmtId="0" fontId="6" fillId="2" borderId="19" xfId="0" applyFont="1" applyFill="1" applyBorder="1" applyAlignment="1" quotePrefix="1">
      <alignment horizontal="left"/>
    </xf>
    <xf numFmtId="0" fontId="6" fillId="2" borderId="19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quotePrefix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 quotePrefix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20" xfId="0" applyFont="1" applyBorder="1" applyAlignment="1" quotePrefix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4" xfId="23" applyFont="1" applyFill="1" applyBorder="1" applyAlignment="1">
      <alignment horizontal="right"/>
      <protection/>
    </xf>
    <xf numFmtId="0" fontId="52" fillId="0" borderId="0" xfId="0" applyFont="1" applyFill="1" applyAlignment="1">
      <alignment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6" xfId="23" applyFont="1" applyFill="1" applyBorder="1" applyAlignment="1">
      <alignment horizontal="center" vertical="center" shrinkToFit="1"/>
      <protection/>
    </xf>
    <xf numFmtId="0" fontId="2" fillId="0" borderId="5" xfId="23" applyFont="1" applyFill="1" applyBorder="1" applyAlignment="1">
      <alignment horizontal="center" vertical="center" shrinkToFit="1"/>
      <protection/>
    </xf>
    <xf numFmtId="0" fontId="2" fillId="0" borderId="11" xfId="23" applyFont="1" applyFill="1" applyBorder="1" applyAlignment="1">
      <alignment horizontal="center" vertical="center" shrinkToFit="1"/>
      <protection/>
    </xf>
    <xf numFmtId="0" fontId="2" fillId="0" borderId="15" xfId="23" applyFont="1" applyFill="1" applyBorder="1" applyAlignment="1">
      <alignment horizontal="center" vertical="center" shrinkToFit="1"/>
      <protection/>
    </xf>
    <xf numFmtId="0" fontId="2" fillId="0" borderId="16" xfId="23" applyFont="1" applyFill="1" applyBorder="1" applyAlignment="1">
      <alignment horizontal="center" vertical="center" shrinkToFit="1"/>
      <protection/>
    </xf>
    <xf numFmtId="0" fontId="2" fillId="0" borderId="17" xfId="23" applyFont="1" applyFill="1" applyBorder="1" applyAlignment="1">
      <alignment horizontal="center" vertical="center" shrinkToFit="1"/>
      <protection/>
    </xf>
    <xf numFmtId="0" fontId="2" fillId="0" borderId="23" xfId="23" applyFont="1" applyFill="1" applyBorder="1" applyAlignment="1">
      <alignment horizontal="center" vertical="center" shrinkToFit="1"/>
      <protection/>
    </xf>
    <xf numFmtId="0" fontId="2" fillId="0" borderId="6" xfId="23" applyFont="1" applyFill="1" applyBorder="1" applyAlignment="1">
      <alignment horizontal="center" vertical="center" shrinkToFit="1"/>
      <protection/>
    </xf>
    <xf numFmtId="0" fontId="2" fillId="0" borderId="10" xfId="23" applyFont="1" applyFill="1" applyBorder="1" applyAlignment="1">
      <alignment horizontal="center" vertical="center" shrinkToFit="1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 shrinkToFit="1"/>
    </xf>
    <xf numFmtId="0" fontId="2" fillId="0" borderId="16" xfId="0" applyFont="1" applyFill="1" applyBorder="1" applyAlignment="1" quotePrefix="1">
      <alignment horizontal="center" vertical="center" shrinkToFit="1"/>
    </xf>
    <xf numFmtId="0" fontId="2" fillId="0" borderId="23" xfId="0" applyFont="1" applyBorder="1" applyAlignment="1" quotePrefix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 quotePrefix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2" fillId="0" borderId="10" xfId="0" applyFont="1" applyBorder="1" applyAlignment="1" quotePrefix="1">
      <alignment horizontal="center" vertical="center" shrinkToFit="1"/>
    </xf>
    <xf numFmtId="0" fontId="57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52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2" fillId="0" borderId="15" xfId="0" applyFont="1" applyBorder="1" applyAlignment="1" quotePrefix="1">
      <alignment horizontal="center" vertical="center" shrinkToFit="1"/>
    </xf>
    <xf numFmtId="0" fontId="6" fillId="0" borderId="24" xfId="0" applyFont="1" applyBorder="1" applyAlignment="1" quotePrefix="1">
      <alignment horizontal="center" vertical="center" shrinkToFit="1"/>
    </xf>
    <xf numFmtId="0" fontId="6" fillId="0" borderId="26" xfId="0" applyFont="1" applyBorder="1" applyAlignment="1" quotePrefix="1">
      <alignment horizontal="center" vertical="center" shrinkToFit="1"/>
    </xf>
    <xf numFmtId="0" fontId="6" fillId="0" borderId="24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186" fontId="0" fillId="0" borderId="22" xfId="0" applyNumberFormat="1" applyFont="1" applyBorder="1" applyAlignment="1">
      <alignment horizontal="center" vertical="center" wrapText="1" shrinkToFit="1"/>
    </xf>
    <xf numFmtId="186" fontId="0" fillId="0" borderId="21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21">
    <cellStyle name="Normal" xfId="0"/>
    <cellStyle name="Percent" xfId="15"/>
    <cellStyle name="Comma" xfId="16"/>
    <cellStyle name="Comma [0]" xfId="17"/>
    <cellStyle name="Followed Hyperlink" xfId="18"/>
    <cellStyle name="콤마 [0]_1" xfId="19"/>
    <cellStyle name="콤마_1" xfId="20"/>
    <cellStyle name="Currency" xfId="21"/>
    <cellStyle name="Currency [0]" xfId="22"/>
    <cellStyle name="표준_Sheet1" xfId="23"/>
    <cellStyle name="Hyperlink" xfId="24"/>
    <cellStyle name="category" xfId="25"/>
    <cellStyle name="Grey" xfId="26"/>
    <cellStyle name="HEADER" xfId="27"/>
    <cellStyle name="Header1" xfId="28"/>
    <cellStyle name="Header2" xfId="29"/>
    <cellStyle name="Input [yellow]" xfId="30"/>
    <cellStyle name="Model" xfId="31"/>
    <cellStyle name="Normal - Style1" xfId="32"/>
    <cellStyle name="Percent [2]" xfId="33"/>
    <cellStyle name="subhead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53685;&#44228;&#50672;&#48372;\2006&#53685;&#44228;&#50672;&#48372;\&#50672;&#48372;&#51088;&#47308;&#51089;&#49457;\2006&#53685;&#44228;&#50672;&#48372;(3-1&#51089;&#50629;-&#47928;&#49436;&#49884;&#54665;&#54980;&#48155;&#51008;&#51088;&#47308;&#46308;)\&#48155;&#51008;&#51088;&#47308;(&#50976;&#44288;&#44592;&#44288;)\&#54637;&#44277;&#50500;&#49884;&#50500;&#45208;(&#47700;&#51068;&#51088;&#4730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항공수송"/>
      <sheetName val="정기항공노선"/>
      <sheetName val="항공노선별수송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TL"/>
      <sheetName val="Sheet3"/>
      <sheetName val="--------"/>
    </sheetNames>
    <sheetDataSet>
      <sheetData sheetId="15">
        <row r="8">
          <cell r="B8">
            <v>1383</v>
          </cell>
        </row>
        <row r="9">
          <cell r="B9">
            <v>1403</v>
          </cell>
          <cell r="F9">
            <v>0</v>
          </cell>
        </row>
        <row r="10">
          <cell r="B10">
            <v>57</v>
          </cell>
          <cell r="F10">
            <v>0</v>
          </cell>
        </row>
        <row r="11">
          <cell r="B11">
            <v>1369</v>
          </cell>
          <cell r="F11">
            <v>0</v>
          </cell>
        </row>
        <row r="12">
          <cell r="B12">
            <v>14230</v>
          </cell>
        </row>
        <row r="17">
          <cell r="B17">
            <v>1378</v>
          </cell>
        </row>
        <row r="18">
          <cell r="B18">
            <v>1367</v>
          </cell>
          <cell r="F18">
            <v>0</v>
          </cell>
        </row>
        <row r="19">
          <cell r="B19">
            <v>56</v>
          </cell>
          <cell r="F19">
            <v>0</v>
          </cell>
        </row>
        <row r="20">
          <cell r="B20">
            <v>1335</v>
          </cell>
          <cell r="F20">
            <v>0</v>
          </cell>
        </row>
        <row r="21">
          <cell r="B21">
            <v>14090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1">
      <selection activeCell="I12" sqref="I12"/>
    </sheetView>
  </sheetViews>
  <sheetFormatPr defaultColWidth="8.88671875" defaultRowHeight="13.5"/>
  <cols>
    <col min="1" max="1" width="9.4453125" style="74" customWidth="1"/>
    <col min="2" max="2" width="12.99609375" style="74" customWidth="1"/>
    <col min="3" max="3" width="13.4453125" style="74" customWidth="1"/>
    <col min="4" max="4" width="12.10546875" style="74" customWidth="1"/>
    <col min="5" max="5" width="13.5546875" style="74" customWidth="1"/>
    <col min="6" max="6" width="11.10546875" style="74" bestFit="1" customWidth="1"/>
    <col min="7" max="7" width="12.99609375" style="74" customWidth="1"/>
    <col min="8" max="8" width="9.99609375" style="74" customWidth="1"/>
    <col min="9" max="9" width="11.77734375" style="74" customWidth="1"/>
    <col min="10" max="10" width="14.10546875" style="74" customWidth="1"/>
    <col min="11" max="16384" width="8.88671875" style="74" customWidth="1"/>
  </cols>
  <sheetData>
    <row r="1" spans="1:10" s="131" customFormat="1" ht="29.25" customHeight="1">
      <c r="A1" s="1031" t="s">
        <v>1008</v>
      </c>
      <c r="B1" s="1032"/>
      <c r="C1" s="1032"/>
      <c r="D1" s="1032"/>
      <c r="E1" s="1032"/>
      <c r="F1" s="1032"/>
      <c r="G1" s="1032"/>
      <c r="H1" s="1032"/>
      <c r="I1" s="1032"/>
      <c r="J1" s="1032"/>
    </row>
    <row r="2" spans="1:10" s="26" customFormat="1" ht="12.75" customHeight="1">
      <c r="A2" s="26" t="s">
        <v>589</v>
      </c>
      <c r="J2" s="132" t="s">
        <v>590</v>
      </c>
    </row>
    <row r="3" spans="1:10" s="26" customFormat="1" ht="14.25" customHeight="1">
      <c r="A3" s="133"/>
      <c r="B3" s="134" t="s">
        <v>591</v>
      </c>
      <c r="C3" s="134"/>
      <c r="D3" s="135"/>
      <c r="E3" s="136"/>
      <c r="F3" s="133"/>
      <c r="G3" s="137" t="s">
        <v>592</v>
      </c>
      <c r="H3" s="134"/>
      <c r="I3" s="134"/>
      <c r="J3" s="138"/>
    </row>
    <row r="4" spans="1:10" s="26" customFormat="1" ht="14.25" customHeight="1">
      <c r="A4" s="56"/>
      <c r="B4" s="30" t="s">
        <v>593</v>
      </c>
      <c r="C4" s="57" t="s">
        <v>594</v>
      </c>
      <c r="D4" s="57" t="s">
        <v>595</v>
      </c>
      <c r="E4" s="58"/>
      <c r="F4" s="56"/>
      <c r="G4" s="30" t="s">
        <v>593</v>
      </c>
      <c r="H4" s="57" t="s">
        <v>594</v>
      </c>
      <c r="I4" s="57" t="s">
        <v>595</v>
      </c>
      <c r="J4" s="33"/>
    </row>
    <row r="5" spans="1:10" s="26" customFormat="1" ht="14.25" customHeight="1">
      <c r="A5" s="56"/>
      <c r="B5" s="31" t="s">
        <v>765</v>
      </c>
      <c r="C5" s="59" t="s">
        <v>765</v>
      </c>
      <c r="D5" s="32" t="s">
        <v>596</v>
      </c>
      <c r="E5" s="58"/>
      <c r="F5" s="56"/>
      <c r="G5" s="31" t="s">
        <v>765</v>
      </c>
      <c r="H5" s="59" t="s">
        <v>765</v>
      </c>
      <c r="I5" s="32" t="s">
        <v>596</v>
      </c>
      <c r="J5" s="33"/>
    </row>
    <row r="6" spans="1:10" s="26" customFormat="1" ht="14.25" customHeight="1">
      <c r="A6" s="60"/>
      <c r="B6" s="39" t="s">
        <v>814</v>
      </c>
      <c r="C6" s="61" t="s">
        <v>766</v>
      </c>
      <c r="D6" s="61" t="s">
        <v>597</v>
      </c>
      <c r="E6" s="62"/>
      <c r="F6" s="60"/>
      <c r="G6" s="39" t="s">
        <v>814</v>
      </c>
      <c r="H6" s="61" t="s">
        <v>766</v>
      </c>
      <c r="I6" s="61" t="s">
        <v>597</v>
      </c>
      <c r="J6" s="36"/>
    </row>
    <row r="7" spans="1:10" s="26" customFormat="1" ht="13.5" customHeight="1">
      <c r="A7" s="31" t="s">
        <v>812</v>
      </c>
      <c r="B7" s="139">
        <v>31494</v>
      </c>
      <c r="C7" s="139">
        <v>5884049</v>
      </c>
      <c r="D7" s="139">
        <v>218658</v>
      </c>
      <c r="E7" s="32" t="s">
        <v>812</v>
      </c>
      <c r="F7" s="32" t="s">
        <v>812</v>
      </c>
      <c r="G7" s="139">
        <v>1763</v>
      </c>
      <c r="H7" s="139">
        <v>358312</v>
      </c>
      <c r="I7" s="139">
        <v>2957</v>
      </c>
      <c r="J7" s="34" t="s">
        <v>812</v>
      </c>
    </row>
    <row r="8" spans="1:10" s="26" customFormat="1" ht="13.5" customHeight="1">
      <c r="A8" s="31" t="s">
        <v>816</v>
      </c>
      <c r="B8" s="139">
        <v>33499</v>
      </c>
      <c r="C8" s="139">
        <v>5958698</v>
      </c>
      <c r="D8" s="139">
        <v>227389</v>
      </c>
      <c r="E8" s="32" t="s">
        <v>816</v>
      </c>
      <c r="F8" s="32" t="s">
        <v>816</v>
      </c>
      <c r="G8" s="139">
        <v>1972</v>
      </c>
      <c r="H8" s="139">
        <v>375574</v>
      </c>
      <c r="I8" s="139">
        <v>2218</v>
      </c>
      <c r="J8" s="34" t="s">
        <v>816</v>
      </c>
    </row>
    <row r="9" spans="1:10" s="26" customFormat="1" ht="13.5" customHeight="1">
      <c r="A9" s="31" t="s">
        <v>817</v>
      </c>
      <c r="B9" s="139">
        <v>35136</v>
      </c>
      <c r="C9" s="139">
        <v>6161510</v>
      </c>
      <c r="D9" s="139">
        <v>199902</v>
      </c>
      <c r="E9" s="32" t="s">
        <v>817</v>
      </c>
      <c r="F9" s="32" t="s">
        <v>817</v>
      </c>
      <c r="G9" s="139">
        <v>1320</v>
      </c>
      <c r="H9" s="139">
        <v>236037</v>
      </c>
      <c r="I9" s="139">
        <v>2227</v>
      </c>
      <c r="J9" s="34" t="s">
        <v>817</v>
      </c>
    </row>
    <row r="10" spans="1:10" s="26" customFormat="1" ht="13.5" customHeight="1">
      <c r="A10" s="31" t="s">
        <v>466</v>
      </c>
      <c r="B10" s="139">
        <v>40768</v>
      </c>
      <c r="C10" s="139">
        <v>6696522</v>
      </c>
      <c r="D10" s="139">
        <v>225686353</v>
      </c>
      <c r="E10" s="32" t="s">
        <v>527</v>
      </c>
      <c r="F10" s="32" t="s">
        <v>527</v>
      </c>
      <c r="G10" s="139">
        <v>1457</v>
      </c>
      <c r="H10" s="139">
        <v>199956</v>
      </c>
      <c r="I10" s="139">
        <v>1903793</v>
      </c>
      <c r="J10" s="34" t="s">
        <v>527</v>
      </c>
    </row>
    <row r="11" spans="1:10" s="232" customFormat="1" ht="13.5" customHeight="1">
      <c r="A11" s="228" t="s">
        <v>452</v>
      </c>
      <c r="B11" s="229">
        <v>40823</v>
      </c>
      <c r="C11" s="229">
        <v>6802387</v>
      </c>
      <c r="D11" s="229">
        <v>214539</v>
      </c>
      <c r="E11" s="230" t="s">
        <v>452</v>
      </c>
      <c r="F11" s="230" t="s">
        <v>452</v>
      </c>
      <c r="G11" s="229">
        <v>1584</v>
      </c>
      <c r="H11" s="229">
        <v>257689</v>
      </c>
      <c r="I11" s="229">
        <v>1823</v>
      </c>
      <c r="J11" s="231" t="s">
        <v>452</v>
      </c>
    </row>
    <row r="12" spans="1:10" s="85" customFormat="1" ht="13.5" customHeight="1">
      <c r="A12" s="322" t="s">
        <v>903</v>
      </c>
      <c r="B12" s="323">
        <f>SUM(B13:B35)</f>
        <v>37932</v>
      </c>
      <c r="C12" s="323">
        <f>SUM(C13:C35)</f>
        <v>6961222</v>
      </c>
      <c r="D12" s="323">
        <f>SUM(D13:D35)</f>
        <v>211190</v>
      </c>
      <c r="E12" s="324" t="s">
        <v>903</v>
      </c>
      <c r="F12" s="324" t="s">
        <v>969</v>
      </c>
      <c r="G12" s="325">
        <v>1620</v>
      </c>
      <c r="H12" s="325">
        <v>295081</v>
      </c>
      <c r="I12" s="325">
        <v>1411</v>
      </c>
      <c r="J12" s="326" t="s">
        <v>903</v>
      </c>
    </row>
    <row r="13" spans="1:10" s="26" customFormat="1" ht="13.5" customHeight="1">
      <c r="A13" s="327" t="s">
        <v>598</v>
      </c>
      <c r="B13" s="328">
        <v>9289</v>
      </c>
      <c r="C13" s="328">
        <v>2044028</v>
      </c>
      <c r="D13" s="329">
        <v>88552</v>
      </c>
      <c r="E13" s="330" t="s">
        <v>599</v>
      </c>
      <c r="F13" s="330" t="s">
        <v>872</v>
      </c>
      <c r="G13" s="331">
        <v>315</v>
      </c>
      <c r="H13" s="331">
        <v>57340</v>
      </c>
      <c r="I13" s="332">
        <v>183</v>
      </c>
      <c r="J13" s="333" t="s">
        <v>873</v>
      </c>
    </row>
    <row r="14" spans="1:10" s="26" customFormat="1" ht="13.5" customHeight="1">
      <c r="A14" s="327" t="s">
        <v>601</v>
      </c>
      <c r="B14" s="328">
        <v>3272</v>
      </c>
      <c r="C14" s="328">
        <v>594377</v>
      </c>
      <c r="D14" s="329">
        <v>20158</v>
      </c>
      <c r="E14" s="330" t="s">
        <v>602</v>
      </c>
      <c r="F14" s="330" t="s">
        <v>874</v>
      </c>
      <c r="G14" s="328">
        <v>203</v>
      </c>
      <c r="H14" s="328">
        <v>42518</v>
      </c>
      <c r="I14" s="329">
        <v>730</v>
      </c>
      <c r="J14" s="333" t="s">
        <v>875</v>
      </c>
    </row>
    <row r="15" spans="1:10" s="26" customFormat="1" ht="13.5" customHeight="1">
      <c r="A15" s="327" t="s">
        <v>603</v>
      </c>
      <c r="B15" s="328">
        <v>1445</v>
      </c>
      <c r="C15" s="328">
        <v>197334</v>
      </c>
      <c r="D15" s="329">
        <v>2701</v>
      </c>
      <c r="E15" s="330" t="s">
        <v>604</v>
      </c>
      <c r="F15" s="330" t="s">
        <v>876</v>
      </c>
      <c r="G15" s="328">
        <v>152</v>
      </c>
      <c r="H15" s="328">
        <v>27873</v>
      </c>
      <c r="I15" s="329">
        <v>14</v>
      </c>
      <c r="J15" s="333" t="s">
        <v>877</v>
      </c>
    </row>
    <row r="16" spans="1:10" s="26" customFormat="1" ht="13.5" customHeight="1">
      <c r="A16" s="327" t="s">
        <v>605</v>
      </c>
      <c r="B16" s="328">
        <v>1509</v>
      </c>
      <c r="C16" s="328">
        <v>172679</v>
      </c>
      <c r="D16" s="329">
        <v>2119</v>
      </c>
      <c r="E16" s="330" t="s">
        <v>606</v>
      </c>
      <c r="F16" s="334" t="s">
        <v>878</v>
      </c>
      <c r="G16" s="328">
        <v>101</v>
      </c>
      <c r="H16" s="328">
        <v>9580</v>
      </c>
      <c r="I16" s="329">
        <v>0</v>
      </c>
      <c r="J16" s="335" t="s">
        <v>879</v>
      </c>
    </row>
    <row r="17" spans="1:10" s="26" customFormat="1" ht="13.5" customHeight="1">
      <c r="A17" s="327" t="s">
        <v>607</v>
      </c>
      <c r="B17" s="328">
        <v>308</v>
      </c>
      <c r="C17" s="328">
        <v>33320</v>
      </c>
      <c r="D17" s="329">
        <v>87</v>
      </c>
      <c r="E17" s="330" t="s">
        <v>608</v>
      </c>
      <c r="F17" s="334" t="s">
        <v>880</v>
      </c>
      <c r="G17" s="328">
        <v>9</v>
      </c>
      <c r="H17" s="328">
        <v>17</v>
      </c>
      <c r="I17" s="329">
        <v>0</v>
      </c>
      <c r="J17" s="335" t="s">
        <v>881</v>
      </c>
    </row>
    <row r="18" spans="1:10" s="26" customFormat="1" ht="13.5" customHeight="1">
      <c r="A18" s="327" t="s">
        <v>609</v>
      </c>
      <c r="B18" s="328">
        <v>285</v>
      </c>
      <c r="C18" s="328">
        <v>30067</v>
      </c>
      <c r="D18" s="329">
        <v>96</v>
      </c>
      <c r="E18" s="330" t="s">
        <v>610</v>
      </c>
      <c r="F18" s="330" t="s">
        <v>412</v>
      </c>
      <c r="G18" s="328">
        <v>34</v>
      </c>
      <c r="H18" s="328">
        <v>7174</v>
      </c>
      <c r="I18" s="329">
        <v>53</v>
      </c>
      <c r="J18" s="335"/>
    </row>
    <row r="19" spans="1:10" s="26" customFormat="1" ht="13.5" customHeight="1">
      <c r="A19" s="327" t="s">
        <v>611</v>
      </c>
      <c r="B19" s="328">
        <v>686</v>
      </c>
      <c r="C19" s="328">
        <v>79263</v>
      </c>
      <c r="D19" s="329">
        <v>268</v>
      </c>
      <c r="E19" s="330" t="s">
        <v>612</v>
      </c>
      <c r="F19" s="334"/>
      <c r="G19" s="336"/>
      <c r="H19" s="336"/>
      <c r="I19" s="337"/>
      <c r="J19" s="338"/>
    </row>
    <row r="20" spans="1:10" s="26" customFormat="1" ht="13.5" customHeight="1">
      <c r="A20" s="327" t="s">
        <v>613</v>
      </c>
      <c r="B20" s="328">
        <v>282</v>
      </c>
      <c r="C20" s="328">
        <v>29107</v>
      </c>
      <c r="D20" s="329">
        <v>85</v>
      </c>
      <c r="E20" s="330" t="s">
        <v>614</v>
      </c>
      <c r="F20" s="334"/>
      <c r="G20" s="336"/>
      <c r="H20" s="336"/>
      <c r="I20" s="337"/>
      <c r="J20" s="338"/>
    </row>
    <row r="21" spans="1:10" s="26" customFormat="1" ht="13.5" customHeight="1">
      <c r="A21" s="327" t="s">
        <v>615</v>
      </c>
      <c r="B21" s="328">
        <v>1435</v>
      </c>
      <c r="C21" s="328">
        <v>203787</v>
      </c>
      <c r="D21" s="329">
        <v>2695</v>
      </c>
      <c r="E21" s="330" t="s">
        <v>616</v>
      </c>
      <c r="F21" s="334"/>
      <c r="G21" s="336"/>
      <c r="H21" s="336"/>
      <c r="I21" s="337"/>
      <c r="J21" s="335"/>
    </row>
    <row r="22" spans="1:10" s="26" customFormat="1" ht="13.5" customHeight="1">
      <c r="A22" s="327" t="s">
        <v>617</v>
      </c>
      <c r="B22" s="328">
        <v>175</v>
      </c>
      <c r="C22" s="328">
        <v>26581</v>
      </c>
      <c r="D22" s="329">
        <v>55</v>
      </c>
      <c r="E22" s="330" t="s">
        <v>495</v>
      </c>
      <c r="F22" s="330"/>
      <c r="G22" s="339"/>
      <c r="H22" s="339"/>
      <c r="I22" s="340"/>
      <c r="J22" s="333"/>
    </row>
    <row r="23" spans="1:10" s="26" customFormat="1" ht="13.5" customHeight="1">
      <c r="A23" s="327" t="s">
        <v>497</v>
      </c>
      <c r="B23" s="328">
        <v>347</v>
      </c>
      <c r="C23" s="328">
        <v>37031</v>
      </c>
      <c r="D23" s="329">
        <v>0</v>
      </c>
      <c r="E23" s="330" t="s">
        <v>498</v>
      </c>
      <c r="F23" s="330"/>
      <c r="G23" s="339"/>
      <c r="H23" s="339"/>
      <c r="I23" s="340"/>
      <c r="J23" s="333"/>
    </row>
    <row r="24" spans="1:10" s="26" customFormat="1" ht="13.5" customHeight="1">
      <c r="A24" s="327"/>
      <c r="B24" s="341"/>
      <c r="C24" s="341"/>
      <c r="D24" s="339"/>
      <c r="E24" s="330"/>
      <c r="F24" s="330"/>
      <c r="G24" s="339"/>
      <c r="H24" s="339"/>
      <c r="I24" s="340"/>
      <c r="J24" s="333"/>
    </row>
    <row r="25" spans="1:10" s="26" customFormat="1" ht="13.5" customHeight="1">
      <c r="A25" s="327" t="s">
        <v>618</v>
      </c>
      <c r="B25" s="328">
        <v>9033</v>
      </c>
      <c r="C25" s="328">
        <v>2064754</v>
      </c>
      <c r="D25" s="329">
        <v>60697</v>
      </c>
      <c r="E25" s="330" t="s">
        <v>619</v>
      </c>
      <c r="F25" s="330" t="s">
        <v>882</v>
      </c>
      <c r="G25" s="328">
        <v>313</v>
      </c>
      <c r="H25" s="328">
        <v>58616</v>
      </c>
      <c r="I25" s="329">
        <v>401</v>
      </c>
      <c r="J25" s="333" t="s">
        <v>883</v>
      </c>
    </row>
    <row r="26" spans="1:10" s="26" customFormat="1" ht="13.5" customHeight="1">
      <c r="A26" s="327" t="s">
        <v>620</v>
      </c>
      <c r="B26" s="328">
        <v>3465</v>
      </c>
      <c r="C26" s="328">
        <v>606098</v>
      </c>
      <c r="D26" s="329">
        <v>22403</v>
      </c>
      <c r="E26" s="330" t="s">
        <v>621</v>
      </c>
      <c r="F26" s="330" t="s">
        <v>884</v>
      </c>
      <c r="G26" s="328">
        <v>205</v>
      </c>
      <c r="H26" s="328">
        <v>45574</v>
      </c>
      <c r="I26" s="329">
        <v>26</v>
      </c>
      <c r="J26" s="333" t="s">
        <v>885</v>
      </c>
    </row>
    <row r="27" spans="1:10" s="26" customFormat="1" ht="13.5" customHeight="1">
      <c r="A27" s="327" t="s">
        <v>622</v>
      </c>
      <c r="B27" s="328">
        <v>1439</v>
      </c>
      <c r="C27" s="328">
        <v>212133</v>
      </c>
      <c r="D27" s="329">
        <v>4453</v>
      </c>
      <c r="E27" s="330" t="s">
        <v>623</v>
      </c>
      <c r="F27" s="330" t="s">
        <v>886</v>
      </c>
      <c r="G27" s="328">
        <v>152</v>
      </c>
      <c r="H27" s="328">
        <v>27849</v>
      </c>
      <c r="I27" s="329">
        <v>2</v>
      </c>
      <c r="J27" s="333" t="s">
        <v>887</v>
      </c>
    </row>
    <row r="28" spans="1:10" s="26" customFormat="1" ht="13.5" customHeight="1">
      <c r="A28" s="327" t="s">
        <v>624</v>
      </c>
      <c r="B28" s="328">
        <v>1476</v>
      </c>
      <c r="C28" s="328">
        <v>182871</v>
      </c>
      <c r="D28" s="329">
        <v>3027</v>
      </c>
      <c r="E28" s="330" t="s">
        <v>625</v>
      </c>
      <c r="F28" s="330" t="s">
        <v>888</v>
      </c>
      <c r="G28" s="328">
        <v>101</v>
      </c>
      <c r="H28" s="328">
        <v>11309</v>
      </c>
      <c r="I28" s="329">
        <v>0</v>
      </c>
      <c r="J28" s="335" t="s">
        <v>889</v>
      </c>
    </row>
    <row r="29" spans="1:10" s="26" customFormat="1" ht="13.5" customHeight="1">
      <c r="A29" s="327" t="s">
        <v>626</v>
      </c>
      <c r="B29" s="328">
        <v>307</v>
      </c>
      <c r="C29" s="328">
        <v>24010</v>
      </c>
      <c r="D29" s="329">
        <v>200</v>
      </c>
      <c r="E29" s="330" t="s">
        <v>627</v>
      </c>
      <c r="F29" s="327" t="s">
        <v>412</v>
      </c>
      <c r="G29" s="328">
        <v>35</v>
      </c>
      <c r="H29" s="328">
        <v>7231</v>
      </c>
      <c r="I29" s="329">
        <v>2</v>
      </c>
      <c r="J29" s="335"/>
    </row>
    <row r="30" spans="1:10" s="26" customFormat="1" ht="13.5" customHeight="1">
      <c r="A30" s="327" t="s">
        <v>629</v>
      </c>
      <c r="B30" s="328">
        <v>285</v>
      </c>
      <c r="C30" s="328">
        <v>31324</v>
      </c>
      <c r="D30" s="329">
        <v>303</v>
      </c>
      <c r="E30" s="330" t="s">
        <v>630</v>
      </c>
      <c r="F30" s="330"/>
      <c r="G30" s="342"/>
      <c r="H30" s="342"/>
      <c r="I30" s="337"/>
      <c r="J30" s="335"/>
    </row>
    <row r="31" spans="1:10" s="26" customFormat="1" ht="13.5" customHeight="1">
      <c r="A31" s="327" t="s">
        <v>631</v>
      </c>
      <c r="B31" s="328">
        <v>687</v>
      </c>
      <c r="C31" s="328">
        <v>82259</v>
      </c>
      <c r="D31" s="329">
        <v>503</v>
      </c>
      <c r="E31" s="330" t="s">
        <v>632</v>
      </c>
      <c r="F31" s="330"/>
      <c r="G31" s="336"/>
      <c r="H31" s="336"/>
      <c r="I31" s="343"/>
      <c r="J31" s="335"/>
    </row>
    <row r="32" spans="1:10" s="26" customFormat="1" ht="13.5" customHeight="1">
      <c r="A32" s="327" t="s">
        <v>633</v>
      </c>
      <c r="B32" s="328">
        <v>282</v>
      </c>
      <c r="C32" s="328">
        <v>34897</v>
      </c>
      <c r="D32" s="329">
        <v>17</v>
      </c>
      <c r="E32" s="330" t="s">
        <v>634</v>
      </c>
      <c r="F32" s="344"/>
      <c r="G32" s="341"/>
      <c r="H32" s="341"/>
      <c r="I32" s="345"/>
      <c r="J32" s="341"/>
    </row>
    <row r="33" spans="1:10" s="26" customFormat="1" ht="13.5" customHeight="1">
      <c r="A33" s="327" t="s">
        <v>635</v>
      </c>
      <c r="B33" s="346">
        <v>1433</v>
      </c>
      <c r="C33" s="346">
        <v>206109</v>
      </c>
      <c r="D33" s="329">
        <v>2753</v>
      </c>
      <c r="E33" s="327" t="s">
        <v>636</v>
      </c>
      <c r="F33" s="344"/>
      <c r="G33" s="341"/>
      <c r="H33" s="341"/>
      <c r="I33" s="345"/>
      <c r="J33" s="341"/>
    </row>
    <row r="34" spans="1:10" s="26" customFormat="1" ht="13.5" customHeight="1">
      <c r="A34" s="327" t="s">
        <v>637</v>
      </c>
      <c r="B34" s="346">
        <v>147</v>
      </c>
      <c r="C34" s="346">
        <v>32413</v>
      </c>
      <c r="D34" s="329">
        <v>0</v>
      </c>
      <c r="E34" s="327" t="s">
        <v>647</v>
      </c>
      <c r="F34" s="344"/>
      <c r="G34" s="341"/>
      <c r="H34" s="341"/>
      <c r="I34" s="345"/>
      <c r="J34" s="341"/>
    </row>
    <row r="35" spans="1:10" s="26" customFormat="1" ht="13.5" customHeight="1">
      <c r="A35" s="347" t="s">
        <v>499</v>
      </c>
      <c r="B35" s="348">
        <v>345</v>
      </c>
      <c r="C35" s="348">
        <v>36780</v>
      </c>
      <c r="D35" s="349">
        <v>18</v>
      </c>
      <c r="E35" s="347" t="s">
        <v>500</v>
      </c>
      <c r="F35" s="350" t="s">
        <v>764</v>
      </c>
      <c r="G35" s="351"/>
      <c r="H35" s="351"/>
      <c r="I35" s="352"/>
      <c r="J35" s="353"/>
    </row>
    <row r="36" spans="1:10" s="26" customFormat="1" ht="12.75" customHeight="1">
      <c r="A36" s="26" t="s">
        <v>964</v>
      </c>
      <c r="J36" s="28" t="s">
        <v>638</v>
      </c>
    </row>
    <row r="37" s="26" customFormat="1" ht="12">
      <c r="A37" s="140" t="s">
        <v>764</v>
      </c>
    </row>
  </sheetData>
  <mergeCells count="1"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showZeros="0" workbookViewId="0" topLeftCell="B1">
      <selection activeCell="I13" sqref="I13"/>
    </sheetView>
  </sheetViews>
  <sheetFormatPr defaultColWidth="8.88671875" defaultRowHeight="13.5"/>
  <cols>
    <col min="1" max="1" width="9.5546875" style="141" customWidth="1"/>
    <col min="2" max="2" width="12.4453125" style="141" customWidth="1"/>
    <col min="3" max="3" width="14.3359375" style="141" customWidth="1"/>
    <col min="4" max="4" width="11.77734375" style="141" customWidth="1"/>
    <col min="5" max="5" width="12.21484375" style="141" bestFit="1" customWidth="1"/>
    <col min="6" max="6" width="9.4453125" style="141" bestFit="1" customWidth="1"/>
    <col min="7" max="7" width="12.4453125" style="141" customWidth="1"/>
    <col min="8" max="8" width="13.4453125" style="141" customWidth="1"/>
    <col min="9" max="9" width="10.77734375" style="141" bestFit="1" customWidth="1"/>
    <col min="10" max="10" width="14.77734375" style="141" customWidth="1"/>
    <col min="11" max="16384" width="8.88671875" style="141" customWidth="1"/>
  </cols>
  <sheetData>
    <row r="1" spans="1:10" ht="26.25" customHeight="1">
      <c r="A1" s="1033" t="s">
        <v>1009</v>
      </c>
      <c r="B1" s="1033"/>
      <c r="C1" s="1033"/>
      <c r="D1" s="1033"/>
      <c r="E1" s="1033"/>
      <c r="F1" s="1033"/>
      <c r="G1" s="1033"/>
      <c r="H1" s="1033"/>
      <c r="I1" s="1033"/>
      <c r="J1" s="1033"/>
    </row>
    <row r="2" spans="1:9" s="119" customFormat="1" ht="15" customHeight="1">
      <c r="A2" s="119" t="s">
        <v>501</v>
      </c>
      <c r="I2" s="119" t="s">
        <v>639</v>
      </c>
    </row>
    <row r="3" spans="1:10" s="119" customFormat="1" ht="18" customHeight="1">
      <c r="A3" s="142"/>
      <c r="B3" s="1034" t="s">
        <v>502</v>
      </c>
      <c r="C3" s="1035"/>
      <c r="D3" s="1036"/>
      <c r="E3" s="143"/>
      <c r="F3" s="142"/>
      <c r="G3" s="1034" t="s">
        <v>503</v>
      </c>
      <c r="H3" s="1035"/>
      <c r="I3" s="1036"/>
      <c r="J3" s="144"/>
    </row>
    <row r="4" spans="1:10" s="119" customFormat="1" ht="18" customHeight="1">
      <c r="A4" s="145"/>
      <c r="B4" s="146" t="s">
        <v>504</v>
      </c>
      <c r="C4" s="147" t="s">
        <v>505</v>
      </c>
      <c r="D4" s="147" t="s">
        <v>506</v>
      </c>
      <c r="E4" s="148"/>
      <c r="F4" s="145"/>
      <c r="G4" s="146" t="s">
        <v>504</v>
      </c>
      <c r="H4" s="147" t="s">
        <v>505</v>
      </c>
      <c r="I4" s="147" t="s">
        <v>506</v>
      </c>
      <c r="J4" s="149"/>
    </row>
    <row r="5" spans="1:10" s="119" customFormat="1" ht="18" customHeight="1">
      <c r="A5" s="145"/>
      <c r="B5" s="150" t="s">
        <v>765</v>
      </c>
      <c r="C5" s="151" t="s">
        <v>765</v>
      </c>
      <c r="D5" s="152" t="s">
        <v>596</v>
      </c>
      <c r="E5" s="148"/>
      <c r="F5" s="145"/>
      <c r="G5" s="150" t="s">
        <v>765</v>
      </c>
      <c r="H5" s="151" t="s">
        <v>765</v>
      </c>
      <c r="I5" s="152" t="s">
        <v>596</v>
      </c>
      <c r="J5" s="149"/>
    </row>
    <row r="6" spans="1:10" s="119" customFormat="1" ht="18" customHeight="1">
      <c r="A6" s="153"/>
      <c r="B6" s="154" t="s">
        <v>814</v>
      </c>
      <c r="C6" s="155" t="s">
        <v>766</v>
      </c>
      <c r="D6" s="155" t="s">
        <v>597</v>
      </c>
      <c r="E6" s="156"/>
      <c r="F6" s="153"/>
      <c r="G6" s="154" t="s">
        <v>814</v>
      </c>
      <c r="H6" s="155" t="s">
        <v>766</v>
      </c>
      <c r="I6" s="155" t="s">
        <v>597</v>
      </c>
      <c r="J6" s="157"/>
    </row>
    <row r="7" spans="1:10" s="119" customFormat="1" ht="16.5" customHeight="1">
      <c r="A7" s="150" t="s">
        <v>640</v>
      </c>
      <c r="B7" s="158">
        <v>19050</v>
      </c>
      <c r="C7" s="158">
        <v>2403862</v>
      </c>
      <c r="D7" s="159">
        <v>57085</v>
      </c>
      <c r="E7" s="160" t="s">
        <v>806</v>
      </c>
      <c r="F7" s="160" t="s">
        <v>806</v>
      </c>
      <c r="G7" s="158">
        <v>478</v>
      </c>
      <c r="H7" s="158">
        <v>45205</v>
      </c>
      <c r="I7" s="159">
        <v>209</v>
      </c>
      <c r="J7" s="97" t="s">
        <v>806</v>
      </c>
    </row>
    <row r="8" spans="1:10" s="119" customFormat="1" ht="16.5" customHeight="1">
      <c r="A8" s="150" t="s">
        <v>812</v>
      </c>
      <c r="B8" s="158">
        <v>21227</v>
      </c>
      <c r="C8" s="158">
        <v>3012794</v>
      </c>
      <c r="D8" s="159">
        <v>58849</v>
      </c>
      <c r="E8" s="160" t="s">
        <v>812</v>
      </c>
      <c r="F8" s="160" t="s">
        <v>812</v>
      </c>
      <c r="G8" s="158">
        <v>549</v>
      </c>
      <c r="H8" s="158">
        <v>55172</v>
      </c>
      <c r="I8" s="159">
        <v>156</v>
      </c>
      <c r="J8" s="97" t="s">
        <v>812</v>
      </c>
    </row>
    <row r="9" spans="1:10" s="119" customFormat="1" ht="16.5" customHeight="1">
      <c r="A9" s="150" t="s">
        <v>816</v>
      </c>
      <c r="B9" s="158">
        <v>23135</v>
      </c>
      <c r="C9" s="158">
        <v>2858996</v>
      </c>
      <c r="D9" s="161">
        <v>59392</v>
      </c>
      <c r="E9" s="160" t="s">
        <v>816</v>
      </c>
      <c r="F9" s="160" t="s">
        <v>816</v>
      </c>
      <c r="G9" s="158">
        <v>699</v>
      </c>
      <c r="H9" s="158">
        <v>59741</v>
      </c>
      <c r="I9" s="159">
        <v>224</v>
      </c>
      <c r="J9" s="97" t="s">
        <v>816</v>
      </c>
    </row>
    <row r="10" spans="1:10" s="119" customFormat="1" ht="16.5" customHeight="1">
      <c r="A10" s="150" t="s">
        <v>817</v>
      </c>
      <c r="B10" s="158">
        <v>27896</v>
      </c>
      <c r="C10" s="158">
        <v>3289623</v>
      </c>
      <c r="D10" s="161">
        <v>72011</v>
      </c>
      <c r="E10" s="160" t="s">
        <v>817</v>
      </c>
      <c r="F10" s="160" t="s">
        <v>817</v>
      </c>
      <c r="G10" s="158">
        <v>643</v>
      </c>
      <c r="H10" s="158">
        <v>53460</v>
      </c>
      <c r="I10" s="159">
        <v>212</v>
      </c>
      <c r="J10" s="97" t="s">
        <v>817</v>
      </c>
    </row>
    <row r="11" spans="1:10" s="119" customFormat="1" ht="16.5" customHeight="1">
      <c r="A11" s="150" t="s">
        <v>527</v>
      </c>
      <c r="B11" s="158">
        <v>33169</v>
      </c>
      <c r="C11" s="158">
        <v>3631933</v>
      </c>
      <c r="D11" s="161">
        <v>65695</v>
      </c>
      <c r="E11" s="160" t="s">
        <v>527</v>
      </c>
      <c r="F11" s="160" t="s">
        <v>527</v>
      </c>
      <c r="G11" s="158">
        <v>595</v>
      </c>
      <c r="H11" s="158">
        <v>47890</v>
      </c>
      <c r="I11" s="159">
        <v>167</v>
      </c>
      <c r="J11" s="97" t="s">
        <v>527</v>
      </c>
    </row>
    <row r="12" spans="1:10" s="237" customFormat="1" ht="16.5" customHeight="1">
      <c r="A12" s="233" t="s">
        <v>452</v>
      </c>
      <c r="B12" s="234">
        <v>30396</v>
      </c>
      <c r="C12" s="234">
        <v>3838064</v>
      </c>
      <c r="D12" s="234">
        <v>57737</v>
      </c>
      <c r="E12" s="235" t="s">
        <v>452</v>
      </c>
      <c r="F12" s="235" t="s">
        <v>452</v>
      </c>
      <c r="G12" s="234">
        <v>1514</v>
      </c>
      <c r="H12" s="234">
        <v>133736</v>
      </c>
      <c r="I12" s="234">
        <v>140</v>
      </c>
      <c r="J12" s="236" t="s">
        <v>452</v>
      </c>
    </row>
    <row r="13" spans="1:10" s="164" customFormat="1" ht="16.5" customHeight="1">
      <c r="A13" s="129" t="s">
        <v>903</v>
      </c>
      <c r="B13" s="162">
        <v>28320</v>
      </c>
      <c r="C13" s="162">
        <v>3677653</v>
      </c>
      <c r="D13" s="162">
        <v>48874</v>
      </c>
      <c r="E13" s="163" t="s">
        <v>969</v>
      </c>
      <c r="F13" s="163" t="s">
        <v>969</v>
      </c>
      <c r="G13" s="162">
        <v>460</v>
      </c>
      <c r="H13" s="162">
        <v>41207</v>
      </c>
      <c r="I13" s="162">
        <v>44</v>
      </c>
      <c r="J13" s="109" t="s">
        <v>903</v>
      </c>
    </row>
    <row r="14" spans="1:10" s="119" customFormat="1" ht="16.5" customHeight="1">
      <c r="A14" s="53" t="s">
        <v>641</v>
      </c>
      <c r="B14" s="354">
        <v>7700</v>
      </c>
      <c r="C14" s="354">
        <v>1050969</v>
      </c>
      <c r="D14" s="354">
        <v>18654</v>
      </c>
      <c r="E14" s="99" t="s">
        <v>507</v>
      </c>
      <c r="F14" s="50" t="s">
        <v>642</v>
      </c>
      <c r="G14" s="354">
        <v>148</v>
      </c>
      <c r="H14" s="354">
        <v>14036</v>
      </c>
      <c r="I14" s="354">
        <v>2.4</v>
      </c>
      <c r="J14" s="100" t="s">
        <v>496</v>
      </c>
    </row>
    <row r="15" spans="1:10" s="119" customFormat="1" ht="16.5" customHeight="1">
      <c r="A15" s="53" t="s">
        <v>617</v>
      </c>
      <c r="B15" s="354">
        <v>141</v>
      </c>
      <c r="C15" s="354">
        <v>36124</v>
      </c>
      <c r="D15" s="354">
        <v>0</v>
      </c>
      <c r="E15" s="99" t="s">
        <v>508</v>
      </c>
      <c r="F15" s="50" t="s">
        <v>600</v>
      </c>
      <c r="G15" s="354">
        <v>51</v>
      </c>
      <c r="H15" s="354">
        <v>4547</v>
      </c>
      <c r="I15" s="354">
        <v>0.6</v>
      </c>
      <c r="J15" s="100" t="s">
        <v>509</v>
      </c>
    </row>
    <row r="16" spans="1:10" s="119" customFormat="1" ht="16.5" customHeight="1">
      <c r="A16" s="53" t="s">
        <v>601</v>
      </c>
      <c r="B16" s="354">
        <v>2177</v>
      </c>
      <c r="C16" s="354">
        <v>253108</v>
      </c>
      <c r="D16" s="354">
        <v>3407</v>
      </c>
      <c r="E16" s="99" t="s">
        <v>510</v>
      </c>
      <c r="F16" s="41" t="s">
        <v>643</v>
      </c>
      <c r="G16" s="354">
        <v>32</v>
      </c>
      <c r="H16" s="354">
        <v>1715</v>
      </c>
      <c r="I16" s="354">
        <v>0</v>
      </c>
      <c r="J16" s="102" t="s">
        <v>511</v>
      </c>
    </row>
    <row r="17" spans="1:10" s="119" customFormat="1" ht="16.5" customHeight="1">
      <c r="A17" s="53" t="s">
        <v>603</v>
      </c>
      <c r="B17" s="354">
        <v>1383</v>
      </c>
      <c r="C17" s="354">
        <v>178283</v>
      </c>
      <c r="D17" s="354">
        <v>1742</v>
      </c>
      <c r="E17" s="99" t="s">
        <v>512</v>
      </c>
      <c r="F17" s="166"/>
      <c r="G17" s="165"/>
      <c r="H17" s="165"/>
      <c r="I17" s="165"/>
      <c r="J17" s="100"/>
    </row>
    <row r="18" spans="1:10" s="119" customFormat="1" ht="16.5" customHeight="1">
      <c r="A18" s="53" t="s">
        <v>605</v>
      </c>
      <c r="B18" s="354">
        <v>1403</v>
      </c>
      <c r="C18" s="354">
        <v>153211</v>
      </c>
      <c r="D18" s="354">
        <v>2162</v>
      </c>
      <c r="E18" s="99" t="s">
        <v>513</v>
      </c>
      <c r="F18" s="99"/>
      <c r="G18" s="165"/>
      <c r="H18" s="165"/>
      <c r="I18" s="165"/>
      <c r="J18" s="100"/>
    </row>
    <row r="19" spans="1:10" s="119" customFormat="1" ht="16.5" customHeight="1">
      <c r="A19" s="53" t="s">
        <v>644</v>
      </c>
      <c r="B19" s="354">
        <v>57</v>
      </c>
      <c r="C19" s="354">
        <v>6031</v>
      </c>
      <c r="D19" s="354">
        <v>0</v>
      </c>
      <c r="E19" s="99" t="s">
        <v>514</v>
      </c>
      <c r="F19" s="99"/>
      <c r="G19" s="165"/>
      <c r="H19" s="165"/>
      <c r="I19" s="165"/>
      <c r="J19" s="100"/>
    </row>
    <row r="20" spans="1:10" s="119" customFormat="1" ht="16.5" customHeight="1">
      <c r="A20" s="53" t="s">
        <v>615</v>
      </c>
      <c r="B20" s="354">
        <v>1369</v>
      </c>
      <c r="C20" s="354">
        <v>157793</v>
      </c>
      <c r="D20" s="354">
        <v>1832</v>
      </c>
      <c r="E20" s="99" t="s">
        <v>515</v>
      </c>
      <c r="F20" s="99"/>
      <c r="G20" s="165"/>
      <c r="H20" s="167"/>
      <c r="I20" s="165"/>
      <c r="J20" s="100"/>
    </row>
    <row r="21" spans="1:10" s="119" customFormat="1" ht="16.5" customHeight="1">
      <c r="A21" s="53"/>
      <c r="B21" s="165"/>
      <c r="C21" s="165"/>
      <c r="D21" s="165"/>
      <c r="E21" s="99" t="s">
        <v>516</v>
      </c>
      <c r="F21" s="99"/>
      <c r="G21" s="165"/>
      <c r="H21" s="167"/>
      <c r="I21" s="165"/>
      <c r="J21" s="100"/>
    </row>
    <row r="22" spans="1:10" s="119" customFormat="1" ht="16.5" customHeight="1">
      <c r="A22" s="130"/>
      <c r="B22" s="165"/>
      <c r="C22" s="165"/>
      <c r="D22" s="165"/>
      <c r="E22" s="99"/>
      <c r="F22" s="99"/>
      <c r="G22" s="165"/>
      <c r="H22" s="165"/>
      <c r="I22" s="165"/>
      <c r="J22" s="100"/>
    </row>
    <row r="23" spans="1:10" s="119" customFormat="1" ht="16.5" customHeight="1">
      <c r="A23" s="53" t="s">
        <v>645</v>
      </c>
      <c r="B23" s="354">
        <v>7643</v>
      </c>
      <c r="C23" s="354">
        <v>1075197</v>
      </c>
      <c r="D23" s="354">
        <v>10081</v>
      </c>
      <c r="E23" s="99" t="s">
        <v>517</v>
      </c>
      <c r="F23" s="50" t="s">
        <v>646</v>
      </c>
      <c r="G23" s="354">
        <v>148</v>
      </c>
      <c r="H23" s="354">
        <v>14380</v>
      </c>
      <c r="I23" s="354">
        <v>34.4</v>
      </c>
      <c r="J23" s="100" t="s">
        <v>518</v>
      </c>
    </row>
    <row r="24" spans="1:10" s="119" customFormat="1" ht="16.5" customHeight="1">
      <c r="A24" s="53" t="s">
        <v>637</v>
      </c>
      <c r="B24" s="354">
        <v>136</v>
      </c>
      <c r="C24" s="354">
        <v>22647</v>
      </c>
      <c r="D24" s="354">
        <v>0</v>
      </c>
      <c r="E24" s="99" t="s">
        <v>519</v>
      </c>
      <c r="F24" s="41" t="s">
        <v>628</v>
      </c>
      <c r="G24" s="354">
        <v>50</v>
      </c>
      <c r="H24" s="354">
        <v>4165</v>
      </c>
      <c r="I24" s="354">
        <v>6.4</v>
      </c>
      <c r="J24" s="100" t="s">
        <v>520</v>
      </c>
    </row>
    <row r="25" spans="1:10" s="119" customFormat="1" ht="16.5" customHeight="1">
      <c r="A25" s="53" t="s">
        <v>620</v>
      </c>
      <c r="B25" s="354">
        <v>2175</v>
      </c>
      <c r="C25" s="354">
        <v>246670</v>
      </c>
      <c r="D25" s="354">
        <v>2728</v>
      </c>
      <c r="E25" s="99" t="s">
        <v>521</v>
      </c>
      <c r="F25" s="50" t="s">
        <v>648</v>
      </c>
      <c r="G25" s="354">
        <v>31</v>
      </c>
      <c r="H25" s="354">
        <v>2364</v>
      </c>
      <c r="I25" s="354">
        <v>0</v>
      </c>
      <c r="J25" s="100" t="s">
        <v>522</v>
      </c>
    </row>
    <row r="26" spans="1:10" s="119" customFormat="1" ht="16.5" customHeight="1">
      <c r="A26" s="53" t="s">
        <v>622</v>
      </c>
      <c r="B26" s="354">
        <v>1378</v>
      </c>
      <c r="C26" s="354">
        <v>177656</v>
      </c>
      <c r="D26" s="354">
        <v>4312</v>
      </c>
      <c r="E26" s="99" t="s">
        <v>523</v>
      </c>
      <c r="F26" s="41"/>
      <c r="G26" s="165"/>
      <c r="H26" s="165"/>
      <c r="I26" s="165"/>
      <c r="J26" s="100"/>
    </row>
    <row r="27" spans="1:10" s="119" customFormat="1" ht="16.5" customHeight="1">
      <c r="A27" s="53" t="s">
        <v>624</v>
      </c>
      <c r="B27" s="354">
        <v>1367</v>
      </c>
      <c r="C27" s="354">
        <v>157972</v>
      </c>
      <c r="D27" s="354">
        <v>2562</v>
      </c>
      <c r="E27" s="99" t="s">
        <v>524</v>
      </c>
      <c r="F27" s="99"/>
      <c r="G27" s="165"/>
      <c r="H27" s="165"/>
      <c r="I27" s="165"/>
      <c r="J27" s="100"/>
    </row>
    <row r="28" spans="1:10" s="119" customFormat="1" ht="16.5" customHeight="1">
      <c r="A28" s="53" t="s">
        <v>651</v>
      </c>
      <c r="B28" s="354">
        <v>56</v>
      </c>
      <c r="C28" s="354">
        <v>5553</v>
      </c>
      <c r="D28" s="354">
        <v>46</v>
      </c>
      <c r="E28" s="99" t="s">
        <v>525</v>
      </c>
      <c r="F28" s="99"/>
      <c r="G28" s="165"/>
      <c r="H28" s="165"/>
      <c r="I28" s="165"/>
      <c r="J28" s="100"/>
    </row>
    <row r="29" spans="1:10" s="119" customFormat="1" ht="16.5" customHeight="1">
      <c r="A29" s="53" t="s">
        <v>635</v>
      </c>
      <c r="B29" s="355">
        <v>1335</v>
      </c>
      <c r="C29" s="356">
        <v>156439</v>
      </c>
      <c r="D29" s="356">
        <v>1348</v>
      </c>
      <c r="E29" s="104" t="s">
        <v>526</v>
      </c>
      <c r="F29" s="104"/>
      <c r="G29" s="170"/>
      <c r="H29" s="168"/>
      <c r="I29" s="169"/>
      <c r="J29" s="98"/>
    </row>
    <row r="30" spans="1:10" s="119" customFormat="1" ht="15.75" customHeight="1">
      <c r="A30" s="1037" t="s">
        <v>492</v>
      </c>
      <c r="B30" s="1038"/>
      <c r="C30" s="1038"/>
      <c r="D30" s="126"/>
      <c r="E30" s="126"/>
      <c r="F30" s="126"/>
      <c r="G30" s="126"/>
      <c r="H30" s="1019" t="s">
        <v>652</v>
      </c>
      <c r="I30" s="1019"/>
      <c r="J30" s="1019"/>
    </row>
    <row r="31" ht="14.25">
      <c r="A31" s="141" t="s">
        <v>963</v>
      </c>
    </row>
  </sheetData>
  <mergeCells count="5">
    <mergeCell ref="A1:J1"/>
    <mergeCell ref="B3:D3"/>
    <mergeCell ref="G3:I3"/>
    <mergeCell ref="A30:C30"/>
    <mergeCell ref="H30:J30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"/>
  <sheetViews>
    <sheetView showZeros="0" workbookViewId="0" topLeftCell="A4">
      <selection activeCell="O12" sqref="O12"/>
    </sheetView>
  </sheetViews>
  <sheetFormatPr defaultColWidth="8.88671875" defaultRowHeight="13.5"/>
  <cols>
    <col min="1" max="1" width="8.10546875" style="0" customWidth="1"/>
    <col min="2" max="2" width="5.5546875" style="0" customWidth="1"/>
    <col min="3" max="3" width="10.5546875" style="0" customWidth="1"/>
    <col min="4" max="4" width="3.21484375" style="0" customWidth="1"/>
    <col min="5" max="5" width="6.6640625" style="0" customWidth="1"/>
    <col min="6" max="6" width="5.88671875" style="0" bestFit="1" customWidth="1"/>
    <col min="7" max="7" width="10.4453125" style="0" customWidth="1"/>
    <col min="8" max="8" width="3.5546875" style="0" customWidth="1"/>
    <col min="9" max="9" width="7.21484375" style="0" customWidth="1"/>
    <col min="10" max="10" width="3.3359375" style="0" customWidth="1"/>
    <col min="11" max="11" width="6.5546875" style="0" customWidth="1"/>
    <col min="12" max="12" width="3.88671875" style="0" customWidth="1"/>
    <col min="13" max="13" width="6.3359375" style="0" customWidth="1"/>
    <col min="14" max="14" width="3.99609375" style="0" customWidth="1"/>
    <col min="15" max="15" width="8.21484375" style="0" customWidth="1"/>
    <col min="16" max="16" width="4.77734375" style="0" bestFit="1" customWidth="1"/>
    <col min="17" max="17" width="6.5546875" style="0" customWidth="1"/>
    <col min="18" max="18" width="7.88671875" style="0" customWidth="1"/>
  </cols>
  <sheetData>
    <row r="1" spans="1:18" s="26" customFormat="1" ht="37.5" customHeight="1">
      <c r="A1" s="827" t="s">
        <v>1010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</row>
    <row r="2" spans="1:18" s="26" customFormat="1" ht="18" customHeight="1" thickBot="1">
      <c r="A2" s="29" t="s">
        <v>653</v>
      </c>
      <c r="B2" s="2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R2" s="67" t="s">
        <v>654</v>
      </c>
    </row>
    <row r="3" spans="1:18" s="26" customFormat="1" ht="30" customHeight="1">
      <c r="A3" s="1045" t="s">
        <v>823</v>
      </c>
      <c r="B3" s="70" t="s">
        <v>655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1040" t="s">
        <v>656</v>
      </c>
      <c r="O3" s="1041"/>
      <c r="P3" s="1041"/>
      <c r="Q3" s="1042"/>
      <c r="R3" s="984" t="s">
        <v>822</v>
      </c>
    </row>
    <row r="4" spans="1:18" s="26" customFormat="1" ht="30" customHeight="1">
      <c r="A4" s="1046"/>
      <c r="B4" s="1043" t="s">
        <v>767</v>
      </c>
      <c r="C4" s="1044"/>
      <c r="D4" s="1043" t="s">
        <v>657</v>
      </c>
      <c r="E4" s="1044"/>
      <c r="F4" s="1043" t="s">
        <v>658</v>
      </c>
      <c r="G4" s="1044"/>
      <c r="H4" s="1043" t="s">
        <v>659</v>
      </c>
      <c r="I4" s="1044"/>
      <c r="J4" s="1043" t="s">
        <v>660</v>
      </c>
      <c r="K4" s="1044"/>
      <c r="L4" s="1043" t="s">
        <v>661</v>
      </c>
      <c r="M4" s="1044"/>
      <c r="N4" s="1043" t="s">
        <v>662</v>
      </c>
      <c r="O4" s="1044"/>
      <c r="P4" s="1048" t="s">
        <v>768</v>
      </c>
      <c r="Q4" s="1049"/>
      <c r="R4" s="1050"/>
    </row>
    <row r="5" spans="1:18" s="26" customFormat="1" ht="30" customHeight="1">
      <c r="A5" s="1046"/>
      <c r="B5" s="1016" t="s">
        <v>769</v>
      </c>
      <c r="C5" s="1013"/>
      <c r="D5" s="1016" t="s">
        <v>663</v>
      </c>
      <c r="E5" s="1013"/>
      <c r="F5" s="1016" t="s">
        <v>664</v>
      </c>
      <c r="G5" s="1013"/>
      <c r="H5" s="1016" t="s">
        <v>665</v>
      </c>
      <c r="I5" s="1013"/>
      <c r="J5" s="1016" t="s">
        <v>770</v>
      </c>
      <c r="K5" s="1013"/>
      <c r="L5" s="1016" t="s">
        <v>650</v>
      </c>
      <c r="M5" s="1013"/>
      <c r="N5" s="1016" t="s">
        <v>666</v>
      </c>
      <c r="O5" s="1013"/>
      <c r="P5" s="1016" t="s">
        <v>667</v>
      </c>
      <c r="Q5" s="1013"/>
      <c r="R5" s="1050"/>
    </row>
    <row r="6" spans="1:18" s="26" customFormat="1" ht="30" customHeight="1">
      <c r="A6" s="1047"/>
      <c r="B6" s="68" t="s">
        <v>771</v>
      </c>
      <c r="C6" s="68" t="s">
        <v>772</v>
      </c>
      <c r="D6" s="68" t="s">
        <v>771</v>
      </c>
      <c r="E6" s="68" t="s">
        <v>772</v>
      </c>
      <c r="F6" s="68" t="s">
        <v>771</v>
      </c>
      <c r="G6" s="68" t="s">
        <v>772</v>
      </c>
      <c r="H6" s="68" t="s">
        <v>771</v>
      </c>
      <c r="I6" s="68" t="s">
        <v>772</v>
      </c>
      <c r="J6" s="68" t="s">
        <v>771</v>
      </c>
      <c r="K6" s="68" t="s">
        <v>772</v>
      </c>
      <c r="L6" s="68" t="s">
        <v>771</v>
      </c>
      <c r="M6" s="68" t="s">
        <v>772</v>
      </c>
      <c r="N6" s="68" t="s">
        <v>771</v>
      </c>
      <c r="O6" s="68" t="s">
        <v>772</v>
      </c>
      <c r="P6" s="68" t="s">
        <v>771</v>
      </c>
      <c r="Q6" s="68" t="s">
        <v>772</v>
      </c>
      <c r="R6" s="1051"/>
    </row>
    <row r="7" spans="1:18" s="10" customFormat="1" ht="34.5" customHeight="1">
      <c r="A7" s="13" t="s">
        <v>812</v>
      </c>
      <c r="B7" s="69">
        <v>86</v>
      </c>
      <c r="C7" s="55">
        <v>34263</v>
      </c>
      <c r="D7" s="65">
        <v>5</v>
      </c>
      <c r="E7" s="65">
        <v>6252</v>
      </c>
      <c r="F7" s="65">
        <v>31</v>
      </c>
      <c r="G7" s="65">
        <v>25897</v>
      </c>
      <c r="H7" s="65">
        <v>2</v>
      </c>
      <c r="I7" s="65">
        <v>72</v>
      </c>
      <c r="J7" s="65">
        <v>4</v>
      </c>
      <c r="K7" s="65">
        <v>211</v>
      </c>
      <c r="L7" s="65">
        <v>44</v>
      </c>
      <c r="M7" s="65">
        <v>1831</v>
      </c>
      <c r="N7" s="65">
        <v>69</v>
      </c>
      <c r="O7" s="65">
        <v>34095</v>
      </c>
      <c r="P7" s="65">
        <v>17</v>
      </c>
      <c r="Q7" s="64">
        <v>168</v>
      </c>
      <c r="R7" s="13" t="s">
        <v>812</v>
      </c>
    </row>
    <row r="8" spans="1:18" s="10" customFormat="1" ht="34.5" customHeight="1">
      <c r="A8" s="13" t="s">
        <v>816</v>
      </c>
      <c r="B8" s="69">
        <v>92</v>
      </c>
      <c r="C8" s="55">
        <v>43994</v>
      </c>
      <c r="D8" s="65">
        <v>6</v>
      </c>
      <c r="E8" s="65">
        <v>9831</v>
      </c>
      <c r="F8" s="65">
        <v>33</v>
      </c>
      <c r="G8" s="65">
        <v>32021</v>
      </c>
      <c r="H8" s="65">
        <v>1</v>
      </c>
      <c r="I8" s="65">
        <v>44</v>
      </c>
      <c r="J8" s="65">
        <v>5</v>
      </c>
      <c r="K8" s="65">
        <v>240</v>
      </c>
      <c r="L8" s="65">
        <v>47</v>
      </c>
      <c r="M8" s="65">
        <v>1858</v>
      </c>
      <c r="N8" s="65">
        <v>69</v>
      </c>
      <c r="O8" s="65">
        <v>43404</v>
      </c>
      <c r="P8" s="65">
        <v>23</v>
      </c>
      <c r="Q8" s="64">
        <v>590</v>
      </c>
      <c r="R8" s="13" t="s">
        <v>816</v>
      </c>
    </row>
    <row r="9" spans="1:18" s="89" customFormat="1" ht="34.5" customHeight="1">
      <c r="A9" s="12" t="s">
        <v>819</v>
      </c>
      <c r="B9" s="63">
        <f>SUM(D9,F9,H9,J9,L9)</f>
        <v>320</v>
      </c>
      <c r="C9" s="63">
        <f>SUM(E9,G9,I9,K9,M9)</f>
        <v>5018255</v>
      </c>
      <c r="D9" s="63">
        <v>9</v>
      </c>
      <c r="E9" s="63">
        <v>28080</v>
      </c>
      <c r="F9" s="63">
        <v>222</v>
      </c>
      <c r="G9" s="63">
        <v>4392272</v>
      </c>
      <c r="H9" s="63">
        <v>37</v>
      </c>
      <c r="I9" s="63">
        <v>588622</v>
      </c>
      <c r="J9" s="63">
        <v>5</v>
      </c>
      <c r="K9" s="63">
        <v>240</v>
      </c>
      <c r="L9" s="63">
        <v>47</v>
      </c>
      <c r="M9" s="63">
        <v>9041</v>
      </c>
      <c r="N9" s="63">
        <v>296</v>
      </c>
      <c r="O9" s="63">
        <v>4992072</v>
      </c>
      <c r="P9" s="63">
        <v>24</v>
      </c>
      <c r="Q9" s="73">
        <v>26182</v>
      </c>
      <c r="R9" s="13" t="s">
        <v>819</v>
      </c>
    </row>
    <row r="10" spans="1:18" s="89" customFormat="1" ht="34.5" customHeight="1">
      <c r="A10" s="12" t="s">
        <v>527</v>
      </c>
      <c r="B10" s="63">
        <v>364</v>
      </c>
      <c r="C10" s="63">
        <v>4936420</v>
      </c>
      <c r="D10" s="63">
        <v>9</v>
      </c>
      <c r="E10" s="63">
        <v>40787</v>
      </c>
      <c r="F10" s="63">
        <v>238</v>
      </c>
      <c r="G10" s="63">
        <v>4297447</v>
      </c>
      <c r="H10" s="63">
        <v>57</v>
      </c>
      <c r="I10" s="63">
        <v>587728</v>
      </c>
      <c r="J10" s="63">
        <v>7</v>
      </c>
      <c r="K10" s="63">
        <v>306</v>
      </c>
      <c r="L10" s="63">
        <v>53</v>
      </c>
      <c r="M10" s="63">
        <v>10152</v>
      </c>
      <c r="N10" s="63">
        <v>337</v>
      </c>
      <c r="O10" s="63">
        <v>4910207</v>
      </c>
      <c r="P10" s="63">
        <v>27</v>
      </c>
      <c r="Q10" s="73">
        <v>26213</v>
      </c>
      <c r="R10" s="13" t="s">
        <v>527</v>
      </c>
    </row>
    <row r="11" spans="1:18" s="243" customFormat="1" ht="34.5" customHeight="1">
      <c r="A11" s="238" t="s">
        <v>452</v>
      </c>
      <c r="B11" s="239">
        <f>SUM(D11,F11,H11,J11,L11)</f>
        <v>449</v>
      </c>
      <c r="C11" s="240">
        <f>SUM(E11,G11,I11,K11,M11)</f>
        <v>6259335</v>
      </c>
      <c r="D11" s="240">
        <v>11</v>
      </c>
      <c r="E11" s="240">
        <v>50657</v>
      </c>
      <c r="F11" s="240">
        <v>313</v>
      </c>
      <c r="G11" s="240">
        <v>5657225</v>
      </c>
      <c r="H11" s="240">
        <v>60</v>
      </c>
      <c r="I11" s="240">
        <v>542455</v>
      </c>
      <c r="J11" s="240">
        <v>11</v>
      </c>
      <c r="K11" s="240">
        <v>1055</v>
      </c>
      <c r="L11" s="240">
        <v>54</v>
      </c>
      <c r="M11" s="240">
        <v>7943</v>
      </c>
      <c r="N11" s="240">
        <v>422</v>
      </c>
      <c r="O11" s="240">
        <v>6233136</v>
      </c>
      <c r="P11" s="240">
        <v>27</v>
      </c>
      <c r="Q11" s="241">
        <v>26199</v>
      </c>
      <c r="R11" s="242" t="s">
        <v>452</v>
      </c>
    </row>
    <row r="12" spans="1:18" s="14" customFormat="1" ht="34.5" customHeight="1">
      <c r="A12" s="357" t="s">
        <v>428</v>
      </c>
      <c r="B12" s="358">
        <f>SUM(D12,F12,H12,J12,L12)</f>
        <v>527</v>
      </c>
      <c r="C12" s="359">
        <f>SUM(E12,G12,I12,K12,M12)</f>
        <v>7611086</v>
      </c>
      <c r="D12" s="360">
        <v>12</v>
      </c>
      <c r="E12" s="360">
        <v>62207</v>
      </c>
      <c r="F12" s="360">
        <v>376</v>
      </c>
      <c r="G12" s="360">
        <v>6879953</v>
      </c>
      <c r="H12" s="360">
        <v>71</v>
      </c>
      <c r="I12" s="360">
        <v>659991</v>
      </c>
      <c r="J12" s="360">
        <v>12</v>
      </c>
      <c r="K12" s="360">
        <v>1091</v>
      </c>
      <c r="L12" s="360">
        <v>56</v>
      </c>
      <c r="M12" s="360">
        <v>7844</v>
      </c>
      <c r="N12" s="360">
        <v>498</v>
      </c>
      <c r="O12" s="360">
        <v>7609921</v>
      </c>
      <c r="P12" s="360">
        <v>29</v>
      </c>
      <c r="Q12" s="361">
        <v>1165</v>
      </c>
      <c r="R12" s="362" t="s">
        <v>428</v>
      </c>
    </row>
    <row r="13" spans="1:18" s="257" customFormat="1" ht="15" customHeight="1">
      <c r="A13" s="256" t="s">
        <v>962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9" t="s">
        <v>773</v>
      </c>
    </row>
    <row r="14" spans="1:18" s="257" customFormat="1" ht="27" customHeight="1">
      <c r="A14" s="1039" t="s">
        <v>818</v>
      </c>
      <c r="B14" s="1039"/>
      <c r="C14" s="1039"/>
      <c r="D14" s="1039"/>
      <c r="E14" s="1039"/>
      <c r="F14" s="1039"/>
      <c r="G14" s="1039"/>
      <c r="H14" s="258"/>
      <c r="I14" s="258"/>
      <c r="J14" s="258"/>
      <c r="K14" s="258"/>
      <c r="M14" s="258"/>
      <c r="N14" s="258"/>
      <c r="O14" s="258"/>
      <c r="P14" s="258"/>
      <c r="Q14" s="258"/>
      <c r="R14" s="259" t="s">
        <v>465</v>
      </c>
    </row>
    <row r="15" s="257" customFormat="1" ht="15" customHeight="1">
      <c r="A15" s="257" t="s">
        <v>830</v>
      </c>
    </row>
  </sheetData>
  <mergeCells count="21">
    <mergeCell ref="P4:Q4"/>
    <mergeCell ref="R3:R6"/>
    <mergeCell ref="N4:O4"/>
    <mergeCell ref="L5:M5"/>
    <mergeCell ref="P5:Q5"/>
    <mergeCell ref="A1:R1"/>
    <mergeCell ref="N3:Q3"/>
    <mergeCell ref="B4:C4"/>
    <mergeCell ref="D4:E4"/>
    <mergeCell ref="F4:G4"/>
    <mergeCell ref="H4:I4"/>
    <mergeCell ref="J4:K4"/>
    <mergeCell ref="L4:M4"/>
    <mergeCell ref="A3:A6"/>
    <mergeCell ref="B5:C5"/>
    <mergeCell ref="A14:G14"/>
    <mergeCell ref="N5:O5"/>
    <mergeCell ref="D5:E5"/>
    <mergeCell ref="J5:K5"/>
    <mergeCell ref="H5:I5"/>
    <mergeCell ref="F5:G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4">
      <selection activeCell="F12" sqref="F12"/>
    </sheetView>
  </sheetViews>
  <sheetFormatPr defaultColWidth="8.88671875" defaultRowHeight="13.5"/>
  <cols>
    <col min="1" max="1" width="14.77734375" style="11" customWidth="1"/>
    <col min="2" max="7" width="13.77734375" style="11" customWidth="1"/>
    <col min="8" max="8" width="15.4453125" style="11" customWidth="1"/>
    <col min="9" max="9" width="12.77734375" style="11" customWidth="1"/>
    <col min="10" max="16384" width="8.88671875" style="11" customWidth="1"/>
  </cols>
  <sheetData>
    <row r="1" spans="1:8" s="26" customFormat="1" ht="37.5" customHeight="1">
      <c r="A1" s="827" t="s">
        <v>1011</v>
      </c>
      <c r="B1" s="827"/>
      <c r="C1" s="827"/>
      <c r="D1" s="827"/>
      <c r="E1" s="827"/>
      <c r="F1" s="827"/>
      <c r="G1" s="827"/>
      <c r="H1" s="827"/>
    </row>
    <row r="2" spans="1:8" s="26" customFormat="1" ht="18" customHeight="1" thickBot="1">
      <c r="A2" s="26" t="s">
        <v>791</v>
      </c>
      <c r="H2" s="28" t="s">
        <v>668</v>
      </c>
    </row>
    <row r="3" spans="1:8" s="26" customFormat="1" ht="27.75" customHeight="1">
      <c r="A3" s="1045" t="s">
        <v>823</v>
      </c>
      <c r="B3" s="984" t="s">
        <v>669</v>
      </c>
      <c r="C3" s="1045"/>
      <c r="D3" s="1012" t="s">
        <v>777</v>
      </c>
      <c r="E3" s="1045"/>
      <c r="F3" s="984" t="s">
        <v>670</v>
      </c>
      <c r="G3" s="1045"/>
      <c r="H3" s="984" t="s">
        <v>822</v>
      </c>
    </row>
    <row r="4" spans="1:8" s="26" customFormat="1" ht="27.75" customHeight="1">
      <c r="A4" s="1046"/>
      <c r="B4" s="1051" t="s">
        <v>671</v>
      </c>
      <c r="C4" s="1047"/>
      <c r="D4" s="1052" t="s">
        <v>672</v>
      </c>
      <c r="E4" s="1047"/>
      <c r="F4" s="1052" t="s">
        <v>673</v>
      </c>
      <c r="G4" s="1047"/>
      <c r="H4" s="1050"/>
    </row>
    <row r="5" spans="1:8" s="26" customFormat="1" ht="27.75" customHeight="1">
      <c r="A5" s="1046"/>
      <c r="B5" s="40" t="s">
        <v>674</v>
      </c>
      <c r="C5" s="38" t="s">
        <v>675</v>
      </c>
      <c r="D5" s="40" t="s">
        <v>674</v>
      </c>
      <c r="E5" s="38" t="s">
        <v>675</v>
      </c>
      <c r="F5" s="40" t="s">
        <v>674</v>
      </c>
      <c r="G5" s="38" t="s">
        <v>676</v>
      </c>
      <c r="H5" s="1050"/>
    </row>
    <row r="6" spans="1:8" s="26" customFormat="1" ht="27.75" customHeight="1">
      <c r="A6" s="1047"/>
      <c r="B6" s="52" t="s">
        <v>677</v>
      </c>
      <c r="C6" s="39" t="s">
        <v>678</v>
      </c>
      <c r="D6" s="52" t="s">
        <v>677</v>
      </c>
      <c r="E6" s="39" t="s">
        <v>678</v>
      </c>
      <c r="F6" s="52" t="s">
        <v>677</v>
      </c>
      <c r="G6" s="39" t="s">
        <v>678</v>
      </c>
      <c r="H6" s="1051"/>
    </row>
    <row r="7" spans="1:8" s="10" customFormat="1" ht="36.75" customHeight="1">
      <c r="A7" s="249" t="s">
        <v>812</v>
      </c>
      <c r="B7" s="246">
        <v>732829</v>
      </c>
      <c r="C7" s="225">
        <v>606</v>
      </c>
      <c r="D7" s="225">
        <v>732829</v>
      </c>
      <c r="E7" s="225">
        <v>507</v>
      </c>
      <c r="F7" s="225">
        <v>19242</v>
      </c>
      <c r="G7" s="226" t="s">
        <v>778</v>
      </c>
      <c r="H7" s="4" t="s">
        <v>812</v>
      </c>
    </row>
    <row r="8" spans="1:8" s="10" customFormat="1" ht="36.75" customHeight="1">
      <c r="A8" s="249" t="s">
        <v>816</v>
      </c>
      <c r="B8" s="246">
        <v>833124</v>
      </c>
      <c r="C8" s="225">
        <v>552</v>
      </c>
      <c r="D8" s="225">
        <v>807516</v>
      </c>
      <c r="E8" s="225">
        <v>552</v>
      </c>
      <c r="F8" s="225">
        <v>25608</v>
      </c>
      <c r="G8" s="247">
        <v>0</v>
      </c>
      <c r="H8" s="4" t="s">
        <v>816</v>
      </c>
    </row>
    <row r="9" spans="1:8" s="89" customFormat="1" ht="36.75" customHeight="1">
      <c r="A9" s="249" t="s">
        <v>817</v>
      </c>
      <c r="B9" s="244">
        <f>SUM(D9,F9)</f>
        <v>906064</v>
      </c>
      <c r="C9" s="245">
        <f>SUM(E9,G9)</f>
        <v>3296</v>
      </c>
      <c r="D9" s="245">
        <v>886158</v>
      </c>
      <c r="E9" s="245">
        <v>3296</v>
      </c>
      <c r="F9" s="225">
        <v>19906</v>
      </c>
      <c r="G9" s="248">
        <v>0</v>
      </c>
      <c r="H9" s="4" t="s">
        <v>817</v>
      </c>
    </row>
    <row r="10" spans="1:8" s="89" customFormat="1" ht="36.75" customHeight="1">
      <c r="A10" s="249" t="s">
        <v>527</v>
      </c>
      <c r="B10" s="244">
        <v>1041461</v>
      </c>
      <c r="C10" s="245">
        <v>3166</v>
      </c>
      <c r="D10" s="245"/>
      <c r="E10" s="245"/>
      <c r="F10" s="225"/>
      <c r="G10" s="248">
        <v>0</v>
      </c>
      <c r="H10" s="4" t="s">
        <v>527</v>
      </c>
    </row>
    <row r="11" spans="1:8" s="243" customFormat="1" ht="36.75" customHeight="1">
      <c r="A11" s="250" t="s">
        <v>452</v>
      </c>
      <c r="B11" s="251">
        <f>SUM(D11,F11)</f>
        <v>1096221</v>
      </c>
      <c r="C11" s="252">
        <f>SUM(E11,G11)</f>
        <v>3637</v>
      </c>
      <c r="D11" s="252">
        <v>1094717</v>
      </c>
      <c r="E11" s="252">
        <v>3637</v>
      </c>
      <c r="F11" s="253">
        <v>1504</v>
      </c>
      <c r="G11" s="254">
        <v>0</v>
      </c>
      <c r="H11" s="255" t="s">
        <v>452</v>
      </c>
    </row>
    <row r="12" spans="1:8" s="83" customFormat="1" ht="36.75" customHeight="1" thickBot="1">
      <c r="A12" s="606" t="s">
        <v>44</v>
      </c>
      <c r="B12" s="607">
        <f>SUM(D12,F12)</f>
        <v>1134762</v>
      </c>
      <c r="C12" s="608">
        <f>SUM(E12,G12)</f>
        <v>3816</v>
      </c>
      <c r="D12" s="608">
        <v>1128367</v>
      </c>
      <c r="E12" s="608">
        <v>3816</v>
      </c>
      <c r="F12" s="609">
        <v>6395</v>
      </c>
      <c r="G12" s="476">
        <v>0</v>
      </c>
      <c r="H12" s="610" t="s">
        <v>44</v>
      </c>
    </row>
    <row r="13" spans="1:8" s="798" customFormat="1" ht="18" customHeight="1">
      <c r="A13" s="791" t="s">
        <v>1026</v>
      </c>
      <c r="H13" s="790" t="s">
        <v>411</v>
      </c>
    </row>
    <row r="14" spans="1:8" s="257" customFormat="1" ht="30" customHeight="1">
      <c r="A14" s="1039" t="s">
        <v>3</v>
      </c>
      <c r="B14" s="1039"/>
      <c r="C14" s="1039"/>
      <c r="D14" s="1039"/>
      <c r="E14" s="1039"/>
      <c r="H14" s="259" t="s">
        <v>775</v>
      </c>
    </row>
  </sheetData>
  <mergeCells count="10">
    <mergeCell ref="A14:E14"/>
    <mergeCell ref="A1:H1"/>
    <mergeCell ref="B3:C3"/>
    <mergeCell ref="D3:E3"/>
    <mergeCell ref="F3:G3"/>
    <mergeCell ref="A3:A6"/>
    <mergeCell ref="H3:H6"/>
    <mergeCell ref="B4:C4"/>
    <mergeCell ref="D4:E4"/>
    <mergeCell ref="F4:G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workbookViewId="0" topLeftCell="A1">
      <selection activeCell="G13" sqref="G13"/>
    </sheetView>
  </sheetViews>
  <sheetFormatPr defaultColWidth="8.88671875" defaultRowHeight="13.5"/>
  <cols>
    <col min="1" max="3" width="8.88671875" style="26" customWidth="1"/>
    <col min="4" max="4" width="10.5546875" style="26" customWidth="1"/>
    <col min="5" max="5" width="8.88671875" style="26" customWidth="1"/>
    <col min="6" max="7" width="10.99609375" style="26" customWidth="1"/>
    <col min="8" max="9" width="8.88671875" style="26" customWidth="1"/>
    <col min="10" max="10" width="11.3359375" style="26" customWidth="1"/>
    <col min="11" max="11" width="11.21484375" style="26" customWidth="1"/>
    <col min="12" max="12" width="9.99609375" style="26" customWidth="1"/>
    <col min="13" max="13" width="13.6640625" style="26" customWidth="1"/>
    <col min="14" max="14" width="10.88671875" style="26" customWidth="1"/>
    <col min="15" max="16384" width="8.88671875" style="26" customWidth="1"/>
  </cols>
  <sheetData>
    <row r="1" spans="1:14" s="257" customFormat="1" ht="29.25" customHeight="1">
      <c r="A1" s="997" t="s">
        <v>1012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</row>
    <row r="2" spans="1:14" s="257" customFormat="1" ht="15" customHeight="1">
      <c r="A2" s="257" t="s">
        <v>45</v>
      </c>
      <c r="N2" s="259" t="s">
        <v>46</v>
      </c>
    </row>
    <row r="3" spans="1:14" s="257" customFormat="1" ht="21.75" customHeight="1">
      <c r="A3" s="995" t="s">
        <v>1099</v>
      </c>
      <c r="B3" s="1056" t="s">
        <v>47</v>
      </c>
      <c r="C3" s="1057"/>
      <c r="D3" s="1057"/>
      <c r="E3" s="1058" t="s">
        <v>48</v>
      </c>
      <c r="F3" s="1057"/>
      <c r="G3" s="1055"/>
      <c r="H3" s="1056" t="s">
        <v>49</v>
      </c>
      <c r="I3" s="1057"/>
      <c r="J3" s="1057"/>
      <c r="K3" s="1058" t="s">
        <v>50</v>
      </c>
      <c r="L3" s="1058"/>
      <c r="M3" s="1059"/>
      <c r="N3" s="1060" t="s">
        <v>826</v>
      </c>
    </row>
    <row r="4" spans="1:14" s="257" customFormat="1" ht="21.75" customHeight="1">
      <c r="A4" s="882"/>
      <c r="B4" s="268" t="s">
        <v>51</v>
      </c>
      <c r="C4" s="268" t="s">
        <v>52</v>
      </c>
      <c r="D4" s="612" t="s">
        <v>53</v>
      </c>
      <c r="E4" s="268" t="s">
        <v>54</v>
      </c>
      <c r="F4" s="1054" t="s">
        <v>55</v>
      </c>
      <c r="G4" s="1055"/>
      <c r="H4" s="613" t="s">
        <v>56</v>
      </c>
      <c r="I4" s="268" t="s">
        <v>52</v>
      </c>
      <c r="J4" s="268" t="s">
        <v>53</v>
      </c>
      <c r="K4" s="268" t="s">
        <v>54</v>
      </c>
      <c r="L4" s="1054" t="s">
        <v>55</v>
      </c>
      <c r="M4" s="1055"/>
      <c r="N4" s="1061"/>
    </row>
    <row r="5" spans="1:14" s="257" customFormat="1" ht="21.75" customHeight="1">
      <c r="A5" s="882"/>
      <c r="B5" s="166"/>
      <c r="C5" s="166"/>
      <c r="D5" s="272" t="s">
        <v>57</v>
      </c>
      <c r="E5" s="166" t="s">
        <v>58</v>
      </c>
      <c r="F5" s="268" t="s">
        <v>59</v>
      </c>
      <c r="G5" s="166" t="s">
        <v>60</v>
      </c>
      <c r="H5" s="475"/>
      <c r="I5" s="166"/>
      <c r="J5" s="166" t="s">
        <v>57</v>
      </c>
      <c r="K5" s="166" t="s">
        <v>58</v>
      </c>
      <c r="L5" s="166" t="s">
        <v>59</v>
      </c>
      <c r="M5" s="166" t="s">
        <v>61</v>
      </c>
      <c r="N5" s="1061"/>
    </row>
    <row r="6" spans="1:14" s="257" customFormat="1" ht="21.75" customHeight="1">
      <c r="A6" s="882"/>
      <c r="B6" s="166" t="s">
        <v>765</v>
      </c>
      <c r="C6" s="166" t="s">
        <v>62</v>
      </c>
      <c r="D6" s="166"/>
      <c r="E6" s="166" t="s">
        <v>765</v>
      </c>
      <c r="F6" s="189"/>
      <c r="G6" s="166"/>
      <c r="H6" s="166" t="s">
        <v>765</v>
      </c>
      <c r="I6" s="166" t="s">
        <v>62</v>
      </c>
      <c r="J6" s="166"/>
      <c r="K6" s="166" t="s">
        <v>765</v>
      </c>
      <c r="L6" s="189"/>
      <c r="M6" s="166"/>
      <c r="N6" s="1061"/>
    </row>
    <row r="7" spans="1:14" s="257" customFormat="1" ht="21.75" customHeight="1">
      <c r="A7" s="883"/>
      <c r="B7" s="603" t="s">
        <v>63</v>
      </c>
      <c r="C7" s="270" t="s">
        <v>64</v>
      </c>
      <c r="D7" s="270" t="s">
        <v>65</v>
      </c>
      <c r="E7" s="270" t="s">
        <v>66</v>
      </c>
      <c r="F7" s="270" t="s">
        <v>766</v>
      </c>
      <c r="G7" s="270" t="s">
        <v>461</v>
      </c>
      <c r="H7" s="603" t="s">
        <v>63</v>
      </c>
      <c r="I7" s="270" t="s">
        <v>64</v>
      </c>
      <c r="J7" s="270" t="s">
        <v>65</v>
      </c>
      <c r="K7" s="270" t="s">
        <v>66</v>
      </c>
      <c r="L7" s="270" t="s">
        <v>766</v>
      </c>
      <c r="M7" s="270" t="s">
        <v>461</v>
      </c>
      <c r="N7" s="1062"/>
    </row>
    <row r="8" spans="1:14" s="257" customFormat="1" ht="21.75" customHeight="1">
      <c r="A8" s="614" t="s">
        <v>812</v>
      </c>
      <c r="B8" s="544">
        <v>3</v>
      </c>
      <c r="C8" s="615">
        <v>13432</v>
      </c>
      <c r="D8" s="615">
        <v>1653</v>
      </c>
      <c r="E8" s="544">
        <v>603</v>
      </c>
      <c r="F8" s="544">
        <v>109</v>
      </c>
      <c r="G8" s="544">
        <v>175</v>
      </c>
      <c r="H8" s="544">
        <v>1</v>
      </c>
      <c r="I8" s="615">
        <v>2474</v>
      </c>
      <c r="J8" s="544">
        <v>254</v>
      </c>
      <c r="K8" s="544">
        <v>162</v>
      </c>
      <c r="L8" s="544">
        <v>9</v>
      </c>
      <c r="M8" s="614">
        <v>11</v>
      </c>
      <c r="N8" s="544" t="s">
        <v>812</v>
      </c>
    </row>
    <row r="9" spans="1:14" s="257" customFormat="1" ht="21.75" customHeight="1">
      <c r="A9" s="614" t="s">
        <v>816</v>
      </c>
      <c r="B9" s="544">
        <v>3</v>
      </c>
      <c r="C9" s="615">
        <v>13432</v>
      </c>
      <c r="D9" s="615">
        <v>1657</v>
      </c>
      <c r="E9" s="544">
        <v>774</v>
      </c>
      <c r="F9" s="544">
        <v>135</v>
      </c>
      <c r="G9" s="544">
        <v>190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7">
        <v>0</v>
      </c>
      <c r="N9" s="544" t="s">
        <v>816</v>
      </c>
    </row>
    <row r="10" spans="1:14" s="257" customFormat="1" ht="21.75" customHeight="1">
      <c r="A10" s="614" t="s">
        <v>817</v>
      </c>
      <c r="B10" s="544">
        <v>3</v>
      </c>
      <c r="C10" s="615">
        <v>13281</v>
      </c>
      <c r="D10" s="615">
        <v>1657</v>
      </c>
      <c r="E10" s="544">
        <v>721</v>
      </c>
      <c r="F10" s="544">
        <v>142</v>
      </c>
      <c r="G10" s="544">
        <v>972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7">
        <v>0</v>
      </c>
      <c r="N10" s="544" t="s">
        <v>817</v>
      </c>
    </row>
    <row r="11" spans="1:14" s="257" customFormat="1" ht="21.75" customHeight="1">
      <c r="A11" s="614" t="s">
        <v>527</v>
      </c>
      <c r="B11" s="544">
        <v>2</v>
      </c>
      <c r="C11" s="615">
        <v>10076</v>
      </c>
      <c r="D11" s="615">
        <v>1213</v>
      </c>
      <c r="E11" s="544">
        <v>635</v>
      </c>
      <c r="F11" s="544">
        <v>129</v>
      </c>
      <c r="G11" s="544">
        <v>804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7">
        <v>0</v>
      </c>
      <c r="N11" s="544" t="s">
        <v>527</v>
      </c>
    </row>
    <row r="12" spans="1:14" s="535" customFormat="1" ht="21.75" customHeight="1">
      <c r="A12" s="618" t="s">
        <v>452</v>
      </c>
      <c r="B12" s="619">
        <v>2</v>
      </c>
      <c r="C12" s="619">
        <v>8554</v>
      </c>
      <c r="D12" s="619">
        <v>1142</v>
      </c>
      <c r="E12" s="619">
        <v>633</v>
      </c>
      <c r="F12" s="619">
        <v>151</v>
      </c>
      <c r="G12" s="619">
        <v>948</v>
      </c>
      <c r="H12" s="620">
        <v>0</v>
      </c>
      <c r="I12" s="620">
        <v>0</v>
      </c>
      <c r="J12" s="620">
        <v>0</v>
      </c>
      <c r="K12" s="620">
        <v>0</v>
      </c>
      <c r="L12" s="620">
        <v>0</v>
      </c>
      <c r="M12" s="621">
        <v>0</v>
      </c>
      <c r="N12" s="622" t="s">
        <v>452</v>
      </c>
    </row>
    <row r="13" spans="1:14" s="540" customFormat="1" ht="21.75" customHeight="1">
      <c r="A13" s="487" t="s">
        <v>903</v>
      </c>
      <c r="B13" s="623">
        <f>B25</f>
        <v>2</v>
      </c>
      <c r="C13" s="623">
        <f>C25</f>
        <v>8554</v>
      </c>
      <c r="D13" s="623">
        <f>D25</f>
        <v>1142</v>
      </c>
      <c r="E13" s="623">
        <f>SUM(E14:E25)</f>
        <v>598</v>
      </c>
      <c r="F13" s="623">
        <f>SUM(F14:F25)</f>
        <v>141</v>
      </c>
      <c r="G13" s="623">
        <f>SUM(G14:G25)</f>
        <v>759</v>
      </c>
      <c r="H13" s="623">
        <f>H25</f>
        <v>0</v>
      </c>
      <c r="I13" s="623">
        <f>I25</f>
        <v>0</v>
      </c>
      <c r="J13" s="623">
        <f>J25</f>
        <v>0</v>
      </c>
      <c r="K13" s="623">
        <f>SUM(K14:K25)</f>
        <v>0</v>
      </c>
      <c r="L13" s="623">
        <f>SUM(L14:L25)</f>
        <v>0</v>
      </c>
      <c r="M13" s="623">
        <f>SUM(M14:M25)</f>
        <v>0</v>
      </c>
      <c r="N13" s="484" t="s">
        <v>903</v>
      </c>
    </row>
    <row r="14" spans="1:14" s="257" customFormat="1" ht="21.75" customHeight="1">
      <c r="A14" s="475" t="s">
        <v>438</v>
      </c>
      <c r="B14" s="624">
        <v>2</v>
      </c>
      <c r="C14" s="624">
        <v>8554</v>
      </c>
      <c r="D14" s="624">
        <v>1142</v>
      </c>
      <c r="E14" s="624">
        <v>52</v>
      </c>
      <c r="F14" s="624">
        <v>12</v>
      </c>
      <c r="G14" s="624">
        <v>67</v>
      </c>
      <c r="H14" s="625">
        <v>0</v>
      </c>
      <c r="I14" s="625">
        <v>0</v>
      </c>
      <c r="J14" s="625">
        <v>0</v>
      </c>
      <c r="K14" s="625">
        <v>0</v>
      </c>
      <c r="L14" s="625">
        <v>0</v>
      </c>
      <c r="M14" s="626">
        <v>0</v>
      </c>
      <c r="N14" s="605" t="s">
        <v>796</v>
      </c>
    </row>
    <row r="15" spans="1:14" s="257" customFormat="1" ht="21.75" customHeight="1">
      <c r="A15" s="475" t="s">
        <v>439</v>
      </c>
      <c r="B15" s="624">
        <v>2</v>
      </c>
      <c r="C15" s="624">
        <v>8554</v>
      </c>
      <c r="D15" s="624">
        <v>1142</v>
      </c>
      <c r="E15" s="624">
        <v>48</v>
      </c>
      <c r="F15" s="624">
        <v>9</v>
      </c>
      <c r="G15" s="624">
        <v>59</v>
      </c>
      <c r="H15" s="625">
        <v>0</v>
      </c>
      <c r="I15" s="625">
        <v>0</v>
      </c>
      <c r="J15" s="625">
        <v>0</v>
      </c>
      <c r="K15" s="625">
        <v>0</v>
      </c>
      <c r="L15" s="625">
        <v>0</v>
      </c>
      <c r="M15" s="626">
        <v>0</v>
      </c>
      <c r="N15" s="605" t="s">
        <v>797</v>
      </c>
    </row>
    <row r="16" spans="1:14" s="257" customFormat="1" ht="21.75" customHeight="1">
      <c r="A16" s="475" t="s">
        <v>440</v>
      </c>
      <c r="B16" s="624">
        <v>2</v>
      </c>
      <c r="C16" s="624">
        <v>8554</v>
      </c>
      <c r="D16" s="624">
        <v>1142</v>
      </c>
      <c r="E16" s="624">
        <v>46</v>
      </c>
      <c r="F16" s="624">
        <v>8</v>
      </c>
      <c r="G16" s="624">
        <v>64</v>
      </c>
      <c r="H16" s="625">
        <v>0</v>
      </c>
      <c r="I16" s="625">
        <v>0</v>
      </c>
      <c r="J16" s="625">
        <v>0</v>
      </c>
      <c r="K16" s="625">
        <v>0</v>
      </c>
      <c r="L16" s="625">
        <v>0</v>
      </c>
      <c r="M16" s="626">
        <v>0</v>
      </c>
      <c r="N16" s="605" t="s">
        <v>798</v>
      </c>
    </row>
    <row r="17" spans="1:14" s="257" customFormat="1" ht="21.75" customHeight="1">
      <c r="A17" s="475" t="s">
        <v>441</v>
      </c>
      <c r="B17" s="624">
        <v>2</v>
      </c>
      <c r="C17" s="624">
        <v>8554</v>
      </c>
      <c r="D17" s="624">
        <v>1142</v>
      </c>
      <c r="E17" s="624">
        <v>52</v>
      </c>
      <c r="F17" s="624">
        <v>13</v>
      </c>
      <c r="G17" s="624">
        <v>67</v>
      </c>
      <c r="H17" s="625">
        <v>0</v>
      </c>
      <c r="I17" s="625">
        <v>0</v>
      </c>
      <c r="J17" s="625">
        <v>0</v>
      </c>
      <c r="K17" s="625">
        <v>0</v>
      </c>
      <c r="L17" s="625">
        <v>0</v>
      </c>
      <c r="M17" s="626">
        <v>0</v>
      </c>
      <c r="N17" s="605" t="s">
        <v>799</v>
      </c>
    </row>
    <row r="18" spans="1:14" s="257" customFormat="1" ht="21.75" customHeight="1">
      <c r="A18" s="475" t="s">
        <v>442</v>
      </c>
      <c r="B18" s="624">
        <v>2</v>
      </c>
      <c r="C18" s="624">
        <v>8554</v>
      </c>
      <c r="D18" s="624">
        <v>1142</v>
      </c>
      <c r="E18" s="624">
        <v>52</v>
      </c>
      <c r="F18" s="624">
        <v>15</v>
      </c>
      <c r="G18" s="624">
        <v>65</v>
      </c>
      <c r="H18" s="625">
        <v>0</v>
      </c>
      <c r="I18" s="625">
        <v>0</v>
      </c>
      <c r="J18" s="625">
        <v>0</v>
      </c>
      <c r="K18" s="625">
        <v>0</v>
      </c>
      <c r="L18" s="625">
        <v>0</v>
      </c>
      <c r="M18" s="626">
        <v>0</v>
      </c>
      <c r="N18" s="605" t="s">
        <v>463</v>
      </c>
    </row>
    <row r="19" spans="1:14" s="257" customFormat="1" ht="21.75" customHeight="1">
      <c r="A19" s="475" t="s">
        <v>443</v>
      </c>
      <c r="B19" s="624">
        <v>2</v>
      </c>
      <c r="C19" s="624">
        <v>8554</v>
      </c>
      <c r="D19" s="624">
        <v>1142</v>
      </c>
      <c r="E19" s="624">
        <v>42</v>
      </c>
      <c r="F19" s="624">
        <v>11</v>
      </c>
      <c r="G19" s="624">
        <v>53</v>
      </c>
      <c r="H19" s="625">
        <v>0</v>
      </c>
      <c r="I19" s="625">
        <v>0</v>
      </c>
      <c r="J19" s="625">
        <v>0</v>
      </c>
      <c r="K19" s="625">
        <v>0</v>
      </c>
      <c r="L19" s="625">
        <v>0</v>
      </c>
      <c r="M19" s="626">
        <v>0</v>
      </c>
      <c r="N19" s="605" t="s">
        <v>444</v>
      </c>
    </row>
    <row r="20" spans="1:14" s="257" customFormat="1" ht="21.75" customHeight="1">
      <c r="A20" s="475" t="s">
        <v>445</v>
      </c>
      <c r="B20" s="624">
        <v>2</v>
      </c>
      <c r="C20" s="624">
        <v>8554</v>
      </c>
      <c r="D20" s="624">
        <v>1142</v>
      </c>
      <c r="E20" s="624">
        <v>52</v>
      </c>
      <c r="F20" s="624">
        <v>13</v>
      </c>
      <c r="G20" s="624">
        <v>46</v>
      </c>
      <c r="H20" s="625">
        <v>0</v>
      </c>
      <c r="I20" s="625">
        <v>0</v>
      </c>
      <c r="J20" s="625">
        <v>0</v>
      </c>
      <c r="K20" s="625">
        <v>0</v>
      </c>
      <c r="L20" s="625">
        <v>0</v>
      </c>
      <c r="M20" s="626">
        <v>0</v>
      </c>
      <c r="N20" s="605" t="s">
        <v>464</v>
      </c>
    </row>
    <row r="21" spans="1:14" s="257" customFormat="1" ht="21.75" customHeight="1">
      <c r="A21" s="475" t="s">
        <v>446</v>
      </c>
      <c r="B21" s="624">
        <v>2</v>
      </c>
      <c r="C21" s="624">
        <v>8554</v>
      </c>
      <c r="D21" s="624">
        <v>1142</v>
      </c>
      <c r="E21" s="624">
        <v>54</v>
      </c>
      <c r="F21" s="624">
        <v>23</v>
      </c>
      <c r="G21" s="624">
        <v>66</v>
      </c>
      <c r="H21" s="625">
        <v>0</v>
      </c>
      <c r="I21" s="625">
        <v>0</v>
      </c>
      <c r="J21" s="625">
        <v>0</v>
      </c>
      <c r="K21" s="625">
        <v>0</v>
      </c>
      <c r="L21" s="625">
        <v>0</v>
      </c>
      <c r="M21" s="626">
        <v>0</v>
      </c>
      <c r="N21" s="605" t="s">
        <v>801</v>
      </c>
    </row>
    <row r="22" spans="1:14" s="257" customFormat="1" ht="21.75" customHeight="1">
      <c r="A22" s="475" t="s">
        <v>447</v>
      </c>
      <c r="B22" s="624">
        <v>2</v>
      </c>
      <c r="C22" s="624">
        <v>8554</v>
      </c>
      <c r="D22" s="624">
        <v>1142</v>
      </c>
      <c r="E22" s="624">
        <v>48</v>
      </c>
      <c r="F22" s="624">
        <v>8</v>
      </c>
      <c r="G22" s="624">
        <v>57</v>
      </c>
      <c r="H22" s="625">
        <v>0</v>
      </c>
      <c r="I22" s="625">
        <v>0</v>
      </c>
      <c r="J22" s="625">
        <v>0</v>
      </c>
      <c r="K22" s="625">
        <v>0</v>
      </c>
      <c r="L22" s="625">
        <v>0</v>
      </c>
      <c r="M22" s="626">
        <v>0</v>
      </c>
      <c r="N22" s="605" t="s">
        <v>448</v>
      </c>
    </row>
    <row r="23" spans="1:14" s="257" customFormat="1" ht="21.75" customHeight="1">
      <c r="A23" s="475" t="s">
        <v>449</v>
      </c>
      <c r="B23" s="624">
        <v>2</v>
      </c>
      <c r="C23" s="624">
        <v>8554</v>
      </c>
      <c r="D23" s="624">
        <v>1142</v>
      </c>
      <c r="E23" s="624">
        <v>52</v>
      </c>
      <c r="F23" s="624">
        <v>12</v>
      </c>
      <c r="G23" s="624">
        <v>64</v>
      </c>
      <c r="H23" s="625">
        <v>0</v>
      </c>
      <c r="I23" s="625">
        <v>0</v>
      </c>
      <c r="J23" s="625">
        <v>0</v>
      </c>
      <c r="K23" s="625">
        <v>0</v>
      </c>
      <c r="L23" s="625">
        <v>0</v>
      </c>
      <c r="M23" s="626">
        <v>0</v>
      </c>
      <c r="N23" s="605" t="s">
        <v>802</v>
      </c>
    </row>
    <row r="24" spans="1:14" s="257" customFormat="1" ht="21.75" customHeight="1">
      <c r="A24" s="475" t="s">
        <v>450</v>
      </c>
      <c r="B24" s="624">
        <v>2</v>
      </c>
      <c r="C24" s="624">
        <v>8554</v>
      </c>
      <c r="D24" s="624">
        <v>1142</v>
      </c>
      <c r="E24" s="624">
        <v>52</v>
      </c>
      <c r="F24" s="624">
        <v>10</v>
      </c>
      <c r="G24" s="624">
        <v>67</v>
      </c>
      <c r="H24" s="625">
        <v>0</v>
      </c>
      <c r="I24" s="625">
        <v>0</v>
      </c>
      <c r="J24" s="625">
        <v>0</v>
      </c>
      <c r="K24" s="625">
        <v>0</v>
      </c>
      <c r="L24" s="625">
        <v>0</v>
      </c>
      <c r="M24" s="626">
        <v>0</v>
      </c>
      <c r="N24" s="605" t="s">
        <v>803</v>
      </c>
    </row>
    <row r="25" spans="1:14" s="257" customFormat="1" ht="21.75" customHeight="1">
      <c r="A25" s="603" t="s">
        <v>451</v>
      </c>
      <c r="B25" s="627">
        <v>2</v>
      </c>
      <c r="C25" s="627">
        <v>8554</v>
      </c>
      <c r="D25" s="627">
        <v>1142</v>
      </c>
      <c r="E25" s="627">
        <v>48</v>
      </c>
      <c r="F25" s="627">
        <v>7</v>
      </c>
      <c r="G25" s="627">
        <v>84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9">
        <v>0</v>
      </c>
      <c r="N25" s="602" t="s">
        <v>804</v>
      </c>
    </row>
    <row r="26" spans="1:14" s="798" customFormat="1" ht="18.75" customHeight="1">
      <c r="A26" s="791" t="s">
        <v>1026</v>
      </c>
      <c r="F26" s="1053" t="s">
        <v>411</v>
      </c>
      <c r="G26" s="1053"/>
      <c r="H26" s="1053"/>
      <c r="I26" s="1053"/>
      <c r="J26" s="1053"/>
      <c r="K26" s="1053"/>
      <c r="L26" s="1053"/>
      <c r="M26" s="1053"/>
      <c r="N26" s="1053"/>
    </row>
    <row r="27" spans="1:14" s="257" customFormat="1" ht="18" customHeight="1">
      <c r="A27" s="597" t="s">
        <v>67</v>
      </c>
      <c r="N27" s="630" t="s">
        <v>775</v>
      </c>
    </row>
    <row r="28" s="257" customFormat="1" ht="18" customHeight="1">
      <c r="A28" s="597" t="s">
        <v>68</v>
      </c>
    </row>
    <row r="29" s="257" customFormat="1" ht="12"/>
    <row r="30" s="257" customFormat="1" ht="12"/>
    <row r="31" s="257" customFormat="1" ht="12"/>
    <row r="32" s="257" customFormat="1" ht="12"/>
    <row r="33" s="257" customFormat="1" ht="12"/>
    <row r="34" s="257" customFormat="1" ht="12"/>
    <row r="35" s="257" customFormat="1" ht="12"/>
    <row r="36" s="257" customFormat="1" ht="12"/>
    <row r="37" s="257" customFormat="1" ht="12"/>
    <row r="38" s="257" customFormat="1" ht="12"/>
    <row r="39" s="257" customFormat="1" ht="12"/>
    <row r="40" s="257" customFormat="1" ht="12"/>
    <row r="41" s="257" customFormat="1" ht="12"/>
    <row r="42" s="257" customFormat="1" ht="12"/>
    <row r="43" s="257" customFormat="1" ht="12"/>
    <row r="44" s="257" customFormat="1" ht="12"/>
    <row r="45" s="257" customFormat="1" ht="12"/>
  </sheetData>
  <mergeCells count="10">
    <mergeCell ref="F26:N26"/>
    <mergeCell ref="A1:N1"/>
    <mergeCell ref="F4:G4"/>
    <mergeCell ref="L4:M4"/>
    <mergeCell ref="B3:D3"/>
    <mergeCell ref="E3:G3"/>
    <mergeCell ref="H3:J3"/>
    <mergeCell ref="K3:M3"/>
    <mergeCell ref="N3:N7"/>
    <mergeCell ref="A3:A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1">
      <selection activeCell="N13" sqref="N13"/>
    </sheetView>
  </sheetViews>
  <sheetFormatPr defaultColWidth="8.88671875" defaultRowHeight="13.5"/>
  <cols>
    <col min="1" max="1" width="10.77734375" style="119" customWidth="1"/>
    <col min="2" max="5" width="9.3359375" style="119" customWidth="1"/>
    <col min="6" max="7" width="10.5546875" style="119" customWidth="1"/>
    <col min="8" max="11" width="10.10546875" style="119" customWidth="1"/>
    <col min="12" max="13" width="10.77734375" style="119" customWidth="1"/>
    <col min="14" max="14" width="11.4453125" style="119" customWidth="1"/>
    <col min="15" max="16384" width="8.88671875" style="119" customWidth="1"/>
  </cols>
  <sheetData>
    <row r="1" spans="1:14" s="257" customFormat="1" ht="42.75" customHeight="1">
      <c r="A1" s="997" t="s">
        <v>69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</row>
    <row r="2" spans="1:14" s="257" customFormat="1" ht="22.5" customHeight="1">
      <c r="A2" s="257" t="s">
        <v>45</v>
      </c>
      <c r="N2" s="259" t="s">
        <v>46</v>
      </c>
    </row>
    <row r="3" spans="1:14" s="7" customFormat="1" ht="22.5" customHeight="1">
      <c r="A3" s="1070" t="s">
        <v>437</v>
      </c>
      <c r="B3" s="1065" t="s">
        <v>1101</v>
      </c>
      <c r="C3" s="1066"/>
      <c r="D3" s="1066"/>
      <c r="E3" s="1066" t="s">
        <v>70</v>
      </c>
      <c r="F3" s="1066"/>
      <c r="G3" s="1064"/>
      <c r="H3" s="1065" t="s">
        <v>71</v>
      </c>
      <c r="I3" s="1066"/>
      <c r="J3" s="1066"/>
      <c r="K3" s="1066" t="s">
        <v>72</v>
      </c>
      <c r="L3" s="1066"/>
      <c r="M3" s="1064"/>
      <c r="N3" s="1067" t="s">
        <v>826</v>
      </c>
    </row>
    <row r="4" spans="1:14" s="7" customFormat="1" ht="22.5" customHeight="1">
      <c r="A4" s="1071"/>
      <c r="B4" s="864" t="s">
        <v>51</v>
      </c>
      <c r="C4" s="864" t="s">
        <v>52</v>
      </c>
      <c r="D4" s="865" t="s">
        <v>53</v>
      </c>
      <c r="E4" s="864" t="s">
        <v>54</v>
      </c>
      <c r="F4" s="1063" t="s">
        <v>55</v>
      </c>
      <c r="G4" s="1064"/>
      <c r="H4" s="866" t="s">
        <v>56</v>
      </c>
      <c r="I4" s="864" t="s">
        <v>52</v>
      </c>
      <c r="J4" s="864" t="s">
        <v>53</v>
      </c>
      <c r="K4" s="864" t="s">
        <v>54</v>
      </c>
      <c r="L4" s="1063" t="s">
        <v>55</v>
      </c>
      <c r="M4" s="1064"/>
      <c r="N4" s="1068"/>
    </row>
    <row r="5" spans="1:14" s="7" customFormat="1" ht="22.5" customHeight="1">
      <c r="A5" s="1071"/>
      <c r="B5" s="813"/>
      <c r="C5" s="813"/>
      <c r="D5" s="867" t="s">
        <v>57</v>
      </c>
      <c r="E5" s="813" t="s">
        <v>58</v>
      </c>
      <c r="F5" s="864" t="s">
        <v>59</v>
      </c>
      <c r="G5" s="813" t="s">
        <v>60</v>
      </c>
      <c r="H5" s="746"/>
      <c r="I5" s="813"/>
      <c r="J5" s="813" t="s">
        <v>57</v>
      </c>
      <c r="K5" s="813" t="s">
        <v>58</v>
      </c>
      <c r="L5" s="813" t="s">
        <v>59</v>
      </c>
      <c r="M5" s="813" t="s">
        <v>61</v>
      </c>
      <c r="N5" s="1068"/>
    </row>
    <row r="6" spans="1:14" s="7" customFormat="1" ht="22.5" customHeight="1">
      <c r="A6" s="1071"/>
      <c r="B6" s="813" t="s">
        <v>765</v>
      </c>
      <c r="C6" s="813" t="s">
        <v>73</v>
      </c>
      <c r="D6" s="813"/>
      <c r="E6" s="813" t="s">
        <v>765</v>
      </c>
      <c r="F6" s="868"/>
      <c r="G6" s="813"/>
      <c r="H6" s="746" t="s">
        <v>765</v>
      </c>
      <c r="I6" s="813" t="s">
        <v>73</v>
      </c>
      <c r="J6" s="813"/>
      <c r="K6" s="813" t="s">
        <v>765</v>
      </c>
      <c r="L6" s="868"/>
      <c r="M6" s="813"/>
      <c r="N6" s="1068"/>
    </row>
    <row r="7" spans="1:14" s="7" customFormat="1" ht="22.5" customHeight="1">
      <c r="A7" s="1072"/>
      <c r="B7" s="747" t="s">
        <v>63</v>
      </c>
      <c r="C7" s="815" t="s">
        <v>64</v>
      </c>
      <c r="D7" s="815" t="s">
        <v>65</v>
      </c>
      <c r="E7" s="815" t="s">
        <v>66</v>
      </c>
      <c r="F7" s="815" t="s">
        <v>766</v>
      </c>
      <c r="G7" s="815" t="s">
        <v>461</v>
      </c>
      <c r="H7" s="747" t="s">
        <v>63</v>
      </c>
      <c r="I7" s="815" t="s">
        <v>64</v>
      </c>
      <c r="J7" s="815" t="s">
        <v>65</v>
      </c>
      <c r="K7" s="815" t="s">
        <v>66</v>
      </c>
      <c r="L7" s="815" t="s">
        <v>766</v>
      </c>
      <c r="M7" s="815" t="s">
        <v>461</v>
      </c>
      <c r="N7" s="1069"/>
    </row>
    <row r="8" spans="1:14" s="257" customFormat="1" ht="22.5" customHeight="1">
      <c r="A8" s="746" t="s">
        <v>812</v>
      </c>
      <c r="B8" s="887" t="s">
        <v>778</v>
      </c>
      <c r="C8" s="887" t="s">
        <v>778</v>
      </c>
      <c r="D8" s="887" t="s">
        <v>778</v>
      </c>
      <c r="E8" s="887" t="s">
        <v>778</v>
      </c>
      <c r="F8" s="887" t="s">
        <v>778</v>
      </c>
      <c r="G8" s="887" t="s">
        <v>778</v>
      </c>
      <c r="H8" s="887">
        <v>3</v>
      </c>
      <c r="I8" s="887">
        <v>10566</v>
      </c>
      <c r="J8" s="887">
        <v>1879</v>
      </c>
      <c r="K8" s="887">
        <v>1339</v>
      </c>
      <c r="L8" s="887">
        <v>225</v>
      </c>
      <c r="M8" s="887">
        <v>123</v>
      </c>
      <c r="N8" s="192" t="s">
        <v>812</v>
      </c>
    </row>
    <row r="9" spans="1:14" s="257" customFormat="1" ht="22.5" customHeight="1">
      <c r="A9" s="746" t="s">
        <v>816</v>
      </c>
      <c r="B9" s="887">
        <v>1</v>
      </c>
      <c r="C9" s="887">
        <v>653</v>
      </c>
      <c r="D9" s="887">
        <v>319</v>
      </c>
      <c r="E9" s="887">
        <v>206</v>
      </c>
      <c r="F9" s="887">
        <v>13</v>
      </c>
      <c r="G9" s="887">
        <v>1.4</v>
      </c>
      <c r="H9" s="887">
        <v>2</v>
      </c>
      <c r="I9" s="887">
        <v>4448</v>
      </c>
      <c r="J9" s="887">
        <v>1050</v>
      </c>
      <c r="K9" s="887">
        <v>1129</v>
      </c>
      <c r="L9" s="887">
        <v>180</v>
      </c>
      <c r="M9" s="887">
        <v>124</v>
      </c>
      <c r="N9" s="192" t="s">
        <v>816</v>
      </c>
    </row>
    <row r="10" spans="1:14" s="257" customFormat="1" ht="22.5" customHeight="1">
      <c r="A10" s="746" t="s">
        <v>817</v>
      </c>
      <c r="B10" s="887">
        <v>1</v>
      </c>
      <c r="C10" s="887">
        <v>653</v>
      </c>
      <c r="D10" s="887">
        <v>319</v>
      </c>
      <c r="E10" s="887">
        <v>68</v>
      </c>
      <c r="F10" s="887">
        <v>1</v>
      </c>
      <c r="G10" s="888">
        <v>3</v>
      </c>
      <c r="H10" s="887">
        <v>3</v>
      </c>
      <c r="I10" s="887">
        <v>7653</v>
      </c>
      <c r="J10" s="887">
        <v>1524</v>
      </c>
      <c r="K10" s="887">
        <v>1479</v>
      </c>
      <c r="L10" s="887">
        <v>236</v>
      </c>
      <c r="M10" s="887">
        <v>861</v>
      </c>
      <c r="N10" s="192" t="s">
        <v>817</v>
      </c>
    </row>
    <row r="11" spans="1:14" s="257" customFormat="1" ht="22.5" customHeight="1">
      <c r="A11" s="746" t="s">
        <v>527</v>
      </c>
      <c r="B11" s="889">
        <v>0</v>
      </c>
      <c r="C11" s="889">
        <v>0</v>
      </c>
      <c r="D11" s="889">
        <v>0</v>
      </c>
      <c r="E11" s="889">
        <v>0</v>
      </c>
      <c r="F11" s="889">
        <v>0</v>
      </c>
      <c r="G11" s="888">
        <v>0</v>
      </c>
      <c r="H11" s="887">
        <v>3</v>
      </c>
      <c r="I11" s="887">
        <v>13901</v>
      </c>
      <c r="J11" s="887">
        <v>2202</v>
      </c>
      <c r="K11" s="887">
        <v>1620</v>
      </c>
      <c r="L11" s="887">
        <v>309</v>
      </c>
      <c r="M11" s="887">
        <v>973</v>
      </c>
      <c r="N11" s="192" t="s">
        <v>527</v>
      </c>
    </row>
    <row r="12" spans="1:14" s="636" customFormat="1" ht="22.5" customHeight="1">
      <c r="A12" s="890" t="s">
        <v>452</v>
      </c>
      <c r="B12" s="891">
        <f>B22</f>
        <v>0</v>
      </c>
      <c r="C12" s="891">
        <f>C22</f>
        <v>0</v>
      </c>
      <c r="D12" s="891">
        <f>D22</f>
        <v>0</v>
      </c>
      <c r="E12" s="891">
        <f>SUM(E14:E25)</f>
        <v>0</v>
      </c>
      <c r="F12" s="891">
        <f>SUM(F14:F25)</f>
        <v>0</v>
      </c>
      <c r="G12" s="891">
        <f>SUM(G14:G25)</f>
        <v>0</v>
      </c>
      <c r="H12" s="892">
        <v>3</v>
      </c>
      <c r="I12" s="892">
        <v>13901</v>
      </c>
      <c r="J12" s="892">
        <v>2248</v>
      </c>
      <c r="K12" s="892">
        <v>1687</v>
      </c>
      <c r="L12" s="892">
        <v>388</v>
      </c>
      <c r="M12" s="892">
        <v>1470</v>
      </c>
      <c r="N12" s="893" t="s">
        <v>452</v>
      </c>
    </row>
    <row r="13" spans="1:14" s="638" customFormat="1" ht="22.5" customHeight="1">
      <c r="A13" s="894" t="s">
        <v>903</v>
      </c>
      <c r="B13" s="895">
        <f>B22</f>
        <v>0</v>
      </c>
      <c r="C13" s="895">
        <f>C22</f>
        <v>0</v>
      </c>
      <c r="D13" s="895">
        <f>D22</f>
        <v>0</v>
      </c>
      <c r="E13" s="895">
        <f>SUM(E14:E25)</f>
        <v>0</v>
      </c>
      <c r="F13" s="895">
        <f>SUM(F14:F25)</f>
        <v>0</v>
      </c>
      <c r="G13" s="895">
        <f>SUM(G14:G25)</f>
        <v>0</v>
      </c>
      <c r="H13" s="896">
        <f>H25</f>
        <v>3</v>
      </c>
      <c r="I13" s="896">
        <f>I25</f>
        <v>13901</v>
      </c>
      <c r="J13" s="896">
        <f>J25</f>
        <v>2248</v>
      </c>
      <c r="K13" s="896">
        <f>SUM(K14:K25)</f>
        <v>1805</v>
      </c>
      <c r="L13" s="896">
        <f>SUM(L14:L25)</f>
        <v>470</v>
      </c>
      <c r="M13" s="896">
        <f>SUM(M14:M25)</f>
        <v>1593</v>
      </c>
      <c r="N13" s="897" t="s">
        <v>903</v>
      </c>
    </row>
    <row r="14" spans="1:14" s="257" customFormat="1" ht="22.5" customHeight="1">
      <c r="A14" s="898" t="s">
        <v>438</v>
      </c>
      <c r="B14" s="899">
        <v>0</v>
      </c>
      <c r="C14" s="899">
        <v>0</v>
      </c>
      <c r="D14" s="899">
        <v>0</v>
      </c>
      <c r="E14" s="899">
        <v>0</v>
      </c>
      <c r="F14" s="899">
        <v>0</v>
      </c>
      <c r="G14" s="899">
        <v>0</v>
      </c>
      <c r="H14" s="899">
        <v>3</v>
      </c>
      <c r="I14" s="899">
        <v>13901</v>
      </c>
      <c r="J14" s="899">
        <v>2248</v>
      </c>
      <c r="K14" s="899">
        <v>152</v>
      </c>
      <c r="L14" s="899">
        <v>33</v>
      </c>
      <c r="M14" s="899">
        <v>115</v>
      </c>
      <c r="N14" s="900" t="s">
        <v>796</v>
      </c>
    </row>
    <row r="15" spans="1:14" s="257" customFormat="1" ht="22.5" customHeight="1">
      <c r="A15" s="898" t="s">
        <v>439</v>
      </c>
      <c r="B15" s="899">
        <v>0</v>
      </c>
      <c r="C15" s="899">
        <v>0</v>
      </c>
      <c r="D15" s="899">
        <v>0</v>
      </c>
      <c r="E15" s="899">
        <v>0</v>
      </c>
      <c r="F15" s="899">
        <v>0</v>
      </c>
      <c r="G15" s="899">
        <v>0</v>
      </c>
      <c r="H15" s="899">
        <v>3</v>
      </c>
      <c r="I15" s="899">
        <v>13901</v>
      </c>
      <c r="J15" s="899">
        <v>2248</v>
      </c>
      <c r="K15" s="899">
        <v>134</v>
      </c>
      <c r="L15" s="899">
        <v>29</v>
      </c>
      <c r="M15" s="899">
        <v>138</v>
      </c>
      <c r="N15" s="900" t="s">
        <v>797</v>
      </c>
    </row>
    <row r="16" spans="1:14" s="257" customFormat="1" ht="22.5" customHeight="1">
      <c r="A16" s="898" t="s">
        <v>440</v>
      </c>
      <c r="B16" s="899">
        <v>0</v>
      </c>
      <c r="C16" s="899">
        <v>0</v>
      </c>
      <c r="D16" s="899">
        <v>0</v>
      </c>
      <c r="E16" s="899">
        <v>0</v>
      </c>
      <c r="F16" s="899">
        <v>0</v>
      </c>
      <c r="G16" s="899">
        <v>0</v>
      </c>
      <c r="H16" s="899">
        <v>3</v>
      </c>
      <c r="I16" s="899">
        <v>13901</v>
      </c>
      <c r="J16" s="899">
        <v>2248</v>
      </c>
      <c r="K16" s="899">
        <v>152</v>
      </c>
      <c r="L16" s="899">
        <v>31</v>
      </c>
      <c r="M16" s="899">
        <v>155</v>
      </c>
      <c r="N16" s="900" t="s">
        <v>798</v>
      </c>
    </row>
    <row r="17" spans="1:14" s="257" customFormat="1" ht="22.5" customHeight="1">
      <c r="A17" s="898" t="s">
        <v>441</v>
      </c>
      <c r="B17" s="899">
        <v>0</v>
      </c>
      <c r="C17" s="899">
        <v>0</v>
      </c>
      <c r="D17" s="899">
        <v>0</v>
      </c>
      <c r="E17" s="899">
        <v>0</v>
      </c>
      <c r="F17" s="899">
        <v>0</v>
      </c>
      <c r="G17" s="899">
        <v>0</v>
      </c>
      <c r="H17" s="899">
        <v>3</v>
      </c>
      <c r="I17" s="899">
        <v>13901</v>
      </c>
      <c r="J17" s="899">
        <v>2248</v>
      </c>
      <c r="K17" s="899">
        <v>156</v>
      </c>
      <c r="L17" s="899">
        <v>51</v>
      </c>
      <c r="M17" s="899">
        <v>132</v>
      </c>
      <c r="N17" s="900" t="s">
        <v>799</v>
      </c>
    </row>
    <row r="18" spans="1:14" s="257" customFormat="1" ht="22.5" customHeight="1">
      <c r="A18" s="898" t="s">
        <v>442</v>
      </c>
      <c r="B18" s="899">
        <v>0</v>
      </c>
      <c r="C18" s="899">
        <v>0</v>
      </c>
      <c r="D18" s="899">
        <v>0</v>
      </c>
      <c r="E18" s="899">
        <v>0</v>
      </c>
      <c r="F18" s="899">
        <v>0</v>
      </c>
      <c r="G18" s="899">
        <v>0</v>
      </c>
      <c r="H18" s="899">
        <v>3</v>
      </c>
      <c r="I18" s="899">
        <v>13901</v>
      </c>
      <c r="J18" s="899">
        <v>2248</v>
      </c>
      <c r="K18" s="899">
        <v>160</v>
      </c>
      <c r="L18" s="899">
        <v>42</v>
      </c>
      <c r="M18" s="899">
        <v>128</v>
      </c>
      <c r="N18" s="900" t="s">
        <v>463</v>
      </c>
    </row>
    <row r="19" spans="1:14" s="257" customFormat="1" ht="22.5" customHeight="1">
      <c r="A19" s="898" t="s">
        <v>443</v>
      </c>
      <c r="B19" s="899">
        <v>0</v>
      </c>
      <c r="C19" s="899">
        <v>0</v>
      </c>
      <c r="D19" s="899">
        <v>0</v>
      </c>
      <c r="E19" s="899">
        <v>0</v>
      </c>
      <c r="F19" s="899">
        <v>0</v>
      </c>
      <c r="G19" s="899">
        <v>0</v>
      </c>
      <c r="H19" s="899">
        <v>3</v>
      </c>
      <c r="I19" s="899">
        <v>13901</v>
      </c>
      <c r="J19" s="899">
        <v>2248</v>
      </c>
      <c r="K19" s="899">
        <v>151</v>
      </c>
      <c r="L19" s="899">
        <v>37</v>
      </c>
      <c r="M19" s="899">
        <v>128</v>
      </c>
      <c r="N19" s="900" t="s">
        <v>444</v>
      </c>
    </row>
    <row r="20" spans="1:14" s="257" customFormat="1" ht="22.5" customHeight="1">
      <c r="A20" s="898" t="s">
        <v>445</v>
      </c>
      <c r="B20" s="899">
        <v>0</v>
      </c>
      <c r="C20" s="899">
        <v>0</v>
      </c>
      <c r="D20" s="899">
        <v>0</v>
      </c>
      <c r="E20" s="899">
        <v>0</v>
      </c>
      <c r="F20" s="899">
        <v>0</v>
      </c>
      <c r="G20" s="899">
        <v>0</v>
      </c>
      <c r="H20" s="899">
        <v>3</v>
      </c>
      <c r="I20" s="899">
        <v>13901</v>
      </c>
      <c r="J20" s="899">
        <v>2248</v>
      </c>
      <c r="K20" s="899">
        <v>161</v>
      </c>
      <c r="L20" s="899">
        <v>47</v>
      </c>
      <c r="M20" s="899">
        <v>140</v>
      </c>
      <c r="N20" s="900" t="s">
        <v>464</v>
      </c>
    </row>
    <row r="21" spans="1:14" s="257" customFormat="1" ht="22.5" customHeight="1">
      <c r="A21" s="898" t="s">
        <v>446</v>
      </c>
      <c r="B21" s="899">
        <v>0</v>
      </c>
      <c r="C21" s="899">
        <v>0</v>
      </c>
      <c r="D21" s="899">
        <v>0</v>
      </c>
      <c r="E21" s="899">
        <v>0</v>
      </c>
      <c r="F21" s="899">
        <v>0</v>
      </c>
      <c r="G21" s="899">
        <v>0</v>
      </c>
      <c r="H21" s="899">
        <v>3</v>
      </c>
      <c r="I21" s="899">
        <v>13901</v>
      </c>
      <c r="J21" s="899">
        <v>2248</v>
      </c>
      <c r="K21" s="899">
        <v>168</v>
      </c>
      <c r="L21" s="899">
        <v>80</v>
      </c>
      <c r="M21" s="899">
        <v>190</v>
      </c>
      <c r="N21" s="900" t="s">
        <v>801</v>
      </c>
    </row>
    <row r="22" spans="1:14" s="257" customFormat="1" ht="22.5" customHeight="1">
      <c r="A22" s="898" t="s">
        <v>447</v>
      </c>
      <c r="B22" s="899">
        <v>0</v>
      </c>
      <c r="C22" s="899">
        <v>0</v>
      </c>
      <c r="D22" s="899">
        <v>0</v>
      </c>
      <c r="E22" s="899">
        <v>0</v>
      </c>
      <c r="F22" s="899">
        <v>0</v>
      </c>
      <c r="G22" s="899">
        <v>0</v>
      </c>
      <c r="H22" s="899">
        <v>3</v>
      </c>
      <c r="I22" s="899">
        <v>13901</v>
      </c>
      <c r="J22" s="899">
        <v>2248</v>
      </c>
      <c r="K22" s="899">
        <v>146</v>
      </c>
      <c r="L22" s="899">
        <v>26</v>
      </c>
      <c r="M22" s="899">
        <v>119</v>
      </c>
      <c r="N22" s="900" t="s">
        <v>448</v>
      </c>
    </row>
    <row r="23" spans="1:14" s="257" customFormat="1" ht="22.5" customHeight="1">
      <c r="A23" s="898" t="s">
        <v>449</v>
      </c>
      <c r="B23" s="899">
        <v>0</v>
      </c>
      <c r="C23" s="899">
        <v>0</v>
      </c>
      <c r="D23" s="899">
        <v>0</v>
      </c>
      <c r="E23" s="899">
        <v>0</v>
      </c>
      <c r="F23" s="899">
        <v>0</v>
      </c>
      <c r="G23" s="899">
        <v>0</v>
      </c>
      <c r="H23" s="899">
        <v>3</v>
      </c>
      <c r="I23" s="899">
        <v>13901</v>
      </c>
      <c r="J23" s="899">
        <v>2248</v>
      </c>
      <c r="K23" s="899">
        <v>154</v>
      </c>
      <c r="L23" s="899">
        <v>43</v>
      </c>
      <c r="M23" s="899">
        <v>142</v>
      </c>
      <c r="N23" s="900" t="s">
        <v>802</v>
      </c>
    </row>
    <row r="24" spans="1:14" s="257" customFormat="1" ht="22.5" customHeight="1">
      <c r="A24" s="898" t="s">
        <v>450</v>
      </c>
      <c r="B24" s="899">
        <v>0</v>
      </c>
      <c r="C24" s="899">
        <v>0</v>
      </c>
      <c r="D24" s="899">
        <v>0</v>
      </c>
      <c r="E24" s="899">
        <v>0</v>
      </c>
      <c r="F24" s="899">
        <v>0</v>
      </c>
      <c r="G24" s="899">
        <v>0</v>
      </c>
      <c r="H24" s="899">
        <v>3</v>
      </c>
      <c r="I24" s="899">
        <v>13901</v>
      </c>
      <c r="J24" s="899">
        <v>2248</v>
      </c>
      <c r="K24" s="899">
        <v>138</v>
      </c>
      <c r="L24" s="899">
        <v>30</v>
      </c>
      <c r="M24" s="899">
        <v>152</v>
      </c>
      <c r="N24" s="900" t="s">
        <v>803</v>
      </c>
    </row>
    <row r="25" spans="1:14" s="257" customFormat="1" ht="22.5" customHeight="1">
      <c r="A25" s="901" t="s">
        <v>451</v>
      </c>
      <c r="B25" s="902">
        <v>0</v>
      </c>
      <c r="C25" s="902">
        <v>0</v>
      </c>
      <c r="D25" s="902">
        <v>0</v>
      </c>
      <c r="E25" s="902">
        <v>0</v>
      </c>
      <c r="F25" s="902">
        <v>0</v>
      </c>
      <c r="G25" s="902">
        <v>0</v>
      </c>
      <c r="H25" s="902">
        <v>3</v>
      </c>
      <c r="I25" s="902">
        <v>13901</v>
      </c>
      <c r="J25" s="902">
        <v>2248</v>
      </c>
      <c r="K25" s="902">
        <v>133</v>
      </c>
      <c r="L25" s="902">
        <v>21</v>
      </c>
      <c r="M25" s="902">
        <v>54</v>
      </c>
      <c r="N25" s="903" t="s">
        <v>804</v>
      </c>
    </row>
    <row r="26" spans="1:14" s="257" customFormat="1" ht="21.75" customHeight="1">
      <c r="A26" s="597" t="s">
        <v>74</v>
      </c>
      <c r="N26" s="259" t="s">
        <v>764</v>
      </c>
    </row>
    <row r="27" s="257" customFormat="1" ht="12"/>
    <row r="28" s="257" customFormat="1" ht="12"/>
    <row r="29" s="257" customFormat="1" ht="12"/>
    <row r="30" s="257" customFormat="1" ht="12"/>
  </sheetData>
  <mergeCells count="9">
    <mergeCell ref="A1:N1"/>
    <mergeCell ref="F4:G4"/>
    <mergeCell ref="L4:M4"/>
    <mergeCell ref="B3:D3"/>
    <mergeCell ref="E3:G3"/>
    <mergeCell ref="H3:J3"/>
    <mergeCell ref="K3:M3"/>
    <mergeCell ref="N3:N7"/>
    <mergeCell ref="A3:A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1">
      <selection activeCell="L13" sqref="L13"/>
    </sheetView>
  </sheetViews>
  <sheetFormatPr defaultColWidth="8.88671875" defaultRowHeight="13.5"/>
  <cols>
    <col min="1" max="1" width="10.77734375" style="119" customWidth="1"/>
    <col min="2" max="13" width="10.10546875" style="119" customWidth="1"/>
    <col min="14" max="14" width="10.77734375" style="119" customWidth="1"/>
    <col min="15" max="16384" width="8.88671875" style="119" customWidth="1"/>
  </cols>
  <sheetData>
    <row r="1" spans="1:14" s="257" customFormat="1" ht="36" customHeight="1">
      <c r="A1" s="997" t="s">
        <v>69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</row>
    <row r="2" spans="1:14" s="257" customFormat="1" ht="18" customHeight="1">
      <c r="A2" s="257" t="s">
        <v>45</v>
      </c>
      <c r="N2" s="259" t="s">
        <v>46</v>
      </c>
    </row>
    <row r="3" spans="1:14" s="257" customFormat="1" ht="22.5" customHeight="1">
      <c r="A3" s="863"/>
      <c r="B3" s="1065" t="s">
        <v>75</v>
      </c>
      <c r="C3" s="1066"/>
      <c r="D3" s="1066"/>
      <c r="E3" s="1066" t="s">
        <v>76</v>
      </c>
      <c r="F3" s="1066"/>
      <c r="G3" s="1064"/>
      <c r="H3" s="1065" t="s">
        <v>77</v>
      </c>
      <c r="I3" s="1066"/>
      <c r="J3" s="1066"/>
      <c r="K3" s="1073" t="s">
        <v>78</v>
      </c>
      <c r="L3" s="1066"/>
      <c r="M3" s="1064"/>
      <c r="N3" s="1067" t="s">
        <v>826</v>
      </c>
    </row>
    <row r="4" spans="1:14" s="257" customFormat="1" ht="22.5" customHeight="1">
      <c r="A4" s="824"/>
      <c r="B4" s="864" t="s">
        <v>51</v>
      </c>
      <c r="C4" s="864" t="s">
        <v>52</v>
      </c>
      <c r="D4" s="864" t="s">
        <v>53</v>
      </c>
      <c r="E4" s="864" t="s">
        <v>54</v>
      </c>
      <c r="F4" s="1063" t="s">
        <v>79</v>
      </c>
      <c r="G4" s="1064"/>
      <c r="H4" s="866" t="s">
        <v>80</v>
      </c>
      <c r="I4" s="864" t="s">
        <v>81</v>
      </c>
      <c r="J4" s="864" t="s">
        <v>82</v>
      </c>
      <c r="K4" s="864" t="s">
        <v>83</v>
      </c>
      <c r="L4" s="1063" t="s">
        <v>84</v>
      </c>
      <c r="M4" s="1064"/>
      <c r="N4" s="1068"/>
    </row>
    <row r="5" spans="1:14" s="257" customFormat="1" ht="22.5" customHeight="1">
      <c r="A5" s="824" t="s">
        <v>437</v>
      </c>
      <c r="B5" s="813"/>
      <c r="C5" s="813"/>
      <c r="D5" s="813" t="s">
        <v>57</v>
      </c>
      <c r="E5" s="813" t="s">
        <v>58</v>
      </c>
      <c r="F5" s="864" t="s">
        <v>59</v>
      </c>
      <c r="G5" s="813" t="s">
        <v>60</v>
      </c>
      <c r="H5" s="746"/>
      <c r="I5" s="813"/>
      <c r="J5" s="813" t="s">
        <v>85</v>
      </c>
      <c r="K5" s="813" t="s">
        <v>86</v>
      </c>
      <c r="L5" s="813" t="s">
        <v>59</v>
      </c>
      <c r="M5" s="813" t="s">
        <v>61</v>
      </c>
      <c r="N5" s="1068"/>
    </row>
    <row r="6" spans="1:14" s="257" customFormat="1" ht="22.5" customHeight="1">
      <c r="A6" s="824"/>
      <c r="B6" s="813" t="s">
        <v>765</v>
      </c>
      <c r="C6" s="813" t="s">
        <v>73</v>
      </c>
      <c r="D6" s="813"/>
      <c r="E6" s="813" t="s">
        <v>765</v>
      </c>
      <c r="F6" s="868"/>
      <c r="G6" s="813"/>
      <c r="H6" s="746" t="s">
        <v>528</v>
      </c>
      <c r="I6" s="813" t="s">
        <v>679</v>
      </c>
      <c r="J6" s="813"/>
      <c r="K6" s="813" t="s">
        <v>528</v>
      </c>
      <c r="L6" s="868"/>
      <c r="M6" s="813"/>
      <c r="N6" s="1068"/>
    </row>
    <row r="7" spans="1:14" s="257" customFormat="1" ht="22.5" customHeight="1">
      <c r="A7" s="869"/>
      <c r="B7" s="747" t="s">
        <v>63</v>
      </c>
      <c r="C7" s="815" t="s">
        <v>64</v>
      </c>
      <c r="D7" s="815" t="s">
        <v>65</v>
      </c>
      <c r="E7" s="815" t="s">
        <v>66</v>
      </c>
      <c r="F7" s="815" t="s">
        <v>766</v>
      </c>
      <c r="G7" s="815" t="s">
        <v>461</v>
      </c>
      <c r="H7" s="747" t="s">
        <v>680</v>
      </c>
      <c r="I7" s="815" t="s">
        <v>681</v>
      </c>
      <c r="J7" s="815" t="s">
        <v>682</v>
      </c>
      <c r="K7" s="815" t="s">
        <v>683</v>
      </c>
      <c r="L7" s="815" t="s">
        <v>766</v>
      </c>
      <c r="M7" s="815" t="s">
        <v>461</v>
      </c>
      <c r="N7" s="1069"/>
    </row>
    <row r="8" spans="1:14" s="257" customFormat="1" ht="24" customHeight="1">
      <c r="A8" s="746" t="s">
        <v>812</v>
      </c>
      <c r="B8" s="887">
        <v>3</v>
      </c>
      <c r="C8" s="887">
        <v>5820</v>
      </c>
      <c r="D8" s="887">
        <v>1590</v>
      </c>
      <c r="E8" s="887">
        <v>960</v>
      </c>
      <c r="F8" s="887">
        <v>287</v>
      </c>
      <c r="G8" s="887">
        <v>77</v>
      </c>
      <c r="H8" s="887">
        <v>1</v>
      </c>
      <c r="I8" s="887">
        <v>36</v>
      </c>
      <c r="J8" s="887">
        <v>91</v>
      </c>
      <c r="K8" s="887">
        <v>1686</v>
      </c>
      <c r="L8" s="887">
        <v>34</v>
      </c>
      <c r="M8" s="904" t="s">
        <v>774</v>
      </c>
      <c r="N8" s="192" t="s">
        <v>779</v>
      </c>
    </row>
    <row r="9" spans="1:14" s="257" customFormat="1" ht="24" customHeight="1">
      <c r="A9" s="746" t="s">
        <v>816</v>
      </c>
      <c r="B9" s="904">
        <v>3</v>
      </c>
      <c r="C9" s="904">
        <v>5820</v>
      </c>
      <c r="D9" s="904">
        <v>1590</v>
      </c>
      <c r="E9" s="904">
        <v>1523</v>
      </c>
      <c r="F9" s="904">
        <v>369</v>
      </c>
      <c r="G9" s="904">
        <v>96</v>
      </c>
      <c r="H9" s="904">
        <v>1</v>
      </c>
      <c r="I9" s="904">
        <v>36</v>
      </c>
      <c r="J9" s="904">
        <v>91</v>
      </c>
      <c r="K9" s="904">
        <v>1724</v>
      </c>
      <c r="L9" s="904">
        <v>35</v>
      </c>
      <c r="M9" s="904">
        <v>0</v>
      </c>
      <c r="N9" s="192" t="s">
        <v>816</v>
      </c>
    </row>
    <row r="10" spans="1:14" s="257" customFormat="1" ht="24" customHeight="1">
      <c r="A10" s="746" t="s">
        <v>817</v>
      </c>
      <c r="B10" s="904">
        <v>3</v>
      </c>
      <c r="C10" s="904">
        <v>5820</v>
      </c>
      <c r="D10" s="904">
        <v>1590</v>
      </c>
      <c r="E10" s="904">
        <v>1502</v>
      </c>
      <c r="F10" s="904">
        <v>364</v>
      </c>
      <c r="G10" s="904">
        <v>586</v>
      </c>
      <c r="H10" s="904">
        <v>1</v>
      </c>
      <c r="I10" s="904">
        <v>36</v>
      </c>
      <c r="J10" s="904">
        <v>91</v>
      </c>
      <c r="K10" s="904">
        <v>1694</v>
      </c>
      <c r="L10" s="904">
        <v>33</v>
      </c>
      <c r="M10" s="904">
        <v>0</v>
      </c>
      <c r="N10" s="192" t="s">
        <v>817</v>
      </c>
    </row>
    <row r="11" spans="1:14" s="257" customFormat="1" ht="24" customHeight="1">
      <c r="A11" s="746" t="s">
        <v>527</v>
      </c>
      <c r="B11" s="904">
        <v>3</v>
      </c>
      <c r="C11" s="904">
        <v>5820</v>
      </c>
      <c r="D11" s="904">
        <v>1590</v>
      </c>
      <c r="E11" s="904">
        <v>1485</v>
      </c>
      <c r="F11" s="904">
        <v>331</v>
      </c>
      <c r="G11" s="904">
        <v>510</v>
      </c>
      <c r="H11" s="904">
        <v>1</v>
      </c>
      <c r="I11" s="904">
        <v>36</v>
      </c>
      <c r="J11" s="904">
        <v>91</v>
      </c>
      <c r="K11" s="904">
        <v>1676</v>
      </c>
      <c r="L11" s="904">
        <v>32</v>
      </c>
      <c r="M11" s="904">
        <v>0</v>
      </c>
      <c r="N11" s="192" t="s">
        <v>527</v>
      </c>
    </row>
    <row r="12" spans="1:14" s="640" customFormat="1" ht="24" customHeight="1">
      <c r="A12" s="754" t="s">
        <v>452</v>
      </c>
      <c r="B12" s="891">
        <v>3</v>
      </c>
      <c r="C12" s="891">
        <v>5820</v>
      </c>
      <c r="D12" s="891">
        <v>1590</v>
      </c>
      <c r="E12" s="891">
        <v>1450</v>
      </c>
      <c r="F12" s="891">
        <v>287</v>
      </c>
      <c r="G12" s="891">
        <v>432</v>
      </c>
      <c r="H12" s="891">
        <v>1</v>
      </c>
      <c r="I12" s="891">
        <v>36</v>
      </c>
      <c r="J12" s="891">
        <v>91</v>
      </c>
      <c r="K12" s="891">
        <v>1848</v>
      </c>
      <c r="L12" s="891">
        <v>33</v>
      </c>
      <c r="M12" s="891">
        <f>SUM(M14:M25)</f>
        <v>0</v>
      </c>
      <c r="N12" s="755" t="s">
        <v>452</v>
      </c>
    </row>
    <row r="13" spans="1:14" s="641" customFormat="1" ht="24" customHeight="1">
      <c r="A13" s="905" t="s">
        <v>903</v>
      </c>
      <c r="B13" s="895">
        <f>B25</f>
        <v>3</v>
      </c>
      <c r="C13" s="895">
        <f>C25</f>
        <v>5820</v>
      </c>
      <c r="D13" s="895">
        <f>D25</f>
        <v>1590</v>
      </c>
      <c r="E13" s="895">
        <f>SUM(E14:E25)</f>
        <v>1443</v>
      </c>
      <c r="F13" s="895">
        <f>SUM(F14:F25)</f>
        <v>252</v>
      </c>
      <c r="G13" s="895">
        <f>SUM(G14:G25)</f>
        <v>250</v>
      </c>
      <c r="H13" s="895">
        <f>H25</f>
        <v>1</v>
      </c>
      <c r="I13" s="895">
        <f>I25</f>
        <v>36</v>
      </c>
      <c r="J13" s="895">
        <f>J25</f>
        <v>91</v>
      </c>
      <c r="K13" s="895">
        <f>SUM(K14:K25)</f>
        <v>1784</v>
      </c>
      <c r="L13" s="895">
        <f>SUM(L14:L25)</f>
        <v>37</v>
      </c>
      <c r="M13" s="895">
        <f>SUM(M14:M25)</f>
        <v>0</v>
      </c>
      <c r="N13" s="906" t="s">
        <v>903</v>
      </c>
    </row>
    <row r="14" spans="1:14" s="257" customFormat="1" ht="24" customHeight="1">
      <c r="A14" s="898" t="s">
        <v>438</v>
      </c>
      <c r="B14" s="899">
        <v>3</v>
      </c>
      <c r="C14" s="899">
        <v>5820</v>
      </c>
      <c r="D14" s="899">
        <v>1590</v>
      </c>
      <c r="E14" s="899">
        <v>108</v>
      </c>
      <c r="F14" s="899">
        <v>15</v>
      </c>
      <c r="G14" s="899">
        <v>15</v>
      </c>
      <c r="H14" s="899">
        <v>1</v>
      </c>
      <c r="I14" s="899">
        <v>36</v>
      </c>
      <c r="J14" s="899">
        <v>91</v>
      </c>
      <c r="K14" s="899">
        <v>152</v>
      </c>
      <c r="L14" s="899">
        <v>3</v>
      </c>
      <c r="M14" s="899">
        <v>0</v>
      </c>
      <c r="N14" s="900" t="s">
        <v>796</v>
      </c>
    </row>
    <row r="15" spans="1:14" s="257" customFormat="1" ht="24" customHeight="1">
      <c r="A15" s="898" t="s">
        <v>439</v>
      </c>
      <c r="B15" s="899">
        <v>3</v>
      </c>
      <c r="C15" s="899">
        <v>5820</v>
      </c>
      <c r="D15" s="899">
        <v>1590</v>
      </c>
      <c r="E15" s="899">
        <v>91</v>
      </c>
      <c r="F15" s="899">
        <v>16</v>
      </c>
      <c r="G15" s="899">
        <v>12</v>
      </c>
      <c r="H15" s="899">
        <v>1</v>
      </c>
      <c r="I15" s="899">
        <v>36</v>
      </c>
      <c r="J15" s="899">
        <v>91</v>
      </c>
      <c r="K15" s="899">
        <v>112</v>
      </c>
      <c r="L15" s="899">
        <v>2</v>
      </c>
      <c r="M15" s="899">
        <v>0</v>
      </c>
      <c r="N15" s="900" t="s">
        <v>797</v>
      </c>
    </row>
    <row r="16" spans="1:14" s="257" customFormat="1" ht="24" customHeight="1">
      <c r="A16" s="898" t="s">
        <v>440</v>
      </c>
      <c r="B16" s="899">
        <v>3</v>
      </c>
      <c r="C16" s="899">
        <v>5820</v>
      </c>
      <c r="D16" s="899">
        <v>1590</v>
      </c>
      <c r="E16" s="899">
        <v>117</v>
      </c>
      <c r="F16" s="899">
        <v>15</v>
      </c>
      <c r="G16" s="899">
        <v>15</v>
      </c>
      <c r="H16" s="899">
        <v>1</v>
      </c>
      <c r="I16" s="899">
        <v>36</v>
      </c>
      <c r="J16" s="899">
        <v>91</v>
      </c>
      <c r="K16" s="899">
        <v>128</v>
      </c>
      <c r="L16" s="899">
        <v>2</v>
      </c>
      <c r="M16" s="899">
        <v>0</v>
      </c>
      <c r="N16" s="900" t="s">
        <v>798</v>
      </c>
    </row>
    <row r="17" spans="1:14" s="257" customFormat="1" ht="24" customHeight="1">
      <c r="A17" s="898" t="s">
        <v>441</v>
      </c>
      <c r="B17" s="899">
        <v>3</v>
      </c>
      <c r="C17" s="899">
        <v>5820</v>
      </c>
      <c r="D17" s="899">
        <v>1590</v>
      </c>
      <c r="E17" s="899">
        <v>159</v>
      </c>
      <c r="F17" s="899">
        <v>34</v>
      </c>
      <c r="G17" s="899">
        <v>15</v>
      </c>
      <c r="H17" s="899">
        <v>1</v>
      </c>
      <c r="I17" s="899">
        <v>36</v>
      </c>
      <c r="J17" s="899">
        <v>91</v>
      </c>
      <c r="K17" s="899">
        <v>164</v>
      </c>
      <c r="L17" s="899">
        <v>3</v>
      </c>
      <c r="M17" s="899">
        <v>0</v>
      </c>
      <c r="N17" s="900" t="s">
        <v>799</v>
      </c>
    </row>
    <row r="18" spans="1:14" s="257" customFormat="1" ht="24" customHeight="1">
      <c r="A18" s="898" t="s">
        <v>442</v>
      </c>
      <c r="B18" s="899">
        <v>3</v>
      </c>
      <c r="C18" s="899">
        <v>5820</v>
      </c>
      <c r="D18" s="899">
        <v>1590</v>
      </c>
      <c r="E18" s="899">
        <v>161</v>
      </c>
      <c r="F18" s="899">
        <v>31</v>
      </c>
      <c r="G18" s="899">
        <v>12</v>
      </c>
      <c r="H18" s="899">
        <v>1</v>
      </c>
      <c r="I18" s="899">
        <v>36</v>
      </c>
      <c r="J18" s="899">
        <v>91</v>
      </c>
      <c r="K18" s="899">
        <v>192</v>
      </c>
      <c r="L18" s="899">
        <v>4</v>
      </c>
      <c r="M18" s="899">
        <v>0</v>
      </c>
      <c r="N18" s="900" t="s">
        <v>463</v>
      </c>
    </row>
    <row r="19" spans="1:14" s="257" customFormat="1" ht="24" customHeight="1">
      <c r="A19" s="898" t="s">
        <v>443</v>
      </c>
      <c r="B19" s="899">
        <v>3</v>
      </c>
      <c r="C19" s="899">
        <v>5820</v>
      </c>
      <c r="D19" s="899">
        <v>1590</v>
      </c>
      <c r="E19" s="899">
        <v>139</v>
      </c>
      <c r="F19" s="899">
        <v>22</v>
      </c>
      <c r="G19" s="899">
        <v>12</v>
      </c>
      <c r="H19" s="899">
        <v>1</v>
      </c>
      <c r="I19" s="899">
        <v>36</v>
      </c>
      <c r="J19" s="899">
        <v>91</v>
      </c>
      <c r="K19" s="899">
        <v>182</v>
      </c>
      <c r="L19" s="899">
        <v>4</v>
      </c>
      <c r="M19" s="899">
        <v>0</v>
      </c>
      <c r="N19" s="900" t="s">
        <v>444</v>
      </c>
    </row>
    <row r="20" spans="1:14" s="257" customFormat="1" ht="24" customHeight="1">
      <c r="A20" s="898" t="s">
        <v>445</v>
      </c>
      <c r="B20" s="899">
        <v>3</v>
      </c>
      <c r="C20" s="899">
        <v>5820</v>
      </c>
      <c r="D20" s="899">
        <v>1590</v>
      </c>
      <c r="E20" s="899">
        <v>107</v>
      </c>
      <c r="F20" s="899">
        <v>22</v>
      </c>
      <c r="G20" s="899">
        <v>11</v>
      </c>
      <c r="H20" s="899">
        <v>1</v>
      </c>
      <c r="I20" s="899">
        <v>36</v>
      </c>
      <c r="J20" s="899">
        <v>91</v>
      </c>
      <c r="K20" s="899">
        <v>192</v>
      </c>
      <c r="L20" s="899">
        <v>4</v>
      </c>
      <c r="M20" s="899">
        <v>0</v>
      </c>
      <c r="N20" s="900" t="s">
        <v>464</v>
      </c>
    </row>
    <row r="21" spans="1:14" s="257" customFormat="1" ht="24" customHeight="1">
      <c r="A21" s="898" t="s">
        <v>446</v>
      </c>
      <c r="B21" s="899">
        <v>3</v>
      </c>
      <c r="C21" s="899">
        <v>5820</v>
      </c>
      <c r="D21" s="899">
        <v>1590</v>
      </c>
      <c r="E21" s="899">
        <v>153</v>
      </c>
      <c r="F21" s="899">
        <v>41</v>
      </c>
      <c r="G21" s="899">
        <v>43</v>
      </c>
      <c r="H21" s="899">
        <v>1</v>
      </c>
      <c r="I21" s="899">
        <v>36</v>
      </c>
      <c r="J21" s="899">
        <v>91</v>
      </c>
      <c r="K21" s="899">
        <v>200</v>
      </c>
      <c r="L21" s="899">
        <v>7</v>
      </c>
      <c r="M21" s="899">
        <v>0</v>
      </c>
      <c r="N21" s="900" t="s">
        <v>801</v>
      </c>
    </row>
    <row r="22" spans="1:14" s="257" customFormat="1" ht="24" customHeight="1">
      <c r="A22" s="898" t="s">
        <v>447</v>
      </c>
      <c r="B22" s="899">
        <v>3</v>
      </c>
      <c r="C22" s="899">
        <v>5820</v>
      </c>
      <c r="D22" s="899">
        <v>1590</v>
      </c>
      <c r="E22" s="899">
        <v>122</v>
      </c>
      <c r="F22" s="899">
        <v>16</v>
      </c>
      <c r="G22" s="899">
        <v>27</v>
      </c>
      <c r="H22" s="899">
        <v>1</v>
      </c>
      <c r="I22" s="899">
        <v>36</v>
      </c>
      <c r="J22" s="899">
        <v>91</v>
      </c>
      <c r="K22" s="899">
        <v>156</v>
      </c>
      <c r="L22" s="899">
        <v>3</v>
      </c>
      <c r="M22" s="899">
        <v>0</v>
      </c>
      <c r="N22" s="900" t="s">
        <v>448</v>
      </c>
    </row>
    <row r="23" spans="1:14" s="257" customFormat="1" ht="24" customHeight="1">
      <c r="A23" s="898" t="s">
        <v>449</v>
      </c>
      <c r="B23" s="899">
        <v>3</v>
      </c>
      <c r="C23" s="899">
        <v>5820</v>
      </c>
      <c r="D23" s="899">
        <v>1590</v>
      </c>
      <c r="E23" s="899">
        <v>91</v>
      </c>
      <c r="F23" s="899">
        <v>17</v>
      </c>
      <c r="G23" s="899">
        <v>23</v>
      </c>
      <c r="H23" s="899">
        <v>1</v>
      </c>
      <c r="I23" s="899">
        <v>36</v>
      </c>
      <c r="J23" s="899">
        <v>91</v>
      </c>
      <c r="K23" s="899">
        <v>76</v>
      </c>
      <c r="L23" s="899">
        <v>2</v>
      </c>
      <c r="M23" s="899">
        <v>0</v>
      </c>
      <c r="N23" s="900" t="s">
        <v>802</v>
      </c>
    </row>
    <row r="24" spans="1:14" s="257" customFormat="1" ht="24" customHeight="1">
      <c r="A24" s="898" t="s">
        <v>450</v>
      </c>
      <c r="B24" s="899">
        <v>3</v>
      </c>
      <c r="C24" s="899">
        <v>5820</v>
      </c>
      <c r="D24" s="899">
        <v>1590</v>
      </c>
      <c r="E24" s="899">
        <v>111</v>
      </c>
      <c r="F24" s="899">
        <v>14</v>
      </c>
      <c r="G24" s="899">
        <v>36</v>
      </c>
      <c r="H24" s="899">
        <v>1</v>
      </c>
      <c r="I24" s="899">
        <v>36</v>
      </c>
      <c r="J24" s="899">
        <v>91</v>
      </c>
      <c r="K24" s="899">
        <v>126</v>
      </c>
      <c r="L24" s="899">
        <v>2</v>
      </c>
      <c r="M24" s="899">
        <v>0</v>
      </c>
      <c r="N24" s="900" t="s">
        <v>803</v>
      </c>
    </row>
    <row r="25" spans="1:14" s="257" customFormat="1" ht="24" customHeight="1">
      <c r="A25" s="901" t="s">
        <v>451</v>
      </c>
      <c r="B25" s="907">
        <v>3</v>
      </c>
      <c r="C25" s="902">
        <v>5820</v>
      </c>
      <c r="D25" s="902">
        <v>1590</v>
      </c>
      <c r="E25" s="902">
        <v>84</v>
      </c>
      <c r="F25" s="902">
        <v>9</v>
      </c>
      <c r="G25" s="902">
        <v>29</v>
      </c>
      <c r="H25" s="902">
        <v>1</v>
      </c>
      <c r="I25" s="902">
        <v>36</v>
      </c>
      <c r="J25" s="902">
        <v>91</v>
      </c>
      <c r="K25" s="902">
        <v>104</v>
      </c>
      <c r="L25" s="902">
        <v>1</v>
      </c>
      <c r="M25" s="908">
        <v>0</v>
      </c>
      <c r="N25" s="903" t="s">
        <v>804</v>
      </c>
    </row>
    <row r="26" s="257" customFormat="1" ht="18" customHeight="1">
      <c r="N26" s="259"/>
    </row>
  </sheetData>
  <mergeCells count="8">
    <mergeCell ref="A1:N1"/>
    <mergeCell ref="F4:G4"/>
    <mergeCell ref="L4:M4"/>
    <mergeCell ref="B3:D3"/>
    <mergeCell ref="E3:G3"/>
    <mergeCell ref="H3:J3"/>
    <mergeCell ref="K3:M3"/>
    <mergeCell ref="N3:N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43" workbookViewId="0" topLeftCell="E4">
      <selection activeCell="M13" sqref="M13"/>
    </sheetView>
  </sheetViews>
  <sheetFormatPr defaultColWidth="8.88671875" defaultRowHeight="13.5"/>
  <cols>
    <col min="1" max="14" width="10.77734375" style="119" customWidth="1"/>
    <col min="15" max="16384" width="8.88671875" style="119" customWidth="1"/>
  </cols>
  <sheetData>
    <row r="1" spans="1:14" s="257" customFormat="1" ht="30" customHeight="1">
      <c r="A1" s="997" t="s">
        <v>87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</row>
    <row r="2" spans="1:14" s="257" customFormat="1" ht="18" customHeight="1">
      <c r="A2" s="257" t="s">
        <v>45</v>
      </c>
      <c r="N2" s="259" t="s">
        <v>46</v>
      </c>
    </row>
    <row r="3" spans="1:14" s="544" customFormat="1" ht="30" customHeight="1">
      <c r="A3" s="995" t="s">
        <v>1100</v>
      </c>
      <c r="B3" s="1056" t="s">
        <v>88</v>
      </c>
      <c r="C3" s="1057"/>
      <c r="D3" s="1057"/>
      <c r="E3" s="1057" t="s">
        <v>89</v>
      </c>
      <c r="F3" s="1057"/>
      <c r="G3" s="1055"/>
      <c r="H3" s="1056" t="s">
        <v>90</v>
      </c>
      <c r="I3" s="1057"/>
      <c r="J3" s="1057"/>
      <c r="K3" s="1057" t="s">
        <v>91</v>
      </c>
      <c r="L3" s="1057"/>
      <c r="M3" s="1055"/>
      <c r="N3" s="1060" t="s">
        <v>826</v>
      </c>
    </row>
    <row r="4" spans="1:14" s="257" customFormat="1" ht="36.75" customHeight="1">
      <c r="A4" s="882"/>
      <c r="B4" s="268" t="s">
        <v>51</v>
      </c>
      <c r="C4" s="268" t="s">
        <v>52</v>
      </c>
      <c r="D4" s="268" t="s">
        <v>53</v>
      </c>
      <c r="E4" s="268" t="s">
        <v>92</v>
      </c>
      <c r="F4" s="1074" t="s">
        <v>93</v>
      </c>
      <c r="G4" s="1055"/>
      <c r="H4" s="613" t="s">
        <v>56</v>
      </c>
      <c r="I4" s="268" t="s">
        <v>52</v>
      </c>
      <c r="J4" s="268" t="s">
        <v>94</v>
      </c>
      <c r="K4" s="268" t="s">
        <v>92</v>
      </c>
      <c r="L4" s="1074" t="s">
        <v>93</v>
      </c>
      <c r="M4" s="1075"/>
      <c r="N4" s="1061"/>
    </row>
    <row r="5" spans="1:14" s="257" customFormat="1" ht="23.25" customHeight="1">
      <c r="A5" s="882"/>
      <c r="B5" s="166"/>
      <c r="C5" s="166"/>
      <c r="D5" s="166" t="s">
        <v>57</v>
      </c>
      <c r="E5" s="166" t="s">
        <v>95</v>
      </c>
      <c r="F5" s="268" t="s">
        <v>59</v>
      </c>
      <c r="G5" s="166" t="s">
        <v>60</v>
      </c>
      <c r="H5" s="475"/>
      <c r="I5" s="166"/>
      <c r="J5" s="166" t="s">
        <v>96</v>
      </c>
      <c r="K5" s="166" t="s">
        <v>95</v>
      </c>
      <c r="L5" s="166" t="s">
        <v>59</v>
      </c>
      <c r="M5" s="166" t="s">
        <v>60</v>
      </c>
      <c r="N5" s="1061"/>
    </row>
    <row r="6" spans="1:14" s="257" customFormat="1" ht="25.5" customHeight="1">
      <c r="A6" s="882"/>
      <c r="B6" s="166" t="s">
        <v>765</v>
      </c>
      <c r="C6" s="166" t="s">
        <v>73</v>
      </c>
      <c r="D6" s="166"/>
      <c r="E6" s="166" t="s">
        <v>765</v>
      </c>
      <c r="F6" s="189"/>
      <c r="G6" s="166"/>
      <c r="H6" s="475" t="s">
        <v>765</v>
      </c>
      <c r="I6" s="166" t="s">
        <v>73</v>
      </c>
      <c r="J6" s="166"/>
      <c r="K6" s="166" t="s">
        <v>765</v>
      </c>
      <c r="L6" s="189"/>
      <c r="M6" s="166"/>
      <c r="N6" s="1061"/>
    </row>
    <row r="7" spans="1:14" s="257" customFormat="1" ht="22.5" customHeight="1">
      <c r="A7" s="883"/>
      <c r="B7" s="603" t="s">
        <v>63</v>
      </c>
      <c r="C7" s="270" t="s">
        <v>64</v>
      </c>
      <c r="D7" s="270" t="s">
        <v>65</v>
      </c>
      <c r="E7" s="270" t="s">
        <v>66</v>
      </c>
      <c r="F7" s="270" t="s">
        <v>766</v>
      </c>
      <c r="G7" s="270" t="s">
        <v>461</v>
      </c>
      <c r="H7" s="643" t="s">
        <v>97</v>
      </c>
      <c r="I7" s="270" t="s">
        <v>64</v>
      </c>
      <c r="J7" s="270" t="s">
        <v>65</v>
      </c>
      <c r="K7" s="270" t="s">
        <v>66</v>
      </c>
      <c r="L7" s="270" t="s">
        <v>766</v>
      </c>
      <c r="M7" s="270" t="s">
        <v>461</v>
      </c>
      <c r="N7" s="1062"/>
    </row>
    <row r="8" spans="1:14" s="257" customFormat="1" ht="25.5" customHeight="1">
      <c r="A8" s="475" t="s">
        <v>812</v>
      </c>
      <c r="B8" s="634">
        <v>1</v>
      </c>
      <c r="C8" s="634">
        <v>4065</v>
      </c>
      <c r="D8" s="634">
        <v>590</v>
      </c>
      <c r="E8" s="634">
        <v>497</v>
      </c>
      <c r="F8" s="634">
        <v>50</v>
      </c>
      <c r="G8" s="634">
        <v>36</v>
      </c>
      <c r="H8" s="634">
        <v>1</v>
      </c>
      <c r="I8" s="634">
        <v>3872</v>
      </c>
      <c r="J8" s="634">
        <v>601</v>
      </c>
      <c r="K8" s="634">
        <v>281</v>
      </c>
      <c r="L8" s="634">
        <v>21</v>
      </c>
      <c r="M8" s="634">
        <v>84</v>
      </c>
      <c r="N8" s="605" t="s">
        <v>812</v>
      </c>
    </row>
    <row r="9" spans="1:14" s="257" customFormat="1" ht="25.5" customHeight="1">
      <c r="A9" s="475" t="s">
        <v>816</v>
      </c>
      <c r="B9" s="639">
        <v>1</v>
      </c>
      <c r="C9" s="639">
        <v>4065</v>
      </c>
      <c r="D9" s="639">
        <v>590</v>
      </c>
      <c r="E9" s="639">
        <v>568</v>
      </c>
      <c r="F9" s="639">
        <v>52</v>
      </c>
      <c r="G9" s="639">
        <v>44</v>
      </c>
      <c r="H9" s="639">
        <v>2</v>
      </c>
      <c r="I9" s="639">
        <v>7505</v>
      </c>
      <c r="J9" s="639">
        <v>1187</v>
      </c>
      <c r="K9" s="639">
        <v>360</v>
      </c>
      <c r="L9" s="639">
        <v>25</v>
      </c>
      <c r="M9" s="639">
        <v>96</v>
      </c>
      <c r="N9" s="605" t="s">
        <v>816</v>
      </c>
    </row>
    <row r="10" spans="1:14" s="257" customFormat="1" ht="25.5" customHeight="1">
      <c r="A10" s="475" t="s">
        <v>817</v>
      </c>
      <c r="B10" s="639">
        <v>1</v>
      </c>
      <c r="C10" s="639">
        <v>4065</v>
      </c>
      <c r="D10" s="639">
        <v>590</v>
      </c>
      <c r="E10" s="639">
        <v>542</v>
      </c>
      <c r="F10" s="639">
        <v>59</v>
      </c>
      <c r="G10" s="639">
        <v>255</v>
      </c>
      <c r="H10" s="639">
        <v>2</v>
      </c>
      <c r="I10" s="639">
        <v>7505</v>
      </c>
      <c r="J10" s="639">
        <v>1187</v>
      </c>
      <c r="K10" s="639">
        <v>493</v>
      </c>
      <c r="L10" s="639">
        <v>40</v>
      </c>
      <c r="M10" s="639">
        <v>600</v>
      </c>
      <c r="N10" s="605" t="s">
        <v>817</v>
      </c>
    </row>
    <row r="11" spans="1:14" s="257" customFormat="1" ht="25.5" customHeight="1">
      <c r="A11" s="475" t="s">
        <v>527</v>
      </c>
      <c r="B11" s="639">
        <v>1</v>
      </c>
      <c r="C11" s="639">
        <v>4065</v>
      </c>
      <c r="D11" s="639">
        <v>590</v>
      </c>
      <c r="E11" s="639">
        <v>552</v>
      </c>
      <c r="F11" s="639">
        <v>51</v>
      </c>
      <c r="G11" s="639">
        <v>204</v>
      </c>
      <c r="H11" s="639">
        <v>2</v>
      </c>
      <c r="I11" s="639">
        <v>10194</v>
      </c>
      <c r="J11" s="639">
        <v>1296</v>
      </c>
      <c r="K11" s="639">
        <v>515</v>
      </c>
      <c r="L11" s="639">
        <v>45</v>
      </c>
      <c r="M11" s="639">
        <v>664</v>
      </c>
      <c r="N11" s="605" t="s">
        <v>527</v>
      </c>
    </row>
    <row r="12" spans="1:14" s="640" customFormat="1" ht="25.5" customHeight="1">
      <c r="A12" s="502" t="s">
        <v>452</v>
      </c>
      <c r="B12" s="635">
        <v>1</v>
      </c>
      <c r="C12" s="635">
        <v>4065</v>
      </c>
      <c r="D12" s="635">
        <v>590</v>
      </c>
      <c r="E12" s="635">
        <v>148</v>
      </c>
      <c r="F12" s="635">
        <v>10</v>
      </c>
      <c r="G12" s="635">
        <v>52</v>
      </c>
      <c r="H12" s="635">
        <v>1</v>
      </c>
      <c r="I12" s="635">
        <v>6322</v>
      </c>
      <c r="J12" s="635">
        <v>695</v>
      </c>
      <c r="K12" s="635">
        <v>330</v>
      </c>
      <c r="L12" s="635">
        <v>64</v>
      </c>
      <c r="M12" s="635">
        <v>714</v>
      </c>
      <c r="N12" s="644" t="s">
        <v>452</v>
      </c>
    </row>
    <row r="13" spans="1:14" s="641" customFormat="1" ht="25.5" customHeight="1">
      <c r="A13" s="645" t="s">
        <v>903</v>
      </c>
      <c r="B13" s="646">
        <v>0</v>
      </c>
      <c r="C13" s="647">
        <v>0</v>
      </c>
      <c r="D13" s="647">
        <v>0</v>
      </c>
      <c r="E13" s="647">
        <v>0</v>
      </c>
      <c r="F13" s="647">
        <v>0</v>
      </c>
      <c r="G13" s="647">
        <v>0</v>
      </c>
      <c r="H13" s="637">
        <f>H25</f>
        <v>1</v>
      </c>
      <c r="I13" s="637">
        <f>I25</f>
        <v>6322</v>
      </c>
      <c r="J13" s="637">
        <f>J25</f>
        <v>695</v>
      </c>
      <c r="K13" s="637">
        <f>SUM(K14:K25)</f>
        <v>305</v>
      </c>
      <c r="L13" s="637">
        <f>SUM(L14:L25)</f>
        <v>91</v>
      </c>
      <c r="M13" s="637">
        <f>SUM(M14:M25)</f>
        <v>617</v>
      </c>
      <c r="N13" s="648" t="s">
        <v>903</v>
      </c>
    </row>
    <row r="14" spans="1:14" s="257" customFormat="1" ht="25.5" customHeight="1">
      <c r="A14" s="475" t="s">
        <v>438</v>
      </c>
      <c r="B14" s="649">
        <v>0</v>
      </c>
      <c r="C14" s="650">
        <v>0</v>
      </c>
      <c r="D14" s="650">
        <v>0</v>
      </c>
      <c r="E14" s="650">
        <v>0</v>
      </c>
      <c r="F14" s="650">
        <v>0</v>
      </c>
      <c r="G14" s="650">
        <v>0</v>
      </c>
      <c r="H14" s="624">
        <v>1</v>
      </c>
      <c r="I14" s="624">
        <v>6322</v>
      </c>
      <c r="J14" s="624">
        <v>695</v>
      </c>
      <c r="K14" s="624">
        <v>26</v>
      </c>
      <c r="L14" s="624">
        <v>9</v>
      </c>
      <c r="M14" s="624">
        <v>59</v>
      </c>
      <c r="N14" s="605" t="s">
        <v>796</v>
      </c>
    </row>
    <row r="15" spans="1:14" s="257" customFormat="1" ht="25.5" customHeight="1">
      <c r="A15" s="475" t="s">
        <v>439</v>
      </c>
      <c r="B15" s="649">
        <v>0</v>
      </c>
      <c r="C15" s="650">
        <v>0</v>
      </c>
      <c r="D15" s="650">
        <v>0</v>
      </c>
      <c r="E15" s="650">
        <v>0</v>
      </c>
      <c r="F15" s="650">
        <v>0</v>
      </c>
      <c r="G15" s="650">
        <v>0</v>
      </c>
      <c r="H15" s="624">
        <v>1</v>
      </c>
      <c r="I15" s="624">
        <v>6322</v>
      </c>
      <c r="J15" s="624">
        <v>695</v>
      </c>
      <c r="K15" s="624">
        <v>22</v>
      </c>
      <c r="L15" s="624">
        <v>7</v>
      </c>
      <c r="M15" s="624">
        <v>47</v>
      </c>
      <c r="N15" s="605" t="s">
        <v>797</v>
      </c>
    </row>
    <row r="16" spans="1:14" s="257" customFormat="1" ht="25.5" customHeight="1">
      <c r="A16" s="475" t="s">
        <v>440</v>
      </c>
      <c r="B16" s="649">
        <v>0</v>
      </c>
      <c r="C16" s="650">
        <v>0</v>
      </c>
      <c r="D16" s="650">
        <v>0</v>
      </c>
      <c r="E16" s="650">
        <v>0</v>
      </c>
      <c r="F16" s="650">
        <v>0</v>
      </c>
      <c r="G16" s="650">
        <v>0</v>
      </c>
      <c r="H16" s="624">
        <v>1</v>
      </c>
      <c r="I16" s="624">
        <v>6322</v>
      </c>
      <c r="J16" s="624">
        <v>695</v>
      </c>
      <c r="K16" s="624">
        <v>27</v>
      </c>
      <c r="L16" s="624">
        <v>4</v>
      </c>
      <c r="M16" s="624">
        <v>48</v>
      </c>
      <c r="N16" s="605" t="s">
        <v>798</v>
      </c>
    </row>
    <row r="17" spans="1:14" s="257" customFormat="1" ht="25.5" customHeight="1">
      <c r="A17" s="475" t="s">
        <v>441</v>
      </c>
      <c r="B17" s="649">
        <v>0</v>
      </c>
      <c r="C17" s="650">
        <v>0</v>
      </c>
      <c r="D17" s="650">
        <v>0</v>
      </c>
      <c r="E17" s="650">
        <v>0</v>
      </c>
      <c r="F17" s="650">
        <v>0</v>
      </c>
      <c r="G17" s="650">
        <v>0</v>
      </c>
      <c r="H17" s="624">
        <v>1</v>
      </c>
      <c r="I17" s="624">
        <v>6322</v>
      </c>
      <c r="J17" s="624">
        <v>695</v>
      </c>
      <c r="K17" s="624">
        <v>26</v>
      </c>
      <c r="L17" s="624">
        <v>8</v>
      </c>
      <c r="M17" s="624">
        <v>58</v>
      </c>
      <c r="N17" s="605" t="s">
        <v>799</v>
      </c>
    </row>
    <row r="18" spans="1:14" s="257" customFormat="1" ht="25.5" customHeight="1">
      <c r="A18" s="475" t="s">
        <v>442</v>
      </c>
      <c r="B18" s="649">
        <v>0</v>
      </c>
      <c r="C18" s="650">
        <v>0</v>
      </c>
      <c r="D18" s="650">
        <v>0</v>
      </c>
      <c r="E18" s="650">
        <v>0</v>
      </c>
      <c r="F18" s="650">
        <v>0</v>
      </c>
      <c r="G18" s="650">
        <v>0</v>
      </c>
      <c r="H18" s="624">
        <v>1</v>
      </c>
      <c r="I18" s="624">
        <v>6322</v>
      </c>
      <c r="J18" s="624">
        <v>695</v>
      </c>
      <c r="K18" s="624">
        <v>26</v>
      </c>
      <c r="L18" s="624">
        <v>8</v>
      </c>
      <c r="M18" s="624">
        <v>55</v>
      </c>
      <c r="N18" s="605" t="s">
        <v>463</v>
      </c>
    </row>
    <row r="19" spans="1:14" s="257" customFormat="1" ht="25.5" customHeight="1">
      <c r="A19" s="475" t="s">
        <v>443</v>
      </c>
      <c r="B19" s="649">
        <v>0</v>
      </c>
      <c r="C19" s="650">
        <v>0</v>
      </c>
      <c r="D19" s="650">
        <v>0</v>
      </c>
      <c r="E19" s="624">
        <v>0</v>
      </c>
      <c r="F19" s="624">
        <v>0</v>
      </c>
      <c r="G19" s="624">
        <v>0</v>
      </c>
      <c r="H19" s="624">
        <v>1</v>
      </c>
      <c r="I19" s="624">
        <v>6322</v>
      </c>
      <c r="J19" s="624">
        <v>695</v>
      </c>
      <c r="K19" s="624">
        <v>26</v>
      </c>
      <c r="L19" s="624">
        <v>6</v>
      </c>
      <c r="M19" s="624">
        <v>54</v>
      </c>
      <c r="N19" s="605" t="s">
        <v>444</v>
      </c>
    </row>
    <row r="20" spans="1:14" s="257" customFormat="1" ht="25.5" customHeight="1">
      <c r="A20" s="475" t="s">
        <v>445</v>
      </c>
      <c r="B20" s="649">
        <v>0</v>
      </c>
      <c r="C20" s="650">
        <v>0</v>
      </c>
      <c r="D20" s="650">
        <v>0</v>
      </c>
      <c r="E20" s="624">
        <v>0</v>
      </c>
      <c r="F20" s="624">
        <v>0</v>
      </c>
      <c r="G20" s="624">
        <v>0</v>
      </c>
      <c r="H20" s="624">
        <v>1</v>
      </c>
      <c r="I20" s="624">
        <v>6322</v>
      </c>
      <c r="J20" s="624">
        <v>695</v>
      </c>
      <c r="K20" s="624">
        <v>26</v>
      </c>
      <c r="L20" s="624">
        <v>8</v>
      </c>
      <c r="M20" s="624">
        <v>20</v>
      </c>
      <c r="N20" s="605" t="s">
        <v>464</v>
      </c>
    </row>
    <row r="21" spans="1:14" s="257" customFormat="1" ht="25.5" customHeight="1">
      <c r="A21" s="475" t="s">
        <v>446</v>
      </c>
      <c r="B21" s="649">
        <v>0</v>
      </c>
      <c r="C21" s="650">
        <v>0</v>
      </c>
      <c r="D21" s="650">
        <v>0</v>
      </c>
      <c r="E21" s="624">
        <v>0</v>
      </c>
      <c r="F21" s="624">
        <v>0</v>
      </c>
      <c r="G21" s="624">
        <v>0</v>
      </c>
      <c r="H21" s="624">
        <v>1</v>
      </c>
      <c r="I21" s="624">
        <v>6322</v>
      </c>
      <c r="J21" s="624">
        <v>695</v>
      </c>
      <c r="K21" s="624">
        <v>27</v>
      </c>
      <c r="L21" s="624">
        <v>13</v>
      </c>
      <c r="M21" s="624">
        <v>60</v>
      </c>
      <c r="N21" s="605" t="s">
        <v>801</v>
      </c>
    </row>
    <row r="22" spans="1:14" s="257" customFormat="1" ht="25.5" customHeight="1">
      <c r="A22" s="475" t="s">
        <v>447</v>
      </c>
      <c r="B22" s="649">
        <v>0</v>
      </c>
      <c r="C22" s="650">
        <v>0</v>
      </c>
      <c r="D22" s="650">
        <v>0</v>
      </c>
      <c r="E22" s="624">
        <v>0</v>
      </c>
      <c r="F22" s="624">
        <v>0</v>
      </c>
      <c r="G22" s="624">
        <v>0</v>
      </c>
      <c r="H22" s="624">
        <v>1</v>
      </c>
      <c r="I22" s="624">
        <v>6322</v>
      </c>
      <c r="J22" s="624">
        <v>695</v>
      </c>
      <c r="K22" s="624">
        <v>24</v>
      </c>
      <c r="L22" s="624">
        <v>6</v>
      </c>
      <c r="M22" s="624">
        <v>52</v>
      </c>
      <c r="N22" s="605" t="s">
        <v>448</v>
      </c>
    </row>
    <row r="23" spans="1:14" s="257" customFormat="1" ht="25.5" customHeight="1">
      <c r="A23" s="475" t="s">
        <v>449</v>
      </c>
      <c r="B23" s="649">
        <v>0</v>
      </c>
      <c r="C23" s="650">
        <v>0</v>
      </c>
      <c r="D23" s="650">
        <v>0</v>
      </c>
      <c r="E23" s="624">
        <v>0</v>
      </c>
      <c r="F23" s="624">
        <v>0</v>
      </c>
      <c r="G23" s="624">
        <v>0</v>
      </c>
      <c r="H23" s="624">
        <v>1</v>
      </c>
      <c r="I23" s="624">
        <v>6322</v>
      </c>
      <c r="J23" s="624">
        <v>695</v>
      </c>
      <c r="K23" s="624">
        <v>26</v>
      </c>
      <c r="L23" s="624">
        <v>9</v>
      </c>
      <c r="M23" s="624">
        <v>53</v>
      </c>
      <c r="N23" s="605" t="s">
        <v>802</v>
      </c>
    </row>
    <row r="24" spans="1:14" s="257" customFormat="1" ht="25.5" customHeight="1">
      <c r="A24" s="475" t="s">
        <v>450</v>
      </c>
      <c r="B24" s="649">
        <v>0</v>
      </c>
      <c r="C24" s="650">
        <v>0</v>
      </c>
      <c r="D24" s="650">
        <v>0</v>
      </c>
      <c r="E24" s="624">
        <v>0</v>
      </c>
      <c r="F24" s="624">
        <v>0</v>
      </c>
      <c r="G24" s="650">
        <v>0</v>
      </c>
      <c r="H24" s="624">
        <v>1</v>
      </c>
      <c r="I24" s="624">
        <v>6322</v>
      </c>
      <c r="J24" s="624">
        <v>695</v>
      </c>
      <c r="K24" s="624">
        <v>26</v>
      </c>
      <c r="L24" s="624">
        <v>7</v>
      </c>
      <c r="M24" s="624">
        <v>57</v>
      </c>
      <c r="N24" s="605" t="s">
        <v>803</v>
      </c>
    </row>
    <row r="25" spans="1:14" s="257" customFormat="1" ht="25.5" customHeight="1">
      <c r="A25" s="603" t="s">
        <v>451</v>
      </c>
      <c r="B25" s="649">
        <v>0</v>
      </c>
      <c r="C25" s="650">
        <v>0</v>
      </c>
      <c r="D25" s="650">
        <v>0</v>
      </c>
      <c r="E25" s="627">
        <v>0</v>
      </c>
      <c r="F25" s="627">
        <v>0</v>
      </c>
      <c r="G25" s="627">
        <v>0</v>
      </c>
      <c r="H25" s="627">
        <v>1</v>
      </c>
      <c r="I25" s="627">
        <v>6322</v>
      </c>
      <c r="J25" s="627">
        <v>695</v>
      </c>
      <c r="K25" s="627">
        <v>23</v>
      </c>
      <c r="L25" s="627">
        <v>6</v>
      </c>
      <c r="M25" s="627">
        <v>54</v>
      </c>
      <c r="N25" s="602" t="s">
        <v>804</v>
      </c>
    </row>
    <row r="26" spans="1:14" s="257" customFormat="1" ht="15" customHeight="1">
      <c r="A26" s="651" t="s">
        <v>98</v>
      </c>
      <c r="B26" s="598"/>
      <c r="C26" s="598"/>
      <c r="D26" s="598"/>
      <c r="N26" s="598"/>
    </row>
    <row r="27" s="257" customFormat="1" ht="15" customHeight="1"/>
    <row r="28" s="257" customFormat="1" ht="18" customHeight="1"/>
    <row r="29" s="257" customFormat="1" ht="18" customHeight="1"/>
    <row r="30" s="257" customFormat="1" ht="12"/>
    <row r="31" s="257" customFormat="1" ht="12"/>
    <row r="32" s="257" customFormat="1" ht="12"/>
    <row r="33" s="257" customFormat="1" ht="12"/>
  </sheetData>
  <mergeCells count="9">
    <mergeCell ref="F4:G4"/>
    <mergeCell ref="L4:M4"/>
    <mergeCell ref="A1:N1"/>
    <mergeCell ref="B3:D3"/>
    <mergeCell ref="E3:G3"/>
    <mergeCell ref="H3:J3"/>
    <mergeCell ref="K3:M3"/>
    <mergeCell ref="A3:A7"/>
    <mergeCell ref="N3:N7"/>
  </mergeCells>
  <printOptions horizontalCentered="1" verticalCentered="1"/>
  <pageMargins left="0.35433070866141736" right="0.35433070866141736" top="0.3937007874015748" bottom="0.2" header="0.5118110236220472" footer="0.28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zoomScaleSheetLayoutView="75" workbookViewId="0" topLeftCell="A4">
      <selection activeCell="M13" sqref="M13"/>
    </sheetView>
  </sheetViews>
  <sheetFormatPr defaultColWidth="8.88671875" defaultRowHeight="13.5"/>
  <cols>
    <col min="1" max="13" width="10.77734375" style="26" customWidth="1"/>
    <col min="14" max="14" width="11.3359375" style="26" customWidth="1"/>
    <col min="15" max="16384" width="8.88671875" style="26" customWidth="1"/>
  </cols>
  <sheetData>
    <row r="1" spans="1:14" s="257" customFormat="1" ht="34.5" customHeight="1">
      <c r="A1" s="997" t="s">
        <v>87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</row>
    <row r="2" spans="1:14" s="257" customFormat="1" ht="18" customHeight="1">
      <c r="A2" s="257" t="s">
        <v>45</v>
      </c>
      <c r="N2" s="259" t="s">
        <v>46</v>
      </c>
    </row>
    <row r="3" spans="1:14" s="298" customFormat="1" ht="30" customHeight="1">
      <c r="A3" s="1070" t="s">
        <v>437</v>
      </c>
      <c r="B3" s="1065" t="s">
        <v>1102</v>
      </c>
      <c r="C3" s="1066"/>
      <c r="D3" s="1066"/>
      <c r="E3" s="1066" t="s">
        <v>99</v>
      </c>
      <c r="F3" s="1066"/>
      <c r="G3" s="1064"/>
      <c r="H3" s="1066" t="s">
        <v>1103</v>
      </c>
      <c r="I3" s="1066"/>
      <c r="J3" s="1066"/>
      <c r="K3" s="1066" t="s">
        <v>100</v>
      </c>
      <c r="L3" s="1066"/>
      <c r="M3" s="1064"/>
      <c r="N3" s="1067" t="s">
        <v>826</v>
      </c>
    </row>
    <row r="4" spans="1:14" s="7" customFormat="1" ht="30" customHeight="1">
      <c r="A4" s="1071"/>
      <c r="B4" s="864" t="s">
        <v>56</v>
      </c>
      <c r="C4" s="864" t="s">
        <v>52</v>
      </c>
      <c r="D4" s="864" t="s">
        <v>94</v>
      </c>
      <c r="E4" s="864" t="s">
        <v>92</v>
      </c>
      <c r="F4" s="1076" t="s">
        <v>93</v>
      </c>
      <c r="G4" s="1064"/>
      <c r="H4" s="866" t="s">
        <v>51</v>
      </c>
      <c r="I4" s="864" t="s">
        <v>52</v>
      </c>
      <c r="J4" s="864" t="s">
        <v>53</v>
      </c>
      <c r="K4" s="864" t="s">
        <v>92</v>
      </c>
      <c r="L4" s="1076" t="s">
        <v>93</v>
      </c>
      <c r="M4" s="1064"/>
      <c r="N4" s="1068"/>
    </row>
    <row r="5" spans="1:14" s="7" customFormat="1" ht="30" customHeight="1">
      <c r="A5" s="1071"/>
      <c r="B5" s="813"/>
      <c r="C5" s="813"/>
      <c r="D5" s="813" t="s">
        <v>96</v>
      </c>
      <c r="E5" s="813" t="s">
        <v>95</v>
      </c>
      <c r="F5" s="813" t="s">
        <v>101</v>
      </c>
      <c r="G5" s="813" t="s">
        <v>102</v>
      </c>
      <c r="H5" s="746"/>
      <c r="I5" s="813"/>
      <c r="J5" s="813" t="s">
        <v>57</v>
      </c>
      <c r="K5" s="813" t="s">
        <v>95</v>
      </c>
      <c r="L5" s="864" t="s">
        <v>59</v>
      </c>
      <c r="M5" s="813" t="s">
        <v>60</v>
      </c>
      <c r="N5" s="1068"/>
    </row>
    <row r="6" spans="1:14" s="7" customFormat="1" ht="30" customHeight="1">
      <c r="A6" s="1071"/>
      <c r="B6" s="813" t="s">
        <v>765</v>
      </c>
      <c r="C6" s="813" t="s">
        <v>73</v>
      </c>
      <c r="D6" s="813"/>
      <c r="E6" s="813" t="s">
        <v>765</v>
      </c>
      <c r="F6" s="752"/>
      <c r="G6" s="813"/>
      <c r="H6" s="746" t="s">
        <v>765</v>
      </c>
      <c r="I6" s="813" t="s">
        <v>73</v>
      </c>
      <c r="J6" s="813"/>
      <c r="K6" s="813" t="s">
        <v>765</v>
      </c>
      <c r="L6" s="868"/>
      <c r="M6" s="813"/>
      <c r="N6" s="1068"/>
    </row>
    <row r="7" spans="1:14" s="7" customFormat="1" ht="30" customHeight="1">
      <c r="A7" s="1072"/>
      <c r="B7" s="909" t="s">
        <v>97</v>
      </c>
      <c r="C7" s="815" t="s">
        <v>64</v>
      </c>
      <c r="D7" s="815" t="s">
        <v>65</v>
      </c>
      <c r="E7" s="815" t="s">
        <v>66</v>
      </c>
      <c r="F7" s="815" t="s">
        <v>766</v>
      </c>
      <c r="G7" s="815" t="s">
        <v>461</v>
      </c>
      <c r="H7" s="747" t="s">
        <v>63</v>
      </c>
      <c r="I7" s="815" t="s">
        <v>64</v>
      </c>
      <c r="J7" s="815" t="s">
        <v>65</v>
      </c>
      <c r="K7" s="815" t="s">
        <v>66</v>
      </c>
      <c r="L7" s="815" t="s">
        <v>766</v>
      </c>
      <c r="M7" s="815" t="s">
        <v>461</v>
      </c>
      <c r="N7" s="1069"/>
    </row>
    <row r="8" spans="1:14" s="7" customFormat="1" ht="24.75" customHeight="1">
      <c r="A8" s="752" t="s">
        <v>812</v>
      </c>
      <c r="B8" s="910">
        <v>0</v>
      </c>
      <c r="C8" s="911">
        <v>0</v>
      </c>
      <c r="D8" s="911">
        <v>0</v>
      </c>
      <c r="E8" s="911">
        <v>0</v>
      </c>
      <c r="F8" s="911">
        <v>0</v>
      </c>
      <c r="G8" s="911">
        <v>0</v>
      </c>
      <c r="H8" s="175">
        <v>0</v>
      </c>
      <c r="I8" s="912">
        <v>0</v>
      </c>
      <c r="J8" s="912">
        <v>0</v>
      </c>
      <c r="K8" s="912">
        <v>0</v>
      </c>
      <c r="L8" s="912">
        <v>0</v>
      </c>
      <c r="M8" s="912">
        <v>0</v>
      </c>
      <c r="N8" s="192" t="s">
        <v>812</v>
      </c>
    </row>
    <row r="9" spans="1:14" s="7" customFormat="1" ht="24.75" customHeight="1">
      <c r="A9" s="752" t="s">
        <v>816</v>
      </c>
      <c r="B9" s="910">
        <v>0</v>
      </c>
      <c r="C9" s="911">
        <v>0</v>
      </c>
      <c r="D9" s="911">
        <v>0</v>
      </c>
      <c r="E9" s="911">
        <v>0</v>
      </c>
      <c r="F9" s="911">
        <v>0</v>
      </c>
      <c r="G9" s="911">
        <v>0</v>
      </c>
      <c r="H9" s="175">
        <v>0</v>
      </c>
      <c r="I9" s="912">
        <v>0</v>
      </c>
      <c r="J9" s="912">
        <v>0</v>
      </c>
      <c r="K9" s="912">
        <v>0</v>
      </c>
      <c r="L9" s="912">
        <v>0</v>
      </c>
      <c r="M9" s="912">
        <v>0</v>
      </c>
      <c r="N9" s="192" t="s">
        <v>816</v>
      </c>
    </row>
    <row r="10" spans="1:14" s="7" customFormat="1" ht="24.75" customHeight="1">
      <c r="A10" s="752" t="s">
        <v>817</v>
      </c>
      <c r="B10" s="910">
        <v>1</v>
      </c>
      <c r="C10" s="911">
        <v>1190</v>
      </c>
      <c r="D10" s="911">
        <v>392</v>
      </c>
      <c r="E10" s="911">
        <v>193</v>
      </c>
      <c r="F10" s="911">
        <v>6</v>
      </c>
      <c r="G10" s="911">
        <v>8</v>
      </c>
      <c r="H10" s="175">
        <v>1</v>
      </c>
      <c r="I10" s="912">
        <v>2982</v>
      </c>
      <c r="J10" s="912">
        <v>549</v>
      </c>
      <c r="K10" s="912">
        <v>35</v>
      </c>
      <c r="L10" s="912">
        <v>9</v>
      </c>
      <c r="M10" s="912">
        <v>11</v>
      </c>
      <c r="N10" s="192" t="s">
        <v>817</v>
      </c>
    </row>
    <row r="11" spans="1:14" s="7" customFormat="1" ht="24.75" customHeight="1">
      <c r="A11" s="752" t="s">
        <v>527</v>
      </c>
      <c r="B11" s="910">
        <v>1</v>
      </c>
      <c r="C11" s="911">
        <v>1605</v>
      </c>
      <c r="D11" s="911">
        <v>394</v>
      </c>
      <c r="E11" s="911">
        <v>59</v>
      </c>
      <c r="F11" s="911">
        <v>3</v>
      </c>
      <c r="G11" s="911">
        <v>0</v>
      </c>
      <c r="H11" s="175">
        <v>1</v>
      </c>
      <c r="I11" s="912">
        <v>2982</v>
      </c>
      <c r="J11" s="912">
        <v>592</v>
      </c>
      <c r="K11" s="912">
        <v>499</v>
      </c>
      <c r="L11" s="912">
        <v>137</v>
      </c>
      <c r="M11" s="912">
        <v>0</v>
      </c>
      <c r="N11" s="192" t="s">
        <v>527</v>
      </c>
    </row>
    <row r="12" spans="1:14" s="917" customFormat="1" ht="24.75" customHeight="1">
      <c r="A12" s="913" t="s">
        <v>452</v>
      </c>
      <c r="B12" s="915">
        <v>1</v>
      </c>
      <c r="C12" s="253">
        <v>3719</v>
      </c>
      <c r="D12" s="253">
        <v>866</v>
      </c>
      <c r="E12" s="253">
        <v>486</v>
      </c>
      <c r="F12" s="253">
        <v>92</v>
      </c>
      <c r="G12" s="253">
        <v>444</v>
      </c>
      <c r="H12" s="253">
        <v>1</v>
      </c>
      <c r="I12" s="253">
        <v>2982</v>
      </c>
      <c r="J12" s="253">
        <v>592</v>
      </c>
      <c r="K12" s="916">
        <v>269</v>
      </c>
      <c r="L12" s="916">
        <v>69</v>
      </c>
      <c r="M12" s="916">
        <v>50</v>
      </c>
      <c r="N12" s="204" t="s">
        <v>452</v>
      </c>
    </row>
    <row r="13" spans="1:14" s="922" customFormat="1" ht="24.75" customHeight="1">
      <c r="A13" s="918" t="s">
        <v>903</v>
      </c>
      <c r="B13" s="919">
        <f>B22</f>
        <v>1</v>
      </c>
      <c r="C13" s="920">
        <f>C22</f>
        <v>3719</v>
      </c>
      <c r="D13" s="920">
        <f>D22</f>
        <v>866</v>
      </c>
      <c r="E13" s="920">
        <f>SUM(E14:E25)</f>
        <v>596</v>
      </c>
      <c r="F13" s="920">
        <f>SUM(F14:F25)</f>
        <v>137</v>
      </c>
      <c r="G13" s="920">
        <f>SUM(G14:G25)</f>
        <v>477</v>
      </c>
      <c r="H13" s="920">
        <v>0</v>
      </c>
      <c r="I13" s="920">
        <v>0</v>
      </c>
      <c r="J13" s="920">
        <v>0</v>
      </c>
      <c r="K13" s="920">
        <v>0</v>
      </c>
      <c r="L13" s="920">
        <v>0</v>
      </c>
      <c r="M13" s="921">
        <v>0</v>
      </c>
      <c r="N13" s="79" t="s">
        <v>903</v>
      </c>
    </row>
    <row r="14" spans="1:14" s="688" customFormat="1" ht="20.25" customHeight="1">
      <c r="A14" s="923" t="s">
        <v>438</v>
      </c>
      <c r="B14" s="924">
        <v>1</v>
      </c>
      <c r="C14" s="778">
        <v>3719</v>
      </c>
      <c r="D14" s="778">
        <v>866</v>
      </c>
      <c r="E14" s="778">
        <v>52</v>
      </c>
      <c r="F14" s="778">
        <v>8</v>
      </c>
      <c r="G14" s="778">
        <v>39</v>
      </c>
      <c r="H14" s="778">
        <v>0</v>
      </c>
      <c r="I14" s="778">
        <v>0</v>
      </c>
      <c r="J14" s="778">
        <v>0</v>
      </c>
      <c r="K14" s="778">
        <v>0</v>
      </c>
      <c r="L14" s="778">
        <v>0</v>
      </c>
      <c r="M14" s="925">
        <v>0</v>
      </c>
      <c r="N14" s="900" t="s">
        <v>796</v>
      </c>
    </row>
    <row r="15" spans="1:14" s="688" customFormat="1" ht="20.25" customHeight="1">
      <c r="A15" s="923" t="s">
        <v>439</v>
      </c>
      <c r="B15" s="924">
        <v>1</v>
      </c>
      <c r="C15" s="778">
        <v>3719</v>
      </c>
      <c r="D15" s="778">
        <v>866</v>
      </c>
      <c r="E15" s="778">
        <v>22</v>
      </c>
      <c r="F15" s="778">
        <v>3</v>
      </c>
      <c r="G15" s="778">
        <v>14</v>
      </c>
      <c r="H15" s="778">
        <v>0</v>
      </c>
      <c r="I15" s="778">
        <v>0</v>
      </c>
      <c r="J15" s="778">
        <v>0</v>
      </c>
      <c r="K15" s="778">
        <v>0</v>
      </c>
      <c r="L15" s="778">
        <v>0</v>
      </c>
      <c r="M15" s="925">
        <v>0</v>
      </c>
      <c r="N15" s="900" t="s">
        <v>797</v>
      </c>
    </row>
    <row r="16" spans="1:14" s="688" customFormat="1" ht="20.25" customHeight="1">
      <c r="A16" s="923" t="s">
        <v>440</v>
      </c>
      <c r="B16" s="924">
        <v>1</v>
      </c>
      <c r="C16" s="778">
        <v>3719</v>
      </c>
      <c r="D16" s="778">
        <v>866</v>
      </c>
      <c r="E16" s="778">
        <v>42</v>
      </c>
      <c r="F16" s="778">
        <v>9</v>
      </c>
      <c r="G16" s="778">
        <v>29</v>
      </c>
      <c r="H16" s="778">
        <v>0</v>
      </c>
      <c r="I16" s="778">
        <v>0</v>
      </c>
      <c r="J16" s="778">
        <v>0</v>
      </c>
      <c r="K16" s="778">
        <v>0</v>
      </c>
      <c r="L16" s="778">
        <v>0</v>
      </c>
      <c r="M16" s="925">
        <v>0</v>
      </c>
      <c r="N16" s="900" t="s">
        <v>798</v>
      </c>
    </row>
    <row r="17" spans="1:14" s="688" customFormat="1" ht="20.25" customHeight="1">
      <c r="A17" s="923" t="s">
        <v>441</v>
      </c>
      <c r="B17" s="924">
        <v>1</v>
      </c>
      <c r="C17" s="778">
        <v>3719</v>
      </c>
      <c r="D17" s="778">
        <v>866</v>
      </c>
      <c r="E17" s="778">
        <v>54</v>
      </c>
      <c r="F17" s="778">
        <v>20</v>
      </c>
      <c r="G17" s="778">
        <v>39</v>
      </c>
      <c r="H17" s="778">
        <v>0</v>
      </c>
      <c r="I17" s="778">
        <v>0</v>
      </c>
      <c r="J17" s="778">
        <v>0</v>
      </c>
      <c r="K17" s="778">
        <v>0</v>
      </c>
      <c r="L17" s="778">
        <v>0</v>
      </c>
      <c r="M17" s="925">
        <v>0</v>
      </c>
      <c r="N17" s="900" t="s">
        <v>799</v>
      </c>
    </row>
    <row r="18" spans="1:14" s="688" customFormat="1" ht="20.25" customHeight="1">
      <c r="A18" s="923" t="s">
        <v>442</v>
      </c>
      <c r="B18" s="924">
        <v>1</v>
      </c>
      <c r="C18" s="778">
        <v>3719</v>
      </c>
      <c r="D18" s="778">
        <v>866</v>
      </c>
      <c r="E18" s="778">
        <v>52</v>
      </c>
      <c r="F18" s="778">
        <v>16</v>
      </c>
      <c r="G18" s="778">
        <v>44</v>
      </c>
      <c r="H18" s="778">
        <v>0</v>
      </c>
      <c r="I18" s="778">
        <v>0</v>
      </c>
      <c r="J18" s="778">
        <v>0</v>
      </c>
      <c r="K18" s="778">
        <v>0</v>
      </c>
      <c r="L18" s="778">
        <v>0</v>
      </c>
      <c r="M18" s="925">
        <v>0</v>
      </c>
      <c r="N18" s="900" t="s">
        <v>463</v>
      </c>
    </row>
    <row r="19" spans="1:14" s="688" customFormat="1" ht="20.25" customHeight="1">
      <c r="A19" s="923" t="s">
        <v>443</v>
      </c>
      <c r="B19" s="924">
        <v>1</v>
      </c>
      <c r="C19" s="778">
        <v>3719</v>
      </c>
      <c r="D19" s="778">
        <v>866</v>
      </c>
      <c r="E19" s="778">
        <v>54</v>
      </c>
      <c r="F19" s="778">
        <v>10</v>
      </c>
      <c r="G19" s="778">
        <v>47</v>
      </c>
      <c r="H19" s="778">
        <v>0</v>
      </c>
      <c r="I19" s="778">
        <v>0</v>
      </c>
      <c r="J19" s="778">
        <v>0</v>
      </c>
      <c r="K19" s="778">
        <v>0</v>
      </c>
      <c r="L19" s="778">
        <v>0</v>
      </c>
      <c r="M19" s="925">
        <v>0</v>
      </c>
      <c r="N19" s="900" t="s">
        <v>444</v>
      </c>
    </row>
    <row r="20" spans="1:14" s="688" customFormat="1" ht="20.25" customHeight="1">
      <c r="A20" s="923" t="s">
        <v>445</v>
      </c>
      <c r="B20" s="924">
        <v>1</v>
      </c>
      <c r="C20" s="778">
        <v>3719</v>
      </c>
      <c r="D20" s="778">
        <v>866</v>
      </c>
      <c r="E20" s="778">
        <v>58</v>
      </c>
      <c r="F20" s="778">
        <v>15</v>
      </c>
      <c r="G20" s="778">
        <v>46</v>
      </c>
      <c r="H20" s="926">
        <v>0</v>
      </c>
      <c r="I20" s="926">
        <v>0</v>
      </c>
      <c r="J20" s="926">
        <v>0</v>
      </c>
      <c r="K20" s="926">
        <v>0</v>
      </c>
      <c r="L20" s="926">
        <v>0</v>
      </c>
      <c r="M20" s="926">
        <v>0</v>
      </c>
      <c r="N20" s="900" t="s">
        <v>464</v>
      </c>
    </row>
    <row r="21" spans="1:14" s="688" customFormat="1" ht="20.25" customHeight="1">
      <c r="A21" s="923" t="s">
        <v>446</v>
      </c>
      <c r="B21" s="924">
        <v>1</v>
      </c>
      <c r="C21" s="778">
        <v>3719</v>
      </c>
      <c r="D21" s="778">
        <v>866</v>
      </c>
      <c r="E21" s="778">
        <v>58</v>
      </c>
      <c r="F21" s="778">
        <v>27</v>
      </c>
      <c r="G21" s="778">
        <v>63</v>
      </c>
      <c r="H21" s="926">
        <v>0</v>
      </c>
      <c r="I21" s="926">
        <v>0</v>
      </c>
      <c r="J21" s="926">
        <v>0</v>
      </c>
      <c r="K21" s="926">
        <v>0</v>
      </c>
      <c r="L21" s="926">
        <v>0</v>
      </c>
      <c r="M21" s="926">
        <v>0</v>
      </c>
      <c r="N21" s="900" t="s">
        <v>801</v>
      </c>
    </row>
    <row r="22" spans="1:14" s="688" customFormat="1" ht="20.25" customHeight="1">
      <c r="A22" s="923" t="s">
        <v>447</v>
      </c>
      <c r="B22" s="924">
        <v>1</v>
      </c>
      <c r="C22" s="778">
        <v>3719</v>
      </c>
      <c r="D22" s="778">
        <v>866</v>
      </c>
      <c r="E22" s="778">
        <v>48</v>
      </c>
      <c r="F22" s="778">
        <v>6</v>
      </c>
      <c r="G22" s="778">
        <v>34</v>
      </c>
      <c r="H22" s="926">
        <v>0</v>
      </c>
      <c r="I22" s="926">
        <v>0</v>
      </c>
      <c r="J22" s="926">
        <v>0</v>
      </c>
      <c r="K22" s="926">
        <v>0</v>
      </c>
      <c r="L22" s="926">
        <v>0</v>
      </c>
      <c r="M22" s="926">
        <v>0</v>
      </c>
      <c r="N22" s="900" t="s">
        <v>448</v>
      </c>
    </row>
    <row r="23" spans="1:14" s="688" customFormat="1" ht="20.25" customHeight="1">
      <c r="A23" s="923" t="s">
        <v>449</v>
      </c>
      <c r="B23" s="924">
        <v>1</v>
      </c>
      <c r="C23" s="778">
        <v>3719</v>
      </c>
      <c r="D23" s="778">
        <v>866</v>
      </c>
      <c r="E23" s="778">
        <v>54</v>
      </c>
      <c r="F23" s="778">
        <v>12</v>
      </c>
      <c r="G23" s="778">
        <v>41</v>
      </c>
      <c r="H23" s="926">
        <v>0</v>
      </c>
      <c r="I23" s="926">
        <v>0</v>
      </c>
      <c r="J23" s="926">
        <v>0</v>
      </c>
      <c r="K23" s="926">
        <v>0</v>
      </c>
      <c r="L23" s="926">
        <v>0</v>
      </c>
      <c r="M23" s="926">
        <v>0</v>
      </c>
      <c r="N23" s="900" t="s">
        <v>802</v>
      </c>
    </row>
    <row r="24" spans="1:14" s="688" customFormat="1" ht="20.25" customHeight="1">
      <c r="A24" s="923" t="s">
        <v>450</v>
      </c>
      <c r="B24" s="924">
        <v>1</v>
      </c>
      <c r="C24" s="778">
        <v>3719</v>
      </c>
      <c r="D24" s="778">
        <v>866</v>
      </c>
      <c r="E24" s="778">
        <v>52</v>
      </c>
      <c r="F24" s="778">
        <v>6</v>
      </c>
      <c r="G24" s="778">
        <v>41</v>
      </c>
      <c r="H24" s="926">
        <v>0</v>
      </c>
      <c r="I24" s="926">
        <v>0</v>
      </c>
      <c r="J24" s="926">
        <v>0</v>
      </c>
      <c r="K24" s="926">
        <v>0</v>
      </c>
      <c r="L24" s="926">
        <v>0</v>
      </c>
      <c r="M24" s="926">
        <v>0</v>
      </c>
      <c r="N24" s="900" t="s">
        <v>803</v>
      </c>
    </row>
    <row r="25" spans="1:14" s="688" customFormat="1" ht="20.25" customHeight="1">
      <c r="A25" s="927" t="s">
        <v>451</v>
      </c>
      <c r="B25" s="928">
        <v>1</v>
      </c>
      <c r="C25" s="929">
        <v>3719</v>
      </c>
      <c r="D25" s="929">
        <v>866</v>
      </c>
      <c r="E25" s="929">
        <v>50</v>
      </c>
      <c r="F25" s="929">
        <v>5</v>
      </c>
      <c r="G25" s="929">
        <v>40</v>
      </c>
      <c r="H25" s="929">
        <v>0</v>
      </c>
      <c r="I25" s="929">
        <v>0</v>
      </c>
      <c r="J25" s="929">
        <v>0</v>
      </c>
      <c r="K25" s="929">
        <v>0</v>
      </c>
      <c r="L25" s="929">
        <v>0</v>
      </c>
      <c r="M25" s="929">
        <v>0</v>
      </c>
      <c r="N25" s="903" t="s">
        <v>804</v>
      </c>
    </row>
    <row r="26" s="257" customFormat="1" ht="18" customHeight="1">
      <c r="A26" s="257" t="s">
        <v>103</v>
      </c>
    </row>
    <row r="27" s="257" customFormat="1" ht="18" customHeight="1">
      <c r="A27" s="257" t="s">
        <v>104</v>
      </c>
    </row>
    <row r="28" s="257" customFormat="1" ht="15" customHeight="1"/>
    <row r="29" s="257" customFormat="1" ht="12"/>
    <row r="30" s="257" customFormat="1" ht="12"/>
    <row r="31" s="257" customFormat="1" ht="12"/>
    <row r="32" s="257" customFormat="1" ht="12"/>
  </sheetData>
  <mergeCells count="9">
    <mergeCell ref="L4:M4"/>
    <mergeCell ref="F4:G4"/>
    <mergeCell ref="B3:D3"/>
    <mergeCell ref="A1:N1"/>
    <mergeCell ref="H3:J3"/>
    <mergeCell ref="K3:M3"/>
    <mergeCell ref="E3:G3"/>
    <mergeCell ref="N3:N7"/>
    <mergeCell ref="A3:A7"/>
  </mergeCells>
  <printOptions horizontalCentered="1" verticalCentered="1"/>
  <pageMargins left="0.35433070866141736" right="0.35433070866141736" top="0.3937007874015748" bottom="0.26" header="0.5118110236220472" footer="0.35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pane xSplit="1" ySplit="6" topLeftCell="B7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17" sqref="F17"/>
    </sheetView>
  </sheetViews>
  <sheetFormatPr defaultColWidth="8.88671875" defaultRowHeight="13.5"/>
  <cols>
    <col min="1" max="1" width="13.4453125" style="93" customWidth="1"/>
    <col min="2" max="2" width="21.4453125" style="93" customWidth="1"/>
    <col min="3" max="3" width="20.5546875" style="93" customWidth="1"/>
    <col min="4" max="4" width="11.99609375" style="93" customWidth="1"/>
    <col min="5" max="5" width="10.88671875" style="93" customWidth="1"/>
    <col min="6" max="6" width="10.99609375" style="93" customWidth="1"/>
    <col min="7" max="9" width="11.3359375" style="93" customWidth="1"/>
    <col min="10" max="10" width="11.6640625" style="93" customWidth="1"/>
    <col min="11" max="11" width="10.77734375" style="93" customWidth="1"/>
    <col min="12" max="16384" width="8.88671875" style="93" customWidth="1"/>
  </cols>
  <sheetData>
    <row r="1" spans="1:10" s="653" customFormat="1" ht="29.25" customHeight="1">
      <c r="A1" s="1078" t="s">
        <v>105</v>
      </c>
      <c r="B1" s="1078"/>
      <c r="C1" s="1078"/>
      <c r="D1" s="1078"/>
      <c r="E1" s="1078"/>
      <c r="F1" s="1078"/>
      <c r="G1" s="1078"/>
      <c r="H1" s="1078"/>
      <c r="I1" s="1078"/>
      <c r="J1" s="1078"/>
    </row>
    <row r="2" spans="2:10" s="654" customFormat="1" ht="8.25" customHeight="1">
      <c r="B2" s="655"/>
      <c r="D2" s="655"/>
      <c r="J2" s="656"/>
    </row>
    <row r="3" spans="1:10" s="660" customFormat="1" ht="16.5" customHeight="1">
      <c r="A3" s="866" t="s">
        <v>106</v>
      </c>
      <c r="B3" s="866" t="s">
        <v>107</v>
      </c>
      <c r="C3" s="864" t="s">
        <v>108</v>
      </c>
      <c r="D3" s="864" t="s">
        <v>109</v>
      </c>
      <c r="E3" s="864" t="s">
        <v>110</v>
      </c>
      <c r="F3" s="864" t="s">
        <v>111</v>
      </c>
      <c r="G3" s="1079" t="s">
        <v>112</v>
      </c>
      <c r="H3" s="1070"/>
      <c r="I3" s="864" t="s">
        <v>113</v>
      </c>
      <c r="J3" s="884" t="s">
        <v>114</v>
      </c>
    </row>
    <row r="4" spans="1:9" s="7" customFormat="1" ht="16.5" customHeight="1">
      <c r="A4" s="746"/>
      <c r="B4" s="746"/>
      <c r="C4" s="813"/>
      <c r="D4" s="813"/>
      <c r="E4" s="813"/>
      <c r="F4" s="813"/>
      <c r="G4" s="1080" t="s">
        <v>115</v>
      </c>
      <c r="H4" s="1072"/>
      <c r="I4" s="813" t="s">
        <v>116</v>
      </c>
    </row>
    <row r="5" spans="1:10" s="7" customFormat="1" ht="16.5" customHeight="1">
      <c r="A5" s="746"/>
      <c r="B5" s="930" t="s">
        <v>117</v>
      </c>
      <c r="C5" s="813" t="s">
        <v>118</v>
      </c>
      <c r="D5" s="813" t="s">
        <v>73</v>
      </c>
      <c r="E5" s="813" t="s">
        <v>65</v>
      </c>
      <c r="F5" s="813" t="s">
        <v>119</v>
      </c>
      <c r="G5" s="864" t="s">
        <v>120</v>
      </c>
      <c r="H5" s="864" t="s">
        <v>121</v>
      </c>
      <c r="I5" s="813" t="s">
        <v>122</v>
      </c>
      <c r="J5" s="931" t="s">
        <v>123</v>
      </c>
    </row>
    <row r="6" spans="1:10" s="7" customFormat="1" ht="16.5" customHeight="1">
      <c r="A6" s="823" t="s">
        <v>124</v>
      </c>
      <c r="B6" s="932" t="s">
        <v>97</v>
      </c>
      <c r="C6" s="823" t="s">
        <v>125</v>
      </c>
      <c r="D6" s="932" t="s">
        <v>126</v>
      </c>
      <c r="E6" s="932" t="s">
        <v>406</v>
      </c>
      <c r="F6" s="932" t="s">
        <v>127</v>
      </c>
      <c r="G6" s="932" t="s">
        <v>128</v>
      </c>
      <c r="H6" s="932" t="s">
        <v>129</v>
      </c>
      <c r="I6" s="932" t="s">
        <v>130</v>
      </c>
      <c r="J6" s="749" t="s">
        <v>130</v>
      </c>
    </row>
    <row r="7" spans="1:10" s="7" customFormat="1" ht="40.5" customHeight="1">
      <c r="A7" s="933" t="s">
        <v>131</v>
      </c>
      <c r="B7" s="934" t="s">
        <v>132</v>
      </c>
      <c r="C7" s="885" t="s">
        <v>133</v>
      </c>
      <c r="D7" s="910">
        <v>4166</v>
      </c>
      <c r="E7" s="911">
        <v>464</v>
      </c>
      <c r="F7" s="935">
        <v>18</v>
      </c>
      <c r="G7" s="936">
        <v>0.7986111111111112</v>
      </c>
      <c r="H7" s="936">
        <v>0.25</v>
      </c>
      <c r="I7" s="937" t="s">
        <v>134</v>
      </c>
      <c r="J7" s="1081" t="s">
        <v>135</v>
      </c>
    </row>
    <row r="8" spans="1:10" s="7" customFormat="1" ht="40.5" customHeight="1">
      <c r="A8" s="746"/>
      <c r="B8" s="934" t="s">
        <v>136</v>
      </c>
      <c r="C8" s="885" t="s">
        <v>133</v>
      </c>
      <c r="D8" s="910">
        <v>4388</v>
      </c>
      <c r="E8" s="911">
        <v>678</v>
      </c>
      <c r="F8" s="935">
        <v>17</v>
      </c>
      <c r="G8" s="936">
        <v>0.8125</v>
      </c>
      <c r="H8" s="936">
        <v>0.2708333333333333</v>
      </c>
      <c r="I8" s="938" t="s">
        <v>137</v>
      </c>
      <c r="J8" s="1082"/>
    </row>
    <row r="9" spans="1:10" s="7" customFormat="1" ht="40.5" customHeight="1">
      <c r="A9" s="933" t="s">
        <v>138</v>
      </c>
      <c r="B9" s="934" t="s">
        <v>139</v>
      </c>
      <c r="C9" s="885" t="s">
        <v>133</v>
      </c>
      <c r="D9" s="910">
        <v>8944</v>
      </c>
      <c r="E9" s="911">
        <v>1356</v>
      </c>
      <c r="F9" s="935">
        <v>22</v>
      </c>
      <c r="G9" s="936">
        <v>0.5625</v>
      </c>
      <c r="H9" s="936">
        <v>0.7291666666666666</v>
      </c>
      <c r="I9" s="938" t="s">
        <v>140</v>
      </c>
      <c r="J9" s="1081" t="s">
        <v>141</v>
      </c>
    </row>
    <row r="10" spans="1:10" s="7" customFormat="1" ht="40.5" customHeight="1">
      <c r="A10" s="933"/>
      <c r="B10" s="934" t="s">
        <v>142</v>
      </c>
      <c r="C10" s="885" t="s">
        <v>133</v>
      </c>
      <c r="D10" s="910">
        <v>4734</v>
      </c>
      <c r="E10" s="911">
        <v>642</v>
      </c>
      <c r="F10" s="935">
        <v>21</v>
      </c>
      <c r="G10" s="936">
        <v>0.2916666666666667</v>
      </c>
      <c r="H10" s="936">
        <v>0.875</v>
      </c>
      <c r="I10" s="938" t="s">
        <v>143</v>
      </c>
      <c r="J10" s="1081"/>
    </row>
    <row r="11" spans="1:10" s="7" customFormat="1" ht="40.5" customHeight="1">
      <c r="A11" s="933"/>
      <c r="B11" s="934" t="s">
        <v>144</v>
      </c>
      <c r="C11" s="885" t="s">
        <v>145</v>
      </c>
      <c r="D11" s="910">
        <v>223</v>
      </c>
      <c r="E11" s="911">
        <v>250</v>
      </c>
      <c r="F11" s="935">
        <v>35</v>
      </c>
      <c r="G11" s="936">
        <v>0.5833333333333334</v>
      </c>
      <c r="H11" s="936">
        <v>0.46527777777777773</v>
      </c>
      <c r="I11" s="938" t="s">
        <v>146</v>
      </c>
      <c r="J11" s="934"/>
    </row>
    <row r="12" spans="1:10" s="7" customFormat="1" ht="40.5" customHeight="1">
      <c r="A12" s="939" t="s">
        <v>147</v>
      </c>
      <c r="B12" s="934" t="s">
        <v>148</v>
      </c>
      <c r="C12" s="885" t="s">
        <v>133</v>
      </c>
      <c r="D12" s="910">
        <v>2019</v>
      </c>
      <c r="E12" s="911">
        <v>474</v>
      </c>
      <c r="F12" s="935">
        <v>16</v>
      </c>
      <c r="G12" s="940">
        <v>0.375</v>
      </c>
      <c r="H12" s="936">
        <v>0.7708333333333334</v>
      </c>
      <c r="I12" s="941" t="s">
        <v>1005</v>
      </c>
      <c r="J12" s="1083" t="s">
        <v>1006</v>
      </c>
    </row>
    <row r="13" spans="1:10" s="7" customFormat="1" ht="40.5" customHeight="1">
      <c r="A13" s="746"/>
      <c r="B13" s="934" t="s">
        <v>149</v>
      </c>
      <c r="C13" s="885" t="s">
        <v>133</v>
      </c>
      <c r="D13" s="910">
        <v>3211</v>
      </c>
      <c r="E13" s="911">
        <v>484</v>
      </c>
      <c r="F13" s="935">
        <v>18</v>
      </c>
      <c r="G13" s="940">
        <v>0.34722222222222227</v>
      </c>
      <c r="H13" s="936">
        <v>0.7638888888888888</v>
      </c>
      <c r="I13" s="938" t="s">
        <v>150</v>
      </c>
      <c r="J13" s="1084"/>
    </row>
    <row r="14" spans="1:10" s="7" customFormat="1" ht="40.5" customHeight="1">
      <c r="A14" s="746"/>
      <c r="B14" s="934" t="s">
        <v>151</v>
      </c>
      <c r="C14" s="885" t="s">
        <v>133</v>
      </c>
      <c r="D14" s="910">
        <v>606</v>
      </c>
      <c r="E14" s="911">
        <v>255</v>
      </c>
      <c r="F14" s="935">
        <v>14.2</v>
      </c>
      <c r="G14" s="936">
        <v>0.625</v>
      </c>
      <c r="H14" s="936">
        <v>0.5416666666666666</v>
      </c>
      <c r="I14" s="938" t="s">
        <v>152</v>
      </c>
      <c r="J14" s="1085"/>
    </row>
    <row r="15" spans="1:10" s="7" customFormat="1" ht="40.5" customHeight="1">
      <c r="A15" s="933" t="s">
        <v>153</v>
      </c>
      <c r="B15" s="934" t="s">
        <v>154</v>
      </c>
      <c r="C15" s="885" t="s">
        <v>133</v>
      </c>
      <c r="D15" s="910">
        <v>6322</v>
      </c>
      <c r="E15" s="911">
        <v>695</v>
      </c>
      <c r="F15" s="935">
        <v>21</v>
      </c>
      <c r="G15" s="936">
        <v>0.7916666666666666</v>
      </c>
      <c r="H15" s="936">
        <v>0.3333333333333333</v>
      </c>
      <c r="I15" s="938" t="s">
        <v>155</v>
      </c>
      <c r="J15" s="752">
        <v>266</v>
      </c>
    </row>
    <row r="16" spans="1:10" s="7" customFormat="1" ht="40.5" customHeight="1">
      <c r="A16" s="933" t="s">
        <v>156</v>
      </c>
      <c r="B16" s="934" t="s">
        <v>1104</v>
      </c>
      <c r="C16" s="885" t="s">
        <v>133</v>
      </c>
      <c r="D16" s="910">
        <v>3719</v>
      </c>
      <c r="E16" s="911">
        <v>866</v>
      </c>
      <c r="F16" s="935">
        <v>10</v>
      </c>
      <c r="G16" s="936">
        <v>0.75</v>
      </c>
      <c r="H16" s="936">
        <v>0.5625</v>
      </c>
      <c r="I16" s="938" t="s">
        <v>157</v>
      </c>
      <c r="J16" s="752">
        <v>70</v>
      </c>
    </row>
    <row r="17" spans="1:10" s="7" customFormat="1" ht="40.5" customHeight="1">
      <c r="A17" s="942" t="s">
        <v>1105</v>
      </c>
      <c r="B17" s="943" t="s">
        <v>1106</v>
      </c>
      <c r="C17" s="886" t="s">
        <v>145</v>
      </c>
      <c r="D17" s="945">
        <v>36</v>
      </c>
      <c r="E17" s="946">
        <v>91</v>
      </c>
      <c r="F17" s="947">
        <v>12</v>
      </c>
      <c r="G17" s="948" t="s">
        <v>1107</v>
      </c>
      <c r="H17" s="948" t="s">
        <v>1108</v>
      </c>
      <c r="I17" s="949" t="s">
        <v>1109</v>
      </c>
      <c r="J17" s="943">
        <v>9.8</v>
      </c>
    </row>
    <row r="18" spans="1:12" s="788" customFormat="1" ht="18" customHeight="1">
      <c r="A18" s="1086" t="s">
        <v>1026</v>
      </c>
      <c r="B18" s="1087"/>
      <c r="C18" s="794"/>
      <c r="G18" s="1088" t="s">
        <v>411</v>
      </c>
      <c r="H18" s="1088"/>
      <c r="I18" s="1088"/>
      <c r="J18" s="1088"/>
      <c r="K18" s="795"/>
      <c r="L18" s="795"/>
    </row>
    <row r="19" spans="1:10" s="796" customFormat="1" ht="18" customHeight="1">
      <c r="A19" s="1077"/>
      <c r="B19" s="1077"/>
      <c r="J19" s="797" t="s">
        <v>410</v>
      </c>
    </row>
    <row r="20" s="207" customFormat="1" ht="12"/>
    <row r="21" s="660" customFormat="1" ht="13.5"/>
    <row r="22" s="660" customFormat="1" ht="13.5"/>
    <row r="23" s="660" customFormat="1" ht="13.5"/>
    <row r="24" s="660" customFormat="1" ht="13.5"/>
    <row r="25" s="660" customFormat="1" ht="13.5"/>
    <row r="26" s="660" customFormat="1" ht="13.5"/>
    <row r="27" s="660" customFormat="1" ht="13.5"/>
    <row r="28" s="660" customFormat="1" ht="13.5"/>
  </sheetData>
  <mergeCells count="9">
    <mergeCell ref="A19:B19"/>
    <mergeCell ref="A1:J1"/>
    <mergeCell ref="G3:H3"/>
    <mergeCell ref="G4:H4"/>
    <mergeCell ref="J7:J8"/>
    <mergeCell ref="J9:J10"/>
    <mergeCell ref="J12:J14"/>
    <mergeCell ref="A18:B18"/>
    <mergeCell ref="G18:J1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G1">
      <selection activeCell="X13" sqref="X13"/>
    </sheetView>
  </sheetViews>
  <sheetFormatPr defaultColWidth="8.88671875" defaultRowHeight="13.5"/>
  <cols>
    <col min="1" max="1" width="6.77734375" style="0" customWidth="1"/>
    <col min="2" max="4" width="5.77734375" style="0" customWidth="1"/>
    <col min="5" max="5" width="6.10546875" style="0" customWidth="1"/>
    <col min="6" max="7" width="5.77734375" style="0" customWidth="1"/>
    <col min="8" max="8" width="6.5546875" style="0" customWidth="1"/>
    <col min="9" max="15" width="5.77734375" style="0" customWidth="1"/>
    <col min="16" max="16" width="6.3359375" style="0" customWidth="1"/>
    <col min="17" max="22" width="5.77734375" style="0" customWidth="1"/>
    <col min="23" max="23" width="5.6640625" style="0" customWidth="1"/>
    <col min="24" max="24" width="5.77734375" style="0" customWidth="1"/>
    <col min="25" max="25" width="6.5546875" style="0" customWidth="1"/>
    <col min="26" max="26" width="9.6640625" style="0" customWidth="1"/>
  </cols>
  <sheetData>
    <row r="1" spans="1:23" s="257" customFormat="1" ht="24.75" customHeight="1">
      <c r="A1" s="996" t="s">
        <v>1029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</row>
    <row r="2" spans="1:25" s="257" customFormat="1" ht="24.75" customHeight="1">
      <c r="A2" s="997" t="s">
        <v>1030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7"/>
      <c r="Y2" s="799"/>
    </row>
    <row r="3" spans="1:26" s="257" customFormat="1" ht="13.5" customHeight="1">
      <c r="A3" s="257" t="s">
        <v>1031</v>
      </c>
      <c r="F3" s="394"/>
      <c r="G3" s="394"/>
      <c r="H3" s="394"/>
      <c r="I3" s="394"/>
      <c r="Y3" s="259" t="s">
        <v>1032</v>
      </c>
      <c r="Z3" s="266"/>
    </row>
    <row r="4" spans="1:26" s="257" customFormat="1" ht="24" customHeight="1">
      <c r="A4" s="1004" t="s">
        <v>437</v>
      </c>
      <c r="B4" s="998" t="s">
        <v>1033</v>
      </c>
      <c r="C4" s="999"/>
      <c r="D4" s="999"/>
      <c r="E4" s="1000"/>
      <c r="F4" s="1001" t="s">
        <v>1034</v>
      </c>
      <c r="G4" s="1002"/>
      <c r="H4" s="1002"/>
      <c r="I4" s="1003"/>
      <c r="J4" s="1002" t="s">
        <v>1035</v>
      </c>
      <c r="K4" s="999"/>
      <c r="L4" s="999"/>
      <c r="M4" s="1000"/>
      <c r="N4" s="1001" t="s">
        <v>1036</v>
      </c>
      <c r="O4" s="999"/>
      <c r="P4" s="999"/>
      <c r="Q4" s="1000"/>
      <c r="R4" s="998" t="s">
        <v>1037</v>
      </c>
      <c r="S4" s="999"/>
      <c r="T4" s="999"/>
      <c r="U4" s="1000"/>
      <c r="V4" s="994" t="s">
        <v>1038</v>
      </c>
      <c r="W4" s="994"/>
      <c r="X4" s="995"/>
      <c r="Y4" s="991" t="s">
        <v>826</v>
      </c>
      <c r="Z4" s="266"/>
    </row>
    <row r="5" spans="1:26" s="257" customFormat="1" ht="24" customHeight="1">
      <c r="A5" s="1005"/>
      <c r="B5" s="696"/>
      <c r="C5" s="612" t="s">
        <v>1039</v>
      </c>
      <c r="D5" s="612" t="s">
        <v>1040</v>
      </c>
      <c r="E5" s="612" t="s">
        <v>1041</v>
      </c>
      <c r="F5" s="800"/>
      <c r="G5" s="612" t="s">
        <v>1039</v>
      </c>
      <c r="H5" s="612" t="s">
        <v>1040</v>
      </c>
      <c r="I5" s="612" t="s">
        <v>1041</v>
      </c>
      <c r="J5" s="696"/>
      <c r="K5" s="612" t="s">
        <v>1039</v>
      </c>
      <c r="L5" s="612" t="s">
        <v>1040</v>
      </c>
      <c r="M5" s="612" t="s">
        <v>1041</v>
      </c>
      <c r="N5" s="614"/>
      <c r="O5" s="612" t="s">
        <v>1039</v>
      </c>
      <c r="P5" s="612" t="s">
        <v>1040</v>
      </c>
      <c r="Q5" s="612" t="s">
        <v>1041</v>
      </c>
      <c r="R5" s="696"/>
      <c r="S5" s="612" t="s">
        <v>1039</v>
      </c>
      <c r="T5" s="612" t="s">
        <v>1042</v>
      </c>
      <c r="U5" s="612" t="s">
        <v>1043</v>
      </c>
      <c r="V5" s="696"/>
      <c r="W5" s="612" t="s">
        <v>1044</v>
      </c>
      <c r="X5" s="612" t="s">
        <v>1042</v>
      </c>
      <c r="Y5" s="992"/>
      <c r="Z5" s="266"/>
    </row>
    <row r="6" spans="1:26" s="257" customFormat="1" ht="24" customHeight="1">
      <c r="A6" s="1005"/>
      <c r="B6" s="591"/>
      <c r="C6" s="784" t="s">
        <v>1045</v>
      </c>
      <c r="D6" s="800"/>
      <c r="E6" s="801" t="s">
        <v>1046</v>
      </c>
      <c r="F6" s="785"/>
      <c r="G6" s="784" t="s">
        <v>1045</v>
      </c>
      <c r="H6" s="800"/>
      <c r="I6" s="801" t="s">
        <v>1046</v>
      </c>
      <c r="J6" s="737"/>
      <c r="K6" s="784" t="s">
        <v>1047</v>
      </c>
      <c r="L6" s="800"/>
      <c r="M6" s="801" t="s">
        <v>1046</v>
      </c>
      <c r="N6" s="737"/>
      <c r="O6" s="784" t="s">
        <v>1045</v>
      </c>
      <c r="P6" s="800"/>
      <c r="Q6" s="801" t="s">
        <v>1046</v>
      </c>
      <c r="R6" s="737"/>
      <c r="S6" s="784" t="s">
        <v>1045</v>
      </c>
      <c r="T6" s="800"/>
      <c r="U6" s="801" t="s">
        <v>1046</v>
      </c>
      <c r="V6" s="737"/>
      <c r="W6" s="784" t="s">
        <v>1045</v>
      </c>
      <c r="X6" s="800"/>
      <c r="Y6" s="992"/>
      <c r="Z6" s="266"/>
    </row>
    <row r="7" spans="1:26" s="257" customFormat="1" ht="24" customHeight="1">
      <c r="A7" s="1006"/>
      <c r="B7" s="592"/>
      <c r="C7" s="786" t="s">
        <v>1048</v>
      </c>
      <c r="D7" s="802" t="s">
        <v>1049</v>
      </c>
      <c r="E7" s="803" t="s">
        <v>1050</v>
      </c>
      <c r="F7" s="787"/>
      <c r="G7" s="786" t="s">
        <v>1048</v>
      </c>
      <c r="H7" s="802" t="s">
        <v>1049</v>
      </c>
      <c r="I7" s="803" t="s">
        <v>1050</v>
      </c>
      <c r="J7" s="657"/>
      <c r="K7" s="786" t="s">
        <v>1048</v>
      </c>
      <c r="L7" s="802" t="s">
        <v>1049</v>
      </c>
      <c r="M7" s="803" t="s">
        <v>1050</v>
      </c>
      <c r="N7" s="657"/>
      <c r="O7" s="786" t="s">
        <v>1048</v>
      </c>
      <c r="P7" s="802" t="s">
        <v>1049</v>
      </c>
      <c r="Q7" s="803" t="s">
        <v>1050</v>
      </c>
      <c r="R7" s="657"/>
      <c r="S7" s="786" t="s">
        <v>1048</v>
      </c>
      <c r="T7" s="802" t="s">
        <v>1049</v>
      </c>
      <c r="U7" s="803" t="s">
        <v>1050</v>
      </c>
      <c r="V7" s="657"/>
      <c r="W7" s="786" t="s">
        <v>1048</v>
      </c>
      <c r="X7" s="802" t="s">
        <v>1049</v>
      </c>
      <c r="Y7" s="993"/>
      <c r="Z7" s="266"/>
    </row>
    <row r="8" spans="1:25" s="257" customFormat="1" ht="22.5" customHeight="1">
      <c r="A8" s="475" t="s">
        <v>812</v>
      </c>
      <c r="B8" s="733">
        <v>164360</v>
      </c>
      <c r="C8" s="719">
        <v>1028</v>
      </c>
      <c r="D8" s="719">
        <v>151664</v>
      </c>
      <c r="E8" s="719">
        <v>11668</v>
      </c>
      <c r="F8" s="719">
        <v>95565</v>
      </c>
      <c r="G8" s="719">
        <v>292</v>
      </c>
      <c r="H8" s="719">
        <v>87827</v>
      </c>
      <c r="I8" s="719">
        <v>7446</v>
      </c>
      <c r="J8" s="719">
        <v>19344</v>
      </c>
      <c r="K8" s="719">
        <v>213</v>
      </c>
      <c r="L8" s="719">
        <v>16627</v>
      </c>
      <c r="M8" s="719">
        <v>2504</v>
      </c>
      <c r="N8" s="719">
        <v>49208</v>
      </c>
      <c r="O8" s="719">
        <v>497</v>
      </c>
      <c r="P8" s="719">
        <v>47072</v>
      </c>
      <c r="Q8" s="719">
        <v>1639</v>
      </c>
      <c r="R8" s="719">
        <v>243</v>
      </c>
      <c r="S8" s="719">
        <v>26</v>
      </c>
      <c r="T8" s="719">
        <v>138</v>
      </c>
      <c r="U8" s="719">
        <v>79</v>
      </c>
      <c r="V8" s="719">
        <v>17095</v>
      </c>
      <c r="W8" s="718">
        <v>389</v>
      </c>
      <c r="X8" s="720">
        <v>16706</v>
      </c>
      <c r="Y8" s="605" t="s">
        <v>812</v>
      </c>
    </row>
    <row r="9" spans="1:25" s="257" customFormat="1" ht="22.5" customHeight="1">
      <c r="A9" s="475" t="s">
        <v>816</v>
      </c>
      <c r="B9" s="733">
        <v>175367</v>
      </c>
      <c r="C9" s="719">
        <v>1048</v>
      </c>
      <c r="D9" s="719">
        <v>161758</v>
      </c>
      <c r="E9" s="719">
        <v>12561</v>
      </c>
      <c r="F9" s="719">
        <v>105718</v>
      </c>
      <c r="G9" s="719">
        <v>291</v>
      </c>
      <c r="H9" s="719">
        <v>97363</v>
      </c>
      <c r="I9" s="719">
        <v>8064</v>
      </c>
      <c r="J9" s="719">
        <v>17165</v>
      </c>
      <c r="K9" s="719">
        <v>214</v>
      </c>
      <c r="L9" s="719">
        <v>14402</v>
      </c>
      <c r="M9" s="719">
        <v>2549</v>
      </c>
      <c r="N9" s="719">
        <v>52213</v>
      </c>
      <c r="O9" s="719">
        <v>512</v>
      </c>
      <c r="P9" s="719">
        <v>49846</v>
      </c>
      <c r="Q9" s="719">
        <v>1855</v>
      </c>
      <c r="R9" s="719">
        <v>271</v>
      </c>
      <c r="S9" s="719">
        <v>31</v>
      </c>
      <c r="T9" s="719">
        <v>147</v>
      </c>
      <c r="U9" s="719">
        <v>93</v>
      </c>
      <c r="V9" s="719">
        <v>17440</v>
      </c>
      <c r="W9" s="718">
        <v>371</v>
      </c>
      <c r="X9" s="720">
        <v>17069</v>
      </c>
      <c r="Y9" s="605" t="s">
        <v>816</v>
      </c>
    </row>
    <row r="10" spans="1:25" s="257" customFormat="1" ht="22.5" customHeight="1">
      <c r="A10" s="475" t="s">
        <v>1051</v>
      </c>
      <c r="B10" s="733">
        <v>190659</v>
      </c>
      <c r="C10" s="719">
        <v>1098</v>
      </c>
      <c r="D10" s="719">
        <v>174994</v>
      </c>
      <c r="E10" s="719">
        <v>14567</v>
      </c>
      <c r="F10" s="719">
        <v>116957</v>
      </c>
      <c r="G10" s="719">
        <v>304</v>
      </c>
      <c r="H10" s="719">
        <v>106966</v>
      </c>
      <c r="I10" s="719">
        <v>9687</v>
      </c>
      <c r="J10" s="719">
        <v>18171</v>
      </c>
      <c r="K10" s="719">
        <v>218</v>
      </c>
      <c r="L10" s="719">
        <v>15317</v>
      </c>
      <c r="M10" s="719">
        <v>2636</v>
      </c>
      <c r="N10" s="719">
        <v>55224</v>
      </c>
      <c r="O10" s="719">
        <v>542</v>
      </c>
      <c r="P10" s="719">
        <v>52538</v>
      </c>
      <c r="Q10" s="719">
        <v>2144</v>
      </c>
      <c r="R10" s="719">
        <v>307</v>
      </c>
      <c r="S10" s="719">
        <v>34</v>
      </c>
      <c r="T10" s="719">
        <v>173</v>
      </c>
      <c r="U10" s="719">
        <v>100</v>
      </c>
      <c r="V10" s="719">
        <v>17650</v>
      </c>
      <c r="W10" s="718">
        <v>356</v>
      </c>
      <c r="X10" s="720">
        <v>17294</v>
      </c>
      <c r="Y10" s="605" t="s">
        <v>1051</v>
      </c>
    </row>
    <row r="11" spans="1:25" s="257" customFormat="1" ht="22.5" customHeight="1">
      <c r="A11" s="475" t="s">
        <v>527</v>
      </c>
      <c r="B11" s="733">
        <v>199976</v>
      </c>
      <c r="C11" s="719">
        <v>1139</v>
      </c>
      <c r="D11" s="719">
        <v>183070</v>
      </c>
      <c r="E11" s="719">
        <v>15767</v>
      </c>
      <c r="F11" s="719">
        <v>123948</v>
      </c>
      <c r="G11" s="719">
        <v>333</v>
      </c>
      <c r="H11" s="719">
        <v>112890</v>
      </c>
      <c r="I11" s="719">
        <v>10725</v>
      </c>
      <c r="J11" s="719">
        <v>18387</v>
      </c>
      <c r="K11" s="719">
        <v>204</v>
      </c>
      <c r="L11" s="719">
        <v>15571</v>
      </c>
      <c r="M11" s="719">
        <v>2612</v>
      </c>
      <c r="N11" s="719">
        <v>57305</v>
      </c>
      <c r="O11" s="719">
        <v>556</v>
      </c>
      <c r="P11" s="719">
        <v>54434</v>
      </c>
      <c r="Q11" s="719">
        <v>2315</v>
      </c>
      <c r="R11" s="719">
        <v>336</v>
      </c>
      <c r="S11" s="719">
        <v>46</v>
      </c>
      <c r="T11" s="719">
        <v>175</v>
      </c>
      <c r="U11" s="719">
        <v>115</v>
      </c>
      <c r="V11" s="719">
        <v>16999</v>
      </c>
      <c r="W11" s="718">
        <v>331</v>
      </c>
      <c r="X11" s="720">
        <v>16668</v>
      </c>
      <c r="Y11" s="605" t="s">
        <v>527</v>
      </c>
    </row>
    <row r="12" spans="1:25" s="257" customFormat="1" ht="22.5" customHeight="1">
      <c r="A12" s="475" t="s">
        <v>18</v>
      </c>
      <c r="B12" s="733">
        <v>206328</v>
      </c>
      <c r="C12" s="719">
        <v>1170</v>
      </c>
      <c r="D12" s="719">
        <v>189014</v>
      </c>
      <c r="E12" s="719">
        <v>16144</v>
      </c>
      <c r="F12" s="719">
        <v>129203</v>
      </c>
      <c r="G12" s="719">
        <v>340</v>
      </c>
      <c r="H12" s="719">
        <v>117709</v>
      </c>
      <c r="I12" s="719">
        <v>11154</v>
      </c>
      <c r="J12" s="719">
        <v>18196</v>
      </c>
      <c r="K12" s="719">
        <v>218</v>
      </c>
      <c r="L12" s="719">
        <v>15490</v>
      </c>
      <c r="M12" s="719">
        <v>2488</v>
      </c>
      <c r="N12" s="719">
        <v>58558</v>
      </c>
      <c r="O12" s="719">
        <v>564</v>
      </c>
      <c r="P12" s="719">
        <v>55617</v>
      </c>
      <c r="Q12" s="719">
        <v>2377</v>
      </c>
      <c r="R12" s="719">
        <v>371</v>
      </c>
      <c r="S12" s="719">
        <v>48</v>
      </c>
      <c r="T12" s="719">
        <v>198</v>
      </c>
      <c r="U12" s="719">
        <v>125</v>
      </c>
      <c r="V12" s="719">
        <v>17110</v>
      </c>
      <c r="W12" s="718">
        <v>342</v>
      </c>
      <c r="X12" s="720">
        <v>16768</v>
      </c>
      <c r="Y12" s="605" t="s">
        <v>18</v>
      </c>
    </row>
    <row r="13" spans="1:25" s="510" customFormat="1" ht="22.5" customHeight="1">
      <c r="A13" s="666" t="s">
        <v>1052</v>
      </c>
      <c r="B13" s="804">
        <f aca="true" t="shared" si="0" ref="B13:B25">SUM(C13:E13)</f>
        <v>213310</v>
      </c>
      <c r="C13" s="805">
        <f>C25</f>
        <v>1218</v>
      </c>
      <c r="D13" s="805">
        <f>D25</f>
        <v>195087</v>
      </c>
      <c r="E13" s="805">
        <f>E25</f>
        <v>17005</v>
      </c>
      <c r="F13" s="805">
        <f aca="true" t="shared" si="1" ref="F13:F25">SUM(G13:I13)</f>
        <v>135644</v>
      </c>
      <c r="G13" s="805">
        <f>G25</f>
        <v>347</v>
      </c>
      <c r="H13" s="805">
        <f>H25</f>
        <v>123551</v>
      </c>
      <c r="I13" s="805">
        <f>I25</f>
        <v>11746</v>
      </c>
      <c r="J13" s="805">
        <f aca="true" t="shared" si="2" ref="J13:J25">SUM(K13:M13)</f>
        <v>17314</v>
      </c>
      <c r="K13" s="805">
        <f>K25</f>
        <v>226</v>
      </c>
      <c r="L13" s="805">
        <f>L25</f>
        <v>14463</v>
      </c>
      <c r="M13" s="805">
        <f>M25</f>
        <v>2625</v>
      </c>
      <c r="N13" s="805">
        <f aca="true" t="shared" si="3" ref="N13:N25">SUM(O13:Q13)</f>
        <v>59947</v>
      </c>
      <c r="O13" s="805">
        <f>O25</f>
        <v>593</v>
      </c>
      <c r="P13" s="805">
        <f>P25</f>
        <v>56860</v>
      </c>
      <c r="Q13" s="805">
        <f>Q25</f>
        <v>2494</v>
      </c>
      <c r="R13" s="805">
        <f aca="true" t="shared" si="4" ref="R13:R25">SUM(S13:U13)</f>
        <v>405</v>
      </c>
      <c r="S13" s="805">
        <f>S25</f>
        <v>52</v>
      </c>
      <c r="T13" s="805">
        <f>T25</f>
        <v>213</v>
      </c>
      <c r="U13" s="805">
        <f>U25</f>
        <v>140</v>
      </c>
      <c r="V13" s="805">
        <v>17087</v>
      </c>
      <c r="W13" s="805">
        <v>299</v>
      </c>
      <c r="X13" s="805">
        <v>16788</v>
      </c>
      <c r="Y13" s="668" t="s">
        <v>1052</v>
      </c>
    </row>
    <row r="14" spans="1:25" s="452" customFormat="1" ht="22.5" customHeight="1">
      <c r="A14" s="574" t="s">
        <v>1053</v>
      </c>
      <c r="B14" s="649">
        <f>SUM(C14:E14)</f>
        <v>206928</v>
      </c>
      <c r="C14" s="650">
        <f>SUM(G14,K14,O14,S14)</f>
        <v>1188</v>
      </c>
      <c r="D14" s="650">
        <f>SUM(H14,L14,P14,T14)</f>
        <v>189588</v>
      </c>
      <c r="E14" s="650">
        <f>SUM(I14,M14,Q14,U14)</f>
        <v>16152</v>
      </c>
      <c r="F14" s="650">
        <f t="shared" si="1"/>
        <v>129644</v>
      </c>
      <c r="G14" s="806">
        <v>347</v>
      </c>
      <c r="H14" s="806">
        <v>118169</v>
      </c>
      <c r="I14" s="806">
        <v>11128</v>
      </c>
      <c r="J14" s="650">
        <f t="shared" si="2"/>
        <v>18157</v>
      </c>
      <c r="K14" s="806">
        <v>219</v>
      </c>
      <c r="L14" s="806">
        <v>15452</v>
      </c>
      <c r="M14" s="806">
        <v>2486</v>
      </c>
      <c r="N14" s="650">
        <f t="shared" si="3"/>
        <v>58756</v>
      </c>
      <c r="O14" s="806">
        <v>574</v>
      </c>
      <c r="P14" s="806">
        <v>55769</v>
      </c>
      <c r="Q14" s="806">
        <v>2413</v>
      </c>
      <c r="R14" s="650">
        <f t="shared" si="4"/>
        <v>371</v>
      </c>
      <c r="S14" s="806">
        <v>48</v>
      </c>
      <c r="T14" s="806">
        <v>198</v>
      </c>
      <c r="U14" s="806">
        <v>125</v>
      </c>
      <c r="V14" s="650">
        <f aca="true" t="shared" si="5" ref="V14:V24">SUM(W14:X14)</f>
        <v>17091</v>
      </c>
      <c r="W14" s="806">
        <v>334</v>
      </c>
      <c r="X14" s="806">
        <v>16757</v>
      </c>
      <c r="Y14" s="575" t="s">
        <v>1054</v>
      </c>
    </row>
    <row r="15" spans="1:25" s="452" customFormat="1" ht="22.5" customHeight="1">
      <c r="A15" s="574" t="s">
        <v>1055</v>
      </c>
      <c r="B15" s="649">
        <f t="shared" si="0"/>
        <v>207168</v>
      </c>
      <c r="C15" s="650">
        <f aca="true" t="shared" si="6" ref="C15:E25">SUM(G15,K15,O15,S15)</f>
        <v>1206</v>
      </c>
      <c r="D15" s="650">
        <f t="shared" si="6"/>
        <v>189814</v>
      </c>
      <c r="E15" s="650">
        <f t="shared" si="6"/>
        <v>16148</v>
      </c>
      <c r="F15" s="650">
        <f t="shared" si="1"/>
        <v>129847</v>
      </c>
      <c r="G15" s="806">
        <v>349</v>
      </c>
      <c r="H15" s="806">
        <v>118396</v>
      </c>
      <c r="I15" s="806">
        <v>11102</v>
      </c>
      <c r="J15" s="650">
        <f t="shared" si="2"/>
        <v>18109</v>
      </c>
      <c r="K15" s="806">
        <v>221</v>
      </c>
      <c r="L15" s="806">
        <v>15396</v>
      </c>
      <c r="M15" s="806">
        <v>2492</v>
      </c>
      <c r="N15" s="650">
        <f t="shared" si="3"/>
        <v>58837</v>
      </c>
      <c r="O15" s="806">
        <v>586</v>
      </c>
      <c r="P15" s="806">
        <v>55824</v>
      </c>
      <c r="Q15" s="806">
        <v>2427</v>
      </c>
      <c r="R15" s="650">
        <f t="shared" si="4"/>
        <v>375</v>
      </c>
      <c r="S15" s="806">
        <v>50</v>
      </c>
      <c r="T15" s="806">
        <v>198</v>
      </c>
      <c r="U15" s="806">
        <v>127</v>
      </c>
      <c r="V15" s="650">
        <f t="shared" si="5"/>
        <v>17067</v>
      </c>
      <c r="W15" s="806">
        <v>333</v>
      </c>
      <c r="X15" s="806">
        <v>16734</v>
      </c>
      <c r="Y15" s="575" t="s">
        <v>1056</v>
      </c>
    </row>
    <row r="16" spans="1:25" s="452" customFormat="1" ht="22.5" customHeight="1">
      <c r="A16" s="574" t="s">
        <v>1057</v>
      </c>
      <c r="B16" s="649">
        <f t="shared" si="0"/>
        <v>207748</v>
      </c>
      <c r="C16" s="650">
        <f t="shared" si="6"/>
        <v>1218</v>
      </c>
      <c r="D16" s="650">
        <f t="shared" si="6"/>
        <v>190188</v>
      </c>
      <c r="E16" s="650">
        <f t="shared" si="6"/>
        <v>16342</v>
      </c>
      <c r="F16" s="650">
        <f t="shared" si="1"/>
        <v>130407</v>
      </c>
      <c r="G16" s="806">
        <v>352</v>
      </c>
      <c r="H16" s="806">
        <v>118826</v>
      </c>
      <c r="I16" s="806">
        <v>11229</v>
      </c>
      <c r="J16" s="650">
        <f t="shared" si="2"/>
        <v>18048</v>
      </c>
      <c r="K16" s="806">
        <v>219</v>
      </c>
      <c r="L16" s="806">
        <v>15291</v>
      </c>
      <c r="M16" s="806">
        <v>2538</v>
      </c>
      <c r="N16" s="650">
        <f t="shared" si="3"/>
        <v>58912</v>
      </c>
      <c r="O16" s="806">
        <v>596</v>
      </c>
      <c r="P16" s="806">
        <v>55873</v>
      </c>
      <c r="Q16" s="806">
        <v>2443</v>
      </c>
      <c r="R16" s="650">
        <f t="shared" si="4"/>
        <v>381</v>
      </c>
      <c r="S16" s="806">
        <v>51</v>
      </c>
      <c r="T16" s="806">
        <v>198</v>
      </c>
      <c r="U16" s="806">
        <v>132</v>
      </c>
      <c r="V16" s="650">
        <f t="shared" si="5"/>
        <v>17060</v>
      </c>
      <c r="W16" s="806">
        <v>333</v>
      </c>
      <c r="X16" s="806">
        <v>16727</v>
      </c>
      <c r="Y16" s="575" t="s">
        <v>1058</v>
      </c>
    </row>
    <row r="17" spans="1:25" s="452" customFormat="1" ht="22.5" customHeight="1">
      <c r="A17" s="574" t="s">
        <v>1059</v>
      </c>
      <c r="B17" s="649">
        <f t="shared" si="0"/>
        <v>208363</v>
      </c>
      <c r="C17" s="650">
        <f t="shared" si="6"/>
        <v>1218</v>
      </c>
      <c r="D17" s="650">
        <f>SUM(H17,L17,P17,T17)</f>
        <v>190649</v>
      </c>
      <c r="E17" s="650">
        <f>SUM(I17,M17,Q17,U17)</f>
        <v>16496</v>
      </c>
      <c r="F17" s="650">
        <f t="shared" si="1"/>
        <v>130976</v>
      </c>
      <c r="G17" s="806">
        <v>355</v>
      </c>
      <c r="H17" s="806">
        <v>119266</v>
      </c>
      <c r="I17" s="806">
        <v>11355</v>
      </c>
      <c r="J17" s="650">
        <f t="shared" si="2"/>
        <v>17985</v>
      </c>
      <c r="K17" s="806">
        <v>219</v>
      </c>
      <c r="L17" s="806">
        <v>15204</v>
      </c>
      <c r="M17" s="806">
        <v>2562</v>
      </c>
      <c r="N17" s="650">
        <f t="shared" si="3"/>
        <v>59015</v>
      </c>
      <c r="O17" s="806">
        <v>593</v>
      </c>
      <c r="P17" s="806">
        <v>55977</v>
      </c>
      <c r="Q17" s="806">
        <v>2445</v>
      </c>
      <c r="R17" s="650">
        <f t="shared" si="4"/>
        <v>387</v>
      </c>
      <c r="S17" s="806">
        <v>51</v>
      </c>
      <c r="T17" s="806">
        <v>202</v>
      </c>
      <c r="U17" s="806">
        <v>134</v>
      </c>
      <c r="V17" s="650">
        <f t="shared" si="5"/>
        <v>17049</v>
      </c>
      <c r="W17" s="806">
        <v>330</v>
      </c>
      <c r="X17" s="806">
        <v>16719</v>
      </c>
      <c r="Y17" s="575" t="s">
        <v>1060</v>
      </c>
    </row>
    <row r="18" spans="1:25" s="452" customFormat="1" ht="22.5" customHeight="1">
      <c r="A18" s="574" t="s">
        <v>1061</v>
      </c>
      <c r="B18" s="649">
        <f t="shared" si="0"/>
        <v>209144</v>
      </c>
      <c r="C18" s="650">
        <f>SUM(G18,K18,O18,S18)</f>
        <v>1221</v>
      </c>
      <c r="D18" s="650">
        <f t="shared" si="6"/>
        <v>191241</v>
      </c>
      <c r="E18" s="650">
        <f t="shared" si="6"/>
        <v>16682</v>
      </c>
      <c r="F18" s="650">
        <f t="shared" si="1"/>
        <v>131696</v>
      </c>
      <c r="G18" s="806">
        <v>354</v>
      </c>
      <c r="H18" s="806">
        <v>119843</v>
      </c>
      <c r="I18" s="806">
        <v>11499</v>
      </c>
      <c r="J18" s="650">
        <f t="shared" si="2"/>
        <v>17964</v>
      </c>
      <c r="K18" s="806">
        <v>220</v>
      </c>
      <c r="L18" s="806">
        <v>15159</v>
      </c>
      <c r="M18" s="806">
        <v>2585</v>
      </c>
      <c r="N18" s="650">
        <f t="shared" si="3"/>
        <v>59093</v>
      </c>
      <c r="O18" s="806">
        <v>596</v>
      </c>
      <c r="P18" s="806">
        <v>56034</v>
      </c>
      <c r="Q18" s="806">
        <v>2463</v>
      </c>
      <c r="R18" s="650">
        <f t="shared" si="4"/>
        <v>391</v>
      </c>
      <c r="S18" s="806">
        <v>51</v>
      </c>
      <c r="T18" s="806">
        <v>205</v>
      </c>
      <c r="U18" s="806">
        <v>135</v>
      </c>
      <c r="V18" s="650">
        <f t="shared" si="5"/>
        <v>17071</v>
      </c>
      <c r="W18" s="806">
        <v>335</v>
      </c>
      <c r="X18" s="806">
        <v>16736</v>
      </c>
      <c r="Y18" s="575" t="s">
        <v>1062</v>
      </c>
    </row>
    <row r="19" spans="1:25" s="452" customFormat="1" ht="22.5" customHeight="1">
      <c r="A19" s="574" t="s">
        <v>1063</v>
      </c>
      <c r="B19" s="649">
        <f t="shared" si="0"/>
        <v>209863</v>
      </c>
      <c r="C19" s="650">
        <f t="shared" si="6"/>
        <v>1225</v>
      </c>
      <c r="D19" s="650">
        <f t="shared" si="6"/>
        <v>191803</v>
      </c>
      <c r="E19" s="650">
        <f t="shared" si="6"/>
        <v>16835</v>
      </c>
      <c r="F19" s="650">
        <f t="shared" si="1"/>
        <v>132410</v>
      </c>
      <c r="G19" s="806">
        <v>353</v>
      </c>
      <c r="H19" s="806">
        <v>120392</v>
      </c>
      <c r="I19" s="806">
        <v>11665</v>
      </c>
      <c r="J19" s="650">
        <f t="shared" si="2"/>
        <v>17847</v>
      </c>
      <c r="K19" s="806">
        <v>222</v>
      </c>
      <c r="L19" s="806">
        <v>15050</v>
      </c>
      <c r="M19" s="806">
        <v>2575</v>
      </c>
      <c r="N19" s="650">
        <f t="shared" si="3"/>
        <v>59212</v>
      </c>
      <c r="O19" s="806">
        <v>599</v>
      </c>
      <c r="P19" s="806">
        <v>56156</v>
      </c>
      <c r="Q19" s="806">
        <v>2457</v>
      </c>
      <c r="R19" s="650">
        <f t="shared" si="4"/>
        <v>394</v>
      </c>
      <c r="S19" s="806">
        <v>51</v>
      </c>
      <c r="T19" s="806">
        <v>205</v>
      </c>
      <c r="U19" s="806">
        <v>138</v>
      </c>
      <c r="V19" s="650">
        <f t="shared" si="5"/>
        <v>17102</v>
      </c>
      <c r="W19" s="806">
        <v>335</v>
      </c>
      <c r="X19" s="806">
        <v>16767</v>
      </c>
      <c r="Y19" s="575" t="s">
        <v>1064</v>
      </c>
    </row>
    <row r="20" spans="1:25" s="452" customFormat="1" ht="22.5" customHeight="1">
      <c r="A20" s="574" t="s">
        <v>1065</v>
      </c>
      <c r="B20" s="649">
        <f t="shared" si="0"/>
        <v>211424</v>
      </c>
      <c r="C20" s="650">
        <f t="shared" si="6"/>
        <v>1236</v>
      </c>
      <c r="D20" s="650">
        <f t="shared" si="6"/>
        <v>192157</v>
      </c>
      <c r="E20" s="650">
        <f t="shared" si="6"/>
        <v>18031</v>
      </c>
      <c r="F20" s="650">
        <f t="shared" si="1"/>
        <v>133956</v>
      </c>
      <c r="G20" s="806">
        <v>361</v>
      </c>
      <c r="H20" s="806">
        <v>120855</v>
      </c>
      <c r="I20" s="806">
        <v>12740</v>
      </c>
      <c r="J20" s="650">
        <f t="shared" si="2"/>
        <v>17804</v>
      </c>
      <c r="K20" s="806">
        <v>223</v>
      </c>
      <c r="L20" s="806">
        <v>14891</v>
      </c>
      <c r="M20" s="806">
        <v>2690</v>
      </c>
      <c r="N20" s="650">
        <f t="shared" si="3"/>
        <v>59272</v>
      </c>
      <c r="O20" s="806">
        <v>600</v>
      </c>
      <c r="P20" s="806">
        <v>56206</v>
      </c>
      <c r="Q20" s="806">
        <v>2466</v>
      </c>
      <c r="R20" s="650">
        <f t="shared" si="4"/>
        <v>392</v>
      </c>
      <c r="S20" s="806">
        <v>52</v>
      </c>
      <c r="T20" s="806">
        <v>205</v>
      </c>
      <c r="U20" s="806">
        <v>135</v>
      </c>
      <c r="V20" s="650">
        <f t="shared" si="5"/>
        <v>17104</v>
      </c>
      <c r="W20" s="806">
        <v>331</v>
      </c>
      <c r="X20" s="806">
        <v>16773</v>
      </c>
      <c r="Y20" s="575" t="s">
        <v>1066</v>
      </c>
    </row>
    <row r="21" spans="1:25" s="452" customFormat="1" ht="22.5" customHeight="1">
      <c r="A21" s="574" t="s">
        <v>1067</v>
      </c>
      <c r="B21" s="649">
        <f t="shared" si="0"/>
        <v>211825</v>
      </c>
      <c r="C21" s="650">
        <f t="shared" si="6"/>
        <v>1245</v>
      </c>
      <c r="D21" s="650">
        <f t="shared" si="6"/>
        <v>192581</v>
      </c>
      <c r="E21" s="650">
        <f t="shared" si="6"/>
        <v>17999</v>
      </c>
      <c r="F21" s="650">
        <f t="shared" si="1"/>
        <v>134410</v>
      </c>
      <c r="G21" s="806">
        <v>368</v>
      </c>
      <c r="H21" s="806">
        <v>121313</v>
      </c>
      <c r="I21" s="806">
        <v>12729</v>
      </c>
      <c r="J21" s="650">
        <f t="shared" si="2"/>
        <v>17679</v>
      </c>
      <c r="K21" s="806">
        <v>225</v>
      </c>
      <c r="L21" s="806">
        <v>14782</v>
      </c>
      <c r="M21" s="806">
        <v>2672</v>
      </c>
      <c r="N21" s="650">
        <f t="shared" si="3"/>
        <v>59342</v>
      </c>
      <c r="O21" s="806">
        <v>600</v>
      </c>
      <c r="P21" s="806">
        <v>56278</v>
      </c>
      <c r="Q21" s="806">
        <v>2464</v>
      </c>
      <c r="R21" s="650">
        <f t="shared" si="4"/>
        <v>394</v>
      </c>
      <c r="S21" s="806">
        <v>52</v>
      </c>
      <c r="T21" s="806">
        <v>208</v>
      </c>
      <c r="U21" s="806">
        <v>134</v>
      </c>
      <c r="V21" s="650">
        <f t="shared" si="5"/>
        <v>17132</v>
      </c>
      <c r="W21" s="806">
        <v>329</v>
      </c>
      <c r="X21" s="806">
        <v>16803</v>
      </c>
      <c r="Y21" s="575" t="s">
        <v>1068</v>
      </c>
    </row>
    <row r="22" spans="1:25" s="452" customFormat="1" ht="22.5" customHeight="1">
      <c r="A22" s="574" t="s">
        <v>1069</v>
      </c>
      <c r="B22" s="649">
        <f t="shared" si="0"/>
        <v>211884</v>
      </c>
      <c r="C22" s="650">
        <f t="shared" si="6"/>
        <v>1230</v>
      </c>
      <c r="D22" s="650">
        <f t="shared" si="6"/>
        <v>193190</v>
      </c>
      <c r="E22" s="650">
        <f t="shared" si="6"/>
        <v>17464</v>
      </c>
      <c r="F22" s="650">
        <f t="shared" si="1"/>
        <v>134566</v>
      </c>
      <c r="G22" s="806">
        <v>352</v>
      </c>
      <c r="H22" s="806">
        <v>122003</v>
      </c>
      <c r="I22" s="806">
        <v>12211</v>
      </c>
      <c r="J22" s="650">
        <f t="shared" si="2"/>
        <v>17548</v>
      </c>
      <c r="K22" s="806">
        <v>224</v>
      </c>
      <c r="L22" s="806">
        <v>14685</v>
      </c>
      <c r="M22" s="806">
        <v>2639</v>
      </c>
      <c r="N22" s="650">
        <f t="shared" si="3"/>
        <v>59373</v>
      </c>
      <c r="O22" s="806">
        <v>602</v>
      </c>
      <c r="P22" s="806">
        <v>56292</v>
      </c>
      <c r="Q22" s="806">
        <v>2479</v>
      </c>
      <c r="R22" s="650">
        <f t="shared" si="4"/>
        <v>397</v>
      </c>
      <c r="S22" s="806">
        <v>52</v>
      </c>
      <c r="T22" s="806">
        <v>210</v>
      </c>
      <c r="U22" s="806">
        <v>135</v>
      </c>
      <c r="V22" s="650">
        <f t="shared" si="5"/>
        <v>17169</v>
      </c>
      <c r="W22" s="806">
        <v>321</v>
      </c>
      <c r="X22" s="806">
        <v>16848</v>
      </c>
      <c r="Y22" s="575" t="s">
        <v>1070</v>
      </c>
    </row>
    <row r="23" spans="1:25" s="452" customFormat="1" ht="22.5" customHeight="1">
      <c r="A23" s="574" t="s">
        <v>1071</v>
      </c>
      <c r="B23" s="649">
        <f t="shared" si="0"/>
        <v>212492</v>
      </c>
      <c r="C23" s="650">
        <f t="shared" si="6"/>
        <v>1226</v>
      </c>
      <c r="D23" s="650">
        <f t="shared" si="6"/>
        <v>193739</v>
      </c>
      <c r="E23" s="650">
        <f t="shared" si="6"/>
        <v>17527</v>
      </c>
      <c r="F23" s="650">
        <f t="shared" si="1"/>
        <v>134875</v>
      </c>
      <c r="G23" s="806">
        <v>350</v>
      </c>
      <c r="H23" s="806">
        <v>122461</v>
      </c>
      <c r="I23" s="806">
        <v>12064</v>
      </c>
      <c r="J23" s="650">
        <f t="shared" si="2"/>
        <v>17644</v>
      </c>
      <c r="K23" s="806">
        <v>225</v>
      </c>
      <c r="L23" s="806">
        <v>14586</v>
      </c>
      <c r="M23" s="806">
        <v>2833</v>
      </c>
      <c r="N23" s="650">
        <f t="shared" si="3"/>
        <v>59577</v>
      </c>
      <c r="O23" s="806">
        <v>599</v>
      </c>
      <c r="P23" s="806">
        <v>56486</v>
      </c>
      <c r="Q23" s="806">
        <v>2492</v>
      </c>
      <c r="R23" s="650">
        <f t="shared" si="4"/>
        <v>396</v>
      </c>
      <c r="S23" s="806">
        <v>52</v>
      </c>
      <c r="T23" s="806">
        <v>206</v>
      </c>
      <c r="U23" s="806">
        <v>138</v>
      </c>
      <c r="V23" s="650">
        <f t="shared" si="5"/>
        <v>17151</v>
      </c>
      <c r="W23" s="806">
        <v>322</v>
      </c>
      <c r="X23" s="806">
        <v>16829</v>
      </c>
      <c r="Y23" s="575" t="s">
        <v>1072</v>
      </c>
    </row>
    <row r="24" spans="1:25" s="452" customFormat="1" ht="22.5" customHeight="1">
      <c r="A24" s="574" t="s">
        <v>1073</v>
      </c>
      <c r="B24" s="649">
        <f t="shared" si="0"/>
        <v>212775</v>
      </c>
      <c r="C24" s="650">
        <f t="shared" si="6"/>
        <v>1222</v>
      </c>
      <c r="D24" s="650">
        <f t="shared" si="6"/>
        <v>194464</v>
      </c>
      <c r="E24" s="650">
        <f t="shared" si="6"/>
        <v>17089</v>
      </c>
      <c r="F24" s="650">
        <f t="shared" si="1"/>
        <v>135222</v>
      </c>
      <c r="G24" s="806">
        <v>348</v>
      </c>
      <c r="H24" s="806">
        <v>123049</v>
      </c>
      <c r="I24" s="806">
        <v>11825</v>
      </c>
      <c r="J24" s="650">
        <f t="shared" si="2"/>
        <v>17349</v>
      </c>
      <c r="K24" s="806">
        <v>225</v>
      </c>
      <c r="L24" s="806">
        <v>14496</v>
      </c>
      <c r="M24" s="806">
        <v>2628</v>
      </c>
      <c r="N24" s="650">
        <f t="shared" si="3"/>
        <v>59800</v>
      </c>
      <c r="O24" s="806">
        <v>596</v>
      </c>
      <c r="P24" s="806">
        <v>56707</v>
      </c>
      <c r="Q24" s="806">
        <v>2497</v>
      </c>
      <c r="R24" s="650">
        <f t="shared" si="4"/>
        <v>404</v>
      </c>
      <c r="S24" s="806">
        <v>53</v>
      </c>
      <c r="T24" s="806">
        <v>212</v>
      </c>
      <c r="U24" s="806">
        <v>139</v>
      </c>
      <c r="V24" s="650">
        <f t="shared" si="5"/>
        <v>17123</v>
      </c>
      <c r="W24" s="806">
        <v>315</v>
      </c>
      <c r="X24" s="806">
        <v>16808</v>
      </c>
      <c r="Y24" s="575" t="s">
        <v>1074</v>
      </c>
    </row>
    <row r="25" spans="1:25" s="452" customFormat="1" ht="22.5" customHeight="1">
      <c r="A25" s="599" t="s">
        <v>1075</v>
      </c>
      <c r="B25" s="642">
        <f t="shared" si="0"/>
        <v>213310</v>
      </c>
      <c r="C25" s="627">
        <f>SUM(G25,K25,O25,S25)</f>
        <v>1218</v>
      </c>
      <c r="D25" s="627">
        <f t="shared" si="6"/>
        <v>195087</v>
      </c>
      <c r="E25" s="627">
        <f>SUM(I25,M25,Q25,U25)</f>
        <v>17005</v>
      </c>
      <c r="F25" s="627">
        <f t="shared" si="1"/>
        <v>135644</v>
      </c>
      <c r="G25" s="807">
        <v>347</v>
      </c>
      <c r="H25" s="807">
        <v>123551</v>
      </c>
      <c r="I25" s="807">
        <v>11746</v>
      </c>
      <c r="J25" s="627">
        <f t="shared" si="2"/>
        <v>17314</v>
      </c>
      <c r="K25" s="807">
        <v>226</v>
      </c>
      <c r="L25" s="807">
        <v>14463</v>
      </c>
      <c r="M25" s="807">
        <v>2625</v>
      </c>
      <c r="N25" s="627">
        <f t="shared" si="3"/>
        <v>59947</v>
      </c>
      <c r="O25" s="807">
        <v>593</v>
      </c>
      <c r="P25" s="807">
        <v>56860</v>
      </c>
      <c r="Q25" s="807">
        <v>2494</v>
      </c>
      <c r="R25" s="627">
        <f t="shared" si="4"/>
        <v>405</v>
      </c>
      <c r="S25" s="807">
        <v>52</v>
      </c>
      <c r="T25" s="807">
        <v>213</v>
      </c>
      <c r="U25" s="807">
        <v>140</v>
      </c>
      <c r="V25" s="627">
        <v>17087</v>
      </c>
      <c r="W25" s="807">
        <v>299</v>
      </c>
      <c r="X25" s="807">
        <v>16788</v>
      </c>
      <c r="Y25" s="600" t="s">
        <v>1076</v>
      </c>
    </row>
    <row r="26" spans="1:24" s="257" customFormat="1" ht="13.5" customHeight="1">
      <c r="A26" s="257" t="s">
        <v>1077</v>
      </c>
      <c r="U26" s="259"/>
      <c r="X26" s="259" t="s">
        <v>1078</v>
      </c>
    </row>
    <row r="27" spans="1:24" s="257" customFormat="1" ht="13.5" customHeight="1">
      <c r="A27" s="257" t="s">
        <v>1079</v>
      </c>
      <c r="U27" s="259" t="s">
        <v>1080</v>
      </c>
      <c r="X27" s="259" t="s">
        <v>1080</v>
      </c>
    </row>
    <row r="28" s="257" customFormat="1" ht="13.5" customHeight="1">
      <c r="A28" s="257" t="s">
        <v>1090</v>
      </c>
    </row>
    <row r="29" spans="1:24" s="119" customFormat="1" ht="15" customHeight="1">
      <c r="A29" s="26"/>
      <c r="U29" s="171"/>
      <c r="X29" s="171"/>
    </row>
    <row r="30" s="1" customFormat="1" ht="15" customHeight="1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</sheetData>
  <mergeCells count="10">
    <mergeCell ref="Y4:Y7"/>
    <mergeCell ref="V4:X4"/>
    <mergeCell ref="A1:W1"/>
    <mergeCell ref="A2:W2"/>
    <mergeCell ref="B4:E4"/>
    <mergeCell ref="F4:I4"/>
    <mergeCell ref="J4:M4"/>
    <mergeCell ref="N4:Q4"/>
    <mergeCell ref="R4:U4"/>
    <mergeCell ref="A4:A7"/>
  </mergeCells>
  <printOptions/>
  <pageMargins left="0.26" right="0.36" top="0.49" bottom="0.55" header="0.3" footer="0.39"/>
  <pageSetup horizontalDpi="300" verticalDpi="3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4">
      <selection activeCell="R12" sqref="R12"/>
    </sheetView>
  </sheetViews>
  <sheetFormatPr defaultColWidth="8.88671875" defaultRowHeight="13.5"/>
  <cols>
    <col min="1" max="1" width="8.6640625" style="179" customWidth="1"/>
    <col min="2" max="4" width="8.5546875" style="179" customWidth="1"/>
    <col min="5" max="12" width="8.5546875" style="371" customWidth="1"/>
    <col min="13" max="13" width="8.5546875" style="26" customWidth="1"/>
    <col min="14" max="14" width="8.5546875" style="371" customWidth="1"/>
    <col min="15" max="16" width="8.5546875" style="26" customWidth="1"/>
    <col min="17" max="17" width="8.5546875" style="371" customWidth="1"/>
    <col min="18" max="18" width="8.5546875" style="179" customWidth="1"/>
    <col min="19" max="16384" width="8.88671875" style="179" customWidth="1"/>
  </cols>
  <sheetData>
    <row r="1" spans="1:21" s="257" customFormat="1" ht="31.5" customHeight="1">
      <c r="A1" s="997" t="s">
        <v>5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661"/>
      <c r="T1" s="661"/>
      <c r="U1" s="661"/>
    </row>
    <row r="2" spans="1:18" s="257" customFormat="1" ht="18" customHeight="1">
      <c r="A2" s="257" t="s">
        <v>158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1092" t="s">
        <v>159</v>
      </c>
      <c r="R2" s="1093"/>
    </row>
    <row r="3" spans="1:18" s="257" customFormat="1" ht="21.75" customHeight="1">
      <c r="A3" s="995" t="s">
        <v>1100</v>
      </c>
      <c r="B3" s="268" t="s">
        <v>160</v>
      </c>
      <c r="C3" s="268" t="s">
        <v>161</v>
      </c>
      <c r="D3" s="268" t="s">
        <v>162</v>
      </c>
      <c r="E3" s="1094" t="s">
        <v>163</v>
      </c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5"/>
      <c r="R3" s="1095" t="s">
        <v>826</v>
      </c>
    </row>
    <row r="4" spans="1:18" s="257" customFormat="1" ht="21.75" customHeight="1">
      <c r="A4" s="882"/>
      <c r="B4" s="166"/>
      <c r="C4" s="166" t="s">
        <v>164</v>
      </c>
      <c r="D4" s="166"/>
      <c r="E4" s="632"/>
      <c r="F4" s="268" t="s">
        <v>165</v>
      </c>
      <c r="G4" s="268" t="s">
        <v>166</v>
      </c>
      <c r="H4" s="268" t="s">
        <v>167</v>
      </c>
      <c r="I4" s="268" t="s">
        <v>168</v>
      </c>
      <c r="J4" s="268" t="s">
        <v>169</v>
      </c>
      <c r="K4" s="268" t="s">
        <v>170</v>
      </c>
      <c r="L4" s="268" t="s">
        <v>171</v>
      </c>
      <c r="M4" s="268" t="s">
        <v>172</v>
      </c>
      <c r="N4" s="268" t="s">
        <v>173</v>
      </c>
      <c r="O4" s="268" t="s">
        <v>174</v>
      </c>
      <c r="P4" s="268" t="s">
        <v>175</v>
      </c>
      <c r="Q4" s="268" t="s">
        <v>684</v>
      </c>
      <c r="R4" s="1096"/>
    </row>
    <row r="5" spans="1:18" s="257" customFormat="1" ht="21.75" customHeight="1">
      <c r="A5" s="882"/>
      <c r="B5" s="166"/>
      <c r="C5" s="166" t="s">
        <v>176</v>
      </c>
      <c r="D5" s="166" t="s">
        <v>177</v>
      </c>
      <c r="E5" s="632"/>
      <c r="F5" s="166"/>
      <c r="G5" s="166"/>
      <c r="H5" s="166"/>
      <c r="I5" s="166"/>
      <c r="J5" s="166"/>
      <c r="K5" s="166"/>
      <c r="L5" s="166"/>
      <c r="M5" s="166"/>
      <c r="N5" s="166" t="s">
        <v>178</v>
      </c>
      <c r="O5" s="166"/>
      <c r="P5" s="166" t="s">
        <v>179</v>
      </c>
      <c r="Q5" s="166"/>
      <c r="R5" s="1096"/>
    </row>
    <row r="6" spans="1:18" s="257" customFormat="1" ht="21.75" customHeight="1">
      <c r="A6" s="883"/>
      <c r="B6" s="270" t="s">
        <v>180</v>
      </c>
      <c r="C6" s="270" t="s">
        <v>181</v>
      </c>
      <c r="D6" s="270" t="s">
        <v>181</v>
      </c>
      <c r="E6" s="633"/>
      <c r="F6" s="270" t="s">
        <v>182</v>
      </c>
      <c r="G6" s="270" t="s">
        <v>183</v>
      </c>
      <c r="H6" s="270" t="s">
        <v>184</v>
      </c>
      <c r="I6" s="270" t="s">
        <v>185</v>
      </c>
      <c r="J6" s="270" t="s">
        <v>186</v>
      </c>
      <c r="K6" s="270" t="s">
        <v>187</v>
      </c>
      <c r="L6" s="270" t="s">
        <v>188</v>
      </c>
      <c r="M6" s="270" t="s">
        <v>189</v>
      </c>
      <c r="N6" s="270" t="s">
        <v>190</v>
      </c>
      <c r="O6" s="270" t="s">
        <v>191</v>
      </c>
      <c r="P6" s="294" t="s">
        <v>192</v>
      </c>
      <c r="Q6" s="270" t="s">
        <v>650</v>
      </c>
      <c r="R6" s="1097"/>
    </row>
    <row r="7" spans="1:18" s="257" customFormat="1" ht="18.75" customHeight="1">
      <c r="A7" s="614" t="s">
        <v>812</v>
      </c>
      <c r="B7" s="634">
        <v>6025593</v>
      </c>
      <c r="C7" s="662">
        <v>99169</v>
      </c>
      <c r="D7" s="663">
        <v>5926424</v>
      </c>
      <c r="E7" s="634">
        <v>5926424</v>
      </c>
      <c r="F7" s="662">
        <v>14152</v>
      </c>
      <c r="G7" s="662">
        <v>935583</v>
      </c>
      <c r="H7" s="662">
        <v>80541</v>
      </c>
      <c r="I7" s="662">
        <v>365076</v>
      </c>
      <c r="J7" s="662" t="s">
        <v>778</v>
      </c>
      <c r="K7" s="664">
        <v>0</v>
      </c>
      <c r="L7" s="662">
        <v>19553</v>
      </c>
      <c r="M7" s="664">
        <v>0</v>
      </c>
      <c r="N7" s="662">
        <v>711296</v>
      </c>
      <c r="O7" s="664">
        <v>0</v>
      </c>
      <c r="P7" s="662">
        <v>391313</v>
      </c>
      <c r="Q7" s="665">
        <v>3408910</v>
      </c>
      <c r="R7" s="544" t="s">
        <v>812</v>
      </c>
    </row>
    <row r="8" spans="1:18" s="257" customFormat="1" ht="18.75" customHeight="1">
      <c r="A8" s="614" t="s">
        <v>816</v>
      </c>
      <c r="B8" s="634">
        <v>6012835</v>
      </c>
      <c r="C8" s="662">
        <v>78977</v>
      </c>
      <c r="D8" s="663">
        <v>5933858</v>
      </c>
      <c r="E8" s="634">
        <v>6012835</v>
      </c>
      <c r="F8" s="662">
        <v>17453</v>
      </c>
      <c r="G8" s="662">
        <v>873394</v>
      </c>
      <c r="H8" s="662">
        <v>63629</v>
      </c>
      <c r="I8" s="662">
        <v>322577</v>
      </c>
      <c r="J8" s="662" t="s">
        <v>429</v>
      </c>
      <c r="K8" s="664">
        <v>0</v>
      </c>
      <c r="L8" s="662">
        <v>15067</v>
      </c>
      <c r="M8" s="664">
        <v>0</v>
      </c>
      <c r="N8" s="662">
        <v>737649</v>
      </c>
      <c r="O8" s="664">
        <v>0</v>
      </c>
      <c r="P8" s="662">
        <v>362240</v>
      </c>
      <c r="Q8" s="665">
        <v>3620826</v>
      </c>
      <c r="R8" s="544" t="s">
        <v>816</v>
      </c>
    </row>
    <row r="9" spans="1:18" s="257" customFormat="1" ht="18.75" customHeight="1">
      <c r="A9" s="614" t="s">
        <v>817</v>
      </c>
      <c r="B9" s="634">
        <v>6394083</v>
      </c>
      <c r="C9" s="662">
        <v>49279</v>
      </c>
      <c r="D9" s="663">
        <v>6344804</v>
      </c>
      <c r="E9" s="634">
        <v>6394083</v>
      </c>
      <c r="F9" s="662">
        <v>13569</v>
      </c>
      <c r="G9" s="662">
        <v>934597</v>
      </c>
      <c r="H9" s="662">
        <v>65903</v>
      </c>
      <c r="I9" s="662">
        <v>292014</v>
      </c>
      <c r="J9" s="662" t="s">
        <v>429</v>
      </c>
      <c r="K9" s="664">
        <v>0</v>
      </c>
      <c r="L9" s="662">
        <v>11085</v>
      </c>
      <c r="M9" s="664">
        <v>0</v>
      </c>
      <c r="N9" s="662">
        <v>652035</v>
      </c>
      <c r="O9" s="664">
        <v>0</v>
      </c>
      <c r="P9" s="662">
        <v>380042</v>
      </c>
      <c r="Q9" s="665">
        <v>4044838</v>
      </c>
      <c r="R9" s="544" t="s">
        <v>817</v>
      </c>
    </row>
    <row r="10" spans="1:18" s="257" customFormat="1" ht="18.75" customHeight="1">
      <c r="A10" s="614" t="s">
        <v>527</v>
      </c>
      <c r="B10" s="634">
        <v>6565172</v>
      </c>
      <c r="C10" s="662">
        <v>157947</v>
      </c>
      <c r="D10" s="663">
        <v>6407225</v>
      </c>
      <c r="E10" s="634">
        <v>6565172</v>
      </c>
      <c r="F10" s="662">
        <v>3360</v>
      </c>
      <c r="G10" s="662">
        <v>939471</v>
      </c>
      <c r="H10" s="662">
        <v>49241</v>
      </c>
      <c r="I10" s="662">
        <v>318664</v>
      </c>
      <c r="J10" s="662" t="s">
        <v>429</v>
      </c>
      <c r="K10" s="664">
        <v>0</v>
      </c>
      <c r="L10" s="662">
        <v>9097</v>
      </c>
      <c r="M10" s="664">
        <v>0</v>
      </c>
      <c r="N10" s="662">
        <v>798799</v>
      </c>
      <c r="O10" s="664">
        <v>0</v>
      </c>
      <c r="P10" s="662">
        <v>452533</v>
      </c>
      <c r="Q10" s="665">
        <v>3994007</v>
      </c>
      <c r="R10" s="544" t="s">
        <v>527</v>
      </c>
    </row>
    <row r="11" spans="1:18" s="257" customFormat="1" ht="18.75" customHeight="1">
      <c r="A11" s="614" t="s">
        <v>18</v>
      </c>
      <c r="B11" s="634">
        <v>6374416</v>
      </c>
      <c r="C11" s="662">
        <v>123030</v>
      </c>
      <c r="D11" s="663">
        <v>6251386</v>
      </c>
      <c r="E11" s="634">
        <v>6374416</v>
      </c>
      <c r="F11" s="662">
        <v>4710</v>
      </c>
      <c r="G11" s="662">
        <v>928792</v>
      </c>
      <c r="H11" s="662">
        <v>37203</v>
      </c>
      <c r="I11" s="662">
        <v>315954</v>
      </c>
      <c r="J11" s="662" t="s">
        <v>429</v>
      </c>
      <c r="K11" s="664">
        <v>0</v>
      </c>
      <c r="L11" s="662">
        <v>6350</v>
      </c>
      <c r="M11" s="664">
        <v>0</v>
      </c>
      <c r="N11" s="662">
        <v>501814</v>
      </c>
      <c r="O11" s="664">
        <v>0</v>
      </c>
      <c r="P11" s="662">
        <v>365017</v>
      </c>
      <c r="Q11" s="665">
        <v>4214576</v>
      </c>
      <c r="R11" s="544" t="s">
        <v>18</v>
      </c>
    </row>
    <row r="12" spans="1:18" s="510" customFormat="1" ht="18.75" customHeight="1">
      <c r="A12" s="666" t="s">
        <v>903</v>
      </c>
      <c r="B12" s="667">
        <f>SUM(B13:B14)</f>
        <v>6483679</v>
      </c>
      <c r="C12" s="667">
        <f>SUM(C13:C14)</f>
        <v>389793</v>
      </c>
      <c r="D12" s="667">
        <f>SUM(D13:D14)</f>
        <v>6093886</v>
      </c>
      <c r="E12" s="667">
        <f>SUM(E13:E14)</f>
        <v>6483679</v>
      </c>
      <c r="F12" s="667">
        <f>SUM(F13:F14)</f>
        <v>4966</v>
      </c>
      <c r="G12" s="667">
        <f aca="true" t="shared" si="0" ref="G12:Q12">SUM(G13:G14)</f>
        <v>889661</v>
      </c>
      <c r="H12" s="667">
        <f t="shared" si="0"/>
        <v>67425</v>
      </c>
      <c r="I12" s="667">
        <f t="shared" si="0"/>
        <v>197068</v>
      </c>
      <c r="J12" s="667">
        <f t="shared" si="0"/>
        <v>0</v>
      </c>
      <c r="K12" s="667">
        <f t="shared" si="0"/>
        <v>0</v>
      </c>
      <c r="L12" s="667">
        <f t="shared" si="0"/>
        <v>6089</v>
      </c>
      <c r="M12" s="667">
        <f t="shared" si="0"/>
        <v>0</v>
      </c>
      <c r="N12" s="667">
        <f t="shared" si="0"/>
        <v>697627</v>
      </c>
      <c r="O12" s="667">
        <f t="shared" si="0"/>
        <v>0</v>
      </c>
      <c r="P12" s="667">
        <f t="shared" si="0"/>
        <v>366256</v>
      </c>
      <c r="Q12" s="667">
        <f t="shared" si="0"/>
        <v>4254587</v>
      </c>
      <c r="R12" s="668" t="s">
        <v>903</v>
      </c>
    </row>
    <row r="13" spans="1:18" s="452" customFormat="1" ht="18.75" customHeight="1">
      <c r="A13" s="574" t="s">
        <v>193</v>
      </c>
      <c r="B13" s="669">
        <f>SUM(C13:D13)</f>
        <v>6060883</v>
      </c>
      <c r="C13" s="670">
        <v>359503</v>
      </c>
      <c r="D13" s="671">
        <v>5701380</v>
      </c>
      <c r="E13" s="671">
        <f>SUM(F13:Q13)</f>
        <v>6060883</v>
      </c>
      <c r="F13" s="670">
        <v>4966</v>
      </c>
      <c r="G13" s="670">
        <v>834657</v>
      </c>
      <c r="H13" s="670">
        <v>59015</v>
      </c>
      <c r="I13" s="670">
        <v>197068</v>
      </c>
      <c r="J13" s="670">
        <v>0</v>
      </c>
      <c r="K13" s="670">
        <v>0</v>
      </c>
      <c r="L13" s="670">
        <v>6089</v>
      </c>
      <c r="M13" s="670">
        <v>0</v>
      </c>
      <c r="N13" s="670">
        <v>583295</v>
      </c>
      <c r="O13" s="670">
        <v>0</v>
      </c>
      <c r="P13" s="670">
        <v>366256</v>
      </c>
      <c r="Q13" s="672">
        <v>4009537</v>
      </c>
      <c r="R13" s="508" t="s">
        <v>194</v>
      </c>
    </row>
    <row r="14" spans="1:18" s="452" customFormat="1" ht="18.75" customHeight="1">
      <c r="A14" s="574" t="s">
        <v>195</v>
      </c>
      <c r="B14" s="669">
        <f>SUM(C14:D14)</f>
        <v>422796</v>
      </c>
      <c r="C14" s="670">
        <v>30290</v>
      </c>
      <c r="D14" s="671">
        <v>392506</v>
      </c>
      <c r="E14" s="671">
        <f>SUM(F14:Q14)</f>
        <v>422796</v>
      </c>
      <c r="F14" s="670">
        <v>0</v>
      </c>
      <c r="G14" s="670">
        <v>55004</v>
      </c>
      <c r="H14" s="670">
        <v>8410</v>
      </c>
      <c r="I14" s="670">
        <v>0</v>
      </c>
      <c r="J14" s="670">
        <v>0</v>
      </c>
      <c r="K14" s="670">
        <v>0</v>
      </c>
      <c r="L14" s="670">
        <v>0</v>
      </c>
      <c r="M14" s="670">
        <v>0</v>
      </c>
      <c r="N14" s="670">
        <v>114332</v>
      </c>
      <c r="O14" s="670">
        <v>0</v>
      </c>
      <c r="P14" s="670" t="s">
        <v>778</v>
      </c>
      <c r="Q14" s="672">
        <v>245050</v>
      </c>
      <c r="R14" s="508" t="s">
        <v>196</v>
      </c>
    </row>
    <row r="15" spans="1:18" s="452" customFormat="1" ht="18.75" customHeight="1">
      <c r="A15" s="574" t="s">
        <v>438</v>
      </c>
      <c r="B15" s="669">
        <f aca="true" t="shared" si="1" ref="B15:B24">SUM(C15:D15)</f>
        <v>561885</v>
      </c>
      <c r="C15" s="669">
        <v>7182</v>
      </c>
      <c r="D15" s="669">
        <v>554703</v>
      </c>
      <c r="E15" s="671">
        <f aca="true" t="shared" si="2" ref="E15:E24">SUM(F15:Q15)</f>
        <v>561885</v>
      </c>
      <c r="F15" s="669">
        <v>333</v>
      </c>
      <c r="G15" s="669">
        <v>101123</v>
      </c>
      <c r="H15" s="669">
        <v>900</v>
      </c>
      <c r="I15" s="669">
        <v>14719</v>
      </c>
      <c r="J15" s="670">
        <v>0</v>
      </c>
      <c r="K15" s="670">
        <v>0</v>
      </c>
      <c r="L15" s="669">
        <v>330</v>
      </c>
      <c r="M15" s="670">
        <v>0</v>
      </c>
      <c r="N15" s="669">
        <v>36950</v>
      </c>
      <c r="O15" s="670">
        <v>0</v>
      </c>
      <c r="P15" s="669">
        <v>33149</v>
      </c>
      <c r="Q15" s="669">
        <v>374381</v>
      </c>
      <c r="R15" s="575" t="s">
        <v>796</v>
      </c>
    </row>
    <row r="16" spans="1:18" s="452" customFormat="1" ht="18.75" customHeight="1">
      <c r="A16" s="574" t="s">
        <v>439</v>
      </c>
      <c r="B16" s="669">
        <f t="shared" si="1"/>
        <v>461596</v>
      </c>
      <c r="C16" s="669">
        <v>8467</v>
      </c>
      <c r="D16" s="669">
        <v>453129</v>
      </c>
      <c r="E16" s="671">
        <f t="shared" si="2"/>
        <v>461596</v>
      </c>
      <c r="F16" s="669">
        <v>421</v>
      </c>
      <c r="G16" s="669">
        <v>85435</v>
      </c>
      <c r="H16" s="669">
        <v>2827</v>
      </c>
      <c r="I16" s="669">
        <v>8220</v>
      </c>
      <c r="J16" s="670">
        <v>0</v>
      </c>
      <c r="K16" s="670">
        <v>0</v>
      </c>
      <c r="L16" s="669">
        <v>352</v>
      </c>
      <c r="M16" s="670">
        <v>0</v>
      </c>
      <c r="N16" s="669">
        <v>22070</v>
      </c>
      <c r="O16" s="670">
        <v>0</v>
      </c>
      <c r="P16" s="669">
        <v>28164</v>
      </c>
      <c r="Q16" s="669">
        <v>314107</v>
      </c>
      <c r="R16" s="575" t="s">
        <v>797</v>
      </c>
    </row>
    <row r="17" spans="1:18" s="452" customFormat="1" ht="18.75" customHeight="1">
      <c r="A17" s="574" t="s">
        <v>440</v>
      </c>
      <c r="B17" s="669">
        <f t="shared" si="1"/>
        <v>619145</v>
      </c>
      <c r="C17" s="669">
        <v>73908</v>
      </c>
      <c r="D17" s="669">
        <v>545237</v>
      </c>
      <c r="E17" s="671">
        <f t="shared" si="2"/>
        <v>619145</v>
      </c>
      <c r="F17" s="669">
        <v>444</v>
      </c>
      <c r="G17" s="669">
        <v>97536</v>
      </c>
      <c r="H17" s="669">
        <v>9403</v>
      </c>
      <c r="I17" s="669">
        <v>18910</v>
      </c>
      <c r="J17" s="670">
        <v>0</v>
      </c>
      <c r="K17" s="670">
        <v>0</v>
      </c>
      <c r="L17" s="669">
        <v>510</v>
      </c>
      <c r="M17" s="670">
        <v>0</v>
      </c>
      <c r="N17" s="669">
        <v>103244</v>
      </c>
      <c r="O17" s="670">
        <v>0</v>
      </c>
      <c r="P17" s="669">
        <v>39354</v>
      </c>
      <c r="Q17" s="669">
        <v>349744</v>
      </c>
      <c r="R17" s="575" t="s">
        <v>798</v>
      </c>
    </row>
    <row r="18" spans="1:18" s="452" customFormat="1" ht="18.75" customHeight="1">
      <c r="A18" s="574" t="s">
        <v>441</v>
      </c>
      <c r="B18" s="669">
        <f t="shared" si="1"/>
        <v>536647</v>
      </c>
      <c r="C18" s="669">
        <v>31504</v>
      </c>
      <c r="D18" s="669">
        <v>505143</v>
      </c>
      <c r="E18" s="671">
        <f t="shared" si="2"/>
        <v>536647</v>
      </c>
      <c r="F18" s="669">
        <v>410</v>
      </c>
      <c r="G18" s="669">
        <v>73493</v>
      </c>
      <c r="H18" s="669">
        <v>8988</v>
      </c>
      <c r="I18" s="669">
        <v>22389</v>
      </c>
      <c r="J18" s="670">
        <v>0</v>
      </c>
      <c r="K18" s="670">
        <v>0</v>
      </c>
      <c r="L18" s="669">
        <v>397</v>
      </c>
      <c r="M18" s="670">
        <v>0</v>
      </c>
      <c r="N18" s="669">
        <v>69055</v>
      </c>
      <c r="O18" s="670">
        <v>0</v>
      </c>
      <c r="P18" s="669">
        <v>30385</v>
      </c>
      <c r="Q18" s="669">
        <v>331530</v>
      </c>
      <c r="R18" s="575" t="s">
        <v>799</v>
      </c>
    </row>
    <row r="19" spans="1:18" s="452" customFormat="1" ht="18.75" customHeight="1">
      <c r="A19" s="574" t="s">
        <v>442</v>
      </c>
      <c r="B19" s="669">
        <f t="shared" si="1"/>
        <v>526682</v>
      </c>
      <c r="C19" s="669">
        <v>38440</v>
      </c>
      <c r="D19" s="669">
        <v>488242</v>
      </c>
      <c r="E19" s="671">
        <f t="shared" si="2"/>
        <v>526682</v>
      </c>
      <c r="F19" s="669">
        <v>526</v>
      </c>
      <c r="G19" s="669">
        <v>70062</v>
      </c>
      <c r="H19" s="669">
        <v>12540</v>
      </c>
      <c r="I19" s="669">
        <v>14754</v>
      </c>
      <c r="J19" s="670">
        <v>0</v>
      </c>
      <c r="K19" s="670">
        <v>0</v>
      </c>
      <c r="L19" s="669">
        <v>737</v>
      </c>
      <c r="M19" s="670">
        <v>0</v>
      </c>
      <c r="N19" s="669">
        <v>77904</v>
      </c>
      <c r="O19" s="670">
        <v>0</v>
      </c>
      <c r="P19" s="669">
        <v>30963</v>
      </c>
      <c r="Q19" s="669">
        <v>319196</v>
      </c>
      <c r="R19" s="575" t="s">
        <v>463</v>
      </c>
    </row>
    <row r="20" spans="1:18" s="452" customFormat="1" ht="18.75" customHeight="1">
      <c r="A20" s="574" t="s">
        <v>443</v>
      </c>
      <c r="B20" s="669">
        <f t="shared" si="1"/>
        <v>478294</v>
      </c>
      <c r="C20" s="669">
        <v>22436</v>
      </c>
      <c r="D20" s="669">
        <v>455858</v>
      </c>
      <c r="E20" s="671">
        <f t="shared" si="2"/>
        <v>478294</v>
      </c>
      <c r="F20" s="669">
        <v>412</v>
      </c>
      <c r="G20" s="669">
        <v>63934</v>
      </c>
      <c r="H20" s="669">
        <v>12050</v>
      </c>
      <c r="I20" s="669">
        <v>18338</v>
      </c>
      <c r="J20" s="670">
        <v>0</v>
      </c>
      <c r="K20" s="670">
        <v>0</v>
      </c>
      <c r="L20" s="669">
        <v>508</v>
      </c>
      <c r="M20" s="670">
        <v>0</v>
      </c>
      <c r="N20" s="669">
        <v>39788</v>
      </c>
      <c r="O20" s="670">
        <v>0</v>
      </c>
      <c r="P20" s="669">
        <v>28834</v>
      </c>
      <c r="Q20" s="669">
        <v>314430</v>
      </c>
      <c r="R20" s="575" t="s">
        <v>444</v>
      </c>
    </row>
    <row r="21" spans="1:18" s="452" customFormat="1" ht="18.75" customHeight="1">
      <c r="A21" s="574" t="s">
        <v>445</v>
      </c>
      <c r="B21" s="669">
        <f t="shared" si="1"/>
        <v>481146</v>
      </c>
      <c r="C21" s="669">
        <v>56877</v>
      </c>
      <c r="D21" s="669">
        <v>424269</v>
      </c>
      <c r="E21" s="671">
        <f t="shared" si="2"/>
        <v>481146</v>
      </c>
      <c r="F21" s="669">
        <v>361</v>
      </c>
      <c r="G21" s="669">
        <v>54105</v>
      </c>
      <c r="H21" s="669">
        <v>6105</v>
      </c>
      <c r="I21" s="669">
        <v>17390</v>
      </c>
      <c r="J21" s="670">
        <v>0</v>
      </c>
      <c r="K21" s="670">
        <v>0</v>
      </c>
      <c r="L21" s="669">
        <v>550</v>
      </c>
      <c r="M21" s="670">
        <v>0</v>
      </c>
      <c r="N21" s="669">
        <v>67344</v>
      </c>
      <c r="O21" s="670">
        <v>0</v>
      </c>
      <c r="P21" s="669">
        <v>28548</v>
      </c>
      <c r="Q21" s="669">
        <v>306743</v>
      </c>
      <c r="R21" s="575" t="s">
        <v>464</v>
      </c>
    </row>
    <row r="22" spans="1:18" s="452" customFormat="1" ht="18.75" customHeight="1">
      <c r="A22" s="574" t="s">
        <v>446</v>
      </c>
      <c r="B22" s="669">
        <f t="shared" si="1"/>
        <v>588031</v>
      </c>
      <c r="C22" s="669">
        <v>18180</v>
      </c>
      <c r="D22" s="669">
        <v>569851</v>
      </c>
      <c r="E22" s="671">
        <f t="shared" si="2"/>
        <v>588031</v>
      </c>
      <c r="F22" s="669">
        <v>333</v>
      </c>
      <c r="G22" s="669">
        <v>61609</v>
      </c>
      <c r="H22" s="669">
        <v>3370</v>
      </c>
      <c r="I22" s="669">
        <v>18391</v>
      </c>
      <c r="J22" s="670">
        <v>0</v>
      </c>
      <c r="K22" s="670">
        <v>0</v>
      </c>
      <c r="L22" s="669">
        <v>656</v>
      </c>
      <c r="M22" s="670">
        <v>0</v>
      </c>
      <c r="N22" s="669">
        <v>37160</v>
      </c>
      <c r="O22" s="670">
        <v>0</v>
      </c>
      <c r="P22" s="669">
        <v>32139</v>
      </c>
      <c r="Q22" s="669">
        <v>434373</v>
      </c>
      <c r="R22" s="575" t="s">
        <v>801</v>
      </c>
    </row>
    <row r="23" spans="1:18" s="452" customFormat="1" ht="18.75" customHeight="1">
      <c r="A23" s="574" t="s">
        <v>447</v>
      </c>
      <c r="B23" s="669">
        <f t="shared" si="1"/>
        <v>462618</v>
      </c>
      <c r="C23" s="669">
        <v>40925</v>
      </c>
      <c r="D23" s="669">
        <v>421693</v>
      </c>
      <c r="E23" s="671">
        <f t="shared" si="2"/>
        <v>462618</v>
      </c>
      <c r="F23" s="669">
        <v>386</v>
      </c>
      <c r="G23" s="669">
        <v>61006</v>
      </c>
      <c r="H23" s="669">
        <v>2320</v>
      </c>
      <c r="I23" s="669">
        <v>11636</v>
      </c>
      <c r="J23" s="670">
        <v>0</v>
      </c>
      <c r="K23" s="670">
        <v>0</v>
      </c>
      <c r="L23" s="669">
        <v>368</v>
      </c>
      <c r="M23" s="670">
        <v>0</v>
      </c>
      <c r="N23" s="669">
        <v>62014</v>
      </c>
      <c r="O23" s="670">
        <v>0</v>
      </c>
      <c r="P23" s="669">
        <v>26472</v>
      </c>
      <c r="Q23" s="669">
        <v>298416</v>
      </c>
      <c r="R23" s="575" t="s">
        <v>448</v>
      </c>
    </row>
    <row r="24" spans="1:18" s="452" customFormat="1" ht="18.75" customHeight="1">
      <c r="A24" s="574" t="s">
        <v>449</v>
      </c>
      <c r="B24" s="669">
        <f t="shared" si="1"/>
        <v>553726</v>
      </c>
      <c r="C24" s="669">
        <v>56850</v>
      </c>
      <c r="D24" s="669">
        <v>496876</v>
      </c>
      <c r="E24" s="671">
        <f t="shared" si="2"/>
        <v>553726</v>
      </c>
      <c r="F24" s="669">
        <v>436</v>
      </c>
      <c r="G24" s="669">
        <v>66858</v>
      </c>
      <c r="H24" s="669">
        <v>2650</v>
      </c>
      <c r="I24" s="669">
        <v>24185</v>
      </c>
      <c r="J24" s="670">
        <v>0</v>
      </c>
      <c r="K24" s="670">
        <v>0</v>
      </c>
      <c r="L24" s="669">
        <v>515</v>
      </c>
      <c r="M24" s="670">
        <v>0</v>
      </c>
      <c r="N24" s="669">
        <v>80249</v>
      </c>
      <c r="O24" s="670">
        <v>0</v>
      </c>
      <c r="P24" s="669">
        <v>29598</v>
      </c>
      <c r="Q24" s="669">
        <v>349235</v>
      </c>
      <c r="R24" s="575" t="s">
        <v>802</v>
      </c>
    </row>
    <row r="25" spans="1:18" s="452" customFormat="1" ht="18.75" customHeight="1">
      <c r="A25" s="574" t="s">
        <v>450</v>
      </c>
      <c r="B25" s="669">
        <f>SUM(C25:D25)</f>
        <v>597982</v>
      </c>
      <c r="C25" s="669">
        <v>24363</v>
      </c>
      <c r="D25" s="669">
        <v>573619</v>
      </c>
      <c r="E25" s="671">
        <f>SUM(F25:Q25)</f>
        <v>597982</v>
      </c>
      <c r="F25" s="669">
        <v>515</v>
      </c>
      <c r="G25" s="669">
        <v>68304</v>
      </c>
      <c r="H25" s="669">
        <v>3072</v>
      </c>
      <c r="I25" s="669">
        <v>15452</v>
      </c>
      <c r="J25" s="670">
        <v>0</v>
      </c>
      <c r="K25" s="670">
        <v>0</v>
      </c>
      <c r="L25" s="669">
        <v>637</v>
      </c>
      <c r="M25" s="670">
        <v>0</v>
      </c>
      <c r="N25" s="669">
        <v>60080</v>
      </c>
      <c r="O25" s="669">
        <v>0</v>
      </c>
      <c r="P25" s="669">
        <v>29201</v>
      </c>
      <c r="Q25" s="669">
        <v>420721</v>
      </c>
      <c r="R25" s="575" t="s">
        <v>803</v>
      </c>
    </row>
    <row r="26" spans="1:18" s="452" customFormat="1" ht="18.75" customHeight="1">
      <c r="A26" s="599" t="s">
        <v>451</v>
      </c>
      <c r="B26" s="673">
        <f>SUM(C26:D26)</f>
        <v>615927</v>
      </c>
      <c r="C26" s="674">
        <v>10605</v>
      </c>
      <c r="D26" s="674">
        <v>605322</v>
      </c>
      <c r="E26" s="674">
        <f>SUM(F26:Q26)</f>
        <v>615927</v>
      </c>
      <c r="F26" s="674">
        <v>389</v>
      </c>
      <c r="G26" s="674">
        <v>86196</v>
      </c>
      <c r="H26" s="674">
        <v>3200</v>
      </c>
      <c r="I26" s="674">
        <v>12684</v>
      </c>
      <c r="J26" s="674">
        <v>0</v>
      </c>
      <c r="K26" s="674">
        <v>0</v>
      </c>
      <c r="L26" s="674">
        <v>529</v>
      </c>
      <c r="M26" s="674">
        <v>0</v>
      </c>
      <c r="N26" s="674">
        <v>41769</v>
      </c>
      <c r="O26" s="674">
        <v>0</v>
      </c>
      <c r="P26" s="674">
        <v>29449</v>
      </c>
      <c r="Q26" s="674">
        <v>441711</v>
      </c>
      <c r="R26" s="600" t="s">
        <v>804</v>
      </c>
    </row>
    <row r="27" spans="1:18" s="789" customFormat="1" ht="18" customHeight="1">
      <c r="A27" s="791" t="s">
        <v>1082</v>
      </c>
      <c r="G27" s="792" t="s">
        <v>0</v>
      </c>
      <c r="L27" s="793"/>
      <c r="M27" s="1053" t="s">
        <v>1</v>
      </c>
      <c r="N27" s="1053"/>
      <c r="O27" s="1053"/>
      <c r="P27" s="1053"/>
      <c r="Q27" s="1053"/>
      <c r="R27" s="1053"/>
    </row>
    <row r="28" spans="1:18" s="789" customFormat="1" ht="18" customHeight="1">
      <c r="A28" s="1089" t="s">
        <v>2</v>
      </c>
      <c r="B28" s="1090"/>
      <c r="C28" s="1090"/>
      <c r="D28" s="1090"/>
      <c r="N28" s="1091"/>
      <c r="O28" s="1091"/>
      <c r="P28" s="1091"/>
      <c r="Q28" s="1091"/>
      <c r="R28" s="1091"/>
    </row>
    <row r="29" spans="1:18" s="257" customFormat="1" ht="13.5" customHeight="1">
      <c r="A29" s="257" t="s">
        <v>1092</v>
      </c>
      <c r="N29" s="1091" t="s">
        <v>410</v>
      </c>
      <c r="O29" s="1091"/>
      <c r="P29" s="1091"/>
      <c r="Q29" s="1091"/>
      <c r="R29" s="1091"/>
    </row>
    <row r="30" spans="5:17" s="660" customFormat="1" ht="13.5">
      <c r="E30" s="187"/>
      <c r="F30" s="187"/>
      <c r="G30" s="187"/>
      <c r="H30" s="187"/>
      <c r="I30" s="187"/>
      <c r="J30" s="187"/>
      <c r="K30" s="187"/>
      <c r="L30" s="187"/>
      <c r="M30" s="257"/>
      <c r="N30" s="187"/>
      <c r="O30" s="257"/>
      <c r="P30" s="257"/>
      <c r="Q30" s="187"/>
    </row>
    <row r="31" spans="5:17" s="660" customFormat="1" ht="13.5">
      <c r="E31" s="187"/>
      <c r="F31" s="187"/>
      <c r="G31" s="187"/>
      <c r="H31" s="187"/>
      <c r="I31" s="187"/>
      <c r="J31" s="187"/>
      <c r="K31" s="187"/>
      <c r="L31" s="187"/>
      <c r="M31" s="257"/>
      <c r="N31" s="187"/>
      <c r="O31" s="257"/>
      <c r="P31" s="257"/>
      <c r="Q31" s="187"/>
    </row>
    <row r="32" spans="5:17" s="660" customFormat="1" ht="13.5">
      <c r="E32" s="187"/>
      <c r="F32" s="187"/>
      <c r="G32" s="187"/>
      <c r="H32" s="187"/>
      <c r="I32" s="187"/>
      <c r="J32" s="187"/>
      <c r="K32" s="187"/>
      <c r="L32" s="187"/>
      <c r="M32" s="257"/>
      <c r="N32" s="187"/>
      <c r="O32" s="257"/>
      <c r="P32" s="257"/>
      <c r="Q32" s="187"/>
    </row>
  </sheetData>
  <mergeCells count="9">
    <mergeCell ref="A28:D28"/>
    <mergeCell ref="N28:R28"/>
    <mergeCell ref="N29:R29"/>
    <mergeCell ref="A1:R1"/>
    <mergeCell ref="Q2:R2"/>
    <mergeCell ref="E3:Q3"/>
    <mergeCell ref="M27:R27"/>
    <mergeCell ref="R3:R6"/>
    <mergeCell ref="A3:A6"/>
  </mergeCells>
  <printOptions/>
  <pageMargins left="0.2755905511811024" right="0.2755905511811024" top="0.984251968503937" bottom="0.984251968503937" header="0.5118110236220472" footer="0.5118110236220472"/>
  <pageSetup horizontalDpi="300" verticalDpi="3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B13">
      <selection activeCell="J33" sqref="J33"/>
    </sheetView>
  </sheetViews>
  <sheetFormatPr defaultColWidth="8.88671875" defaultRowHeight="13.5"/>
  <cols>
    <col min="1" max="1" width="15.6640625" style="86" customWidth="1"/>
    <col min="2" max="9" width="10.3359375" style="0" customWidth="1"/>
    <col min="10" max="10" width="14.77734375" style="0" customWidth="1"/>
    <col min="11" max="11" width="10.5546875" style="0" customWidth="1"/>
    <col min="12" max="12" width="11.3359375" style="86" customWidth="1"/>
  </cols>
  <sheetData>
    <row r="1" spans="1:10" s="452" customFormat="1" ht="18" customHeight="1">
      <c r="A1" s="1099" t="s">
        <v>6</v>
      </c>
      <c r="B1" s="1099"/>
      <c r="C1" s="1099"/>
      <c r="D1" s="1099"/>
      <c r="E1" s="1099"/>
      <c r="F1" s="1099"/>
      <c r="G1" s="1099"/>
      <c r="H1" s="1099"/>
      <c r="I1" s="1099"/>
      <c r="J1" s="1099"/>
    </row>
    <row r="2" spans="1:10" s="452" customFormat="1" ht="12" customHeight="1" thickBot="1">
      <c r="A2" s="452" t="s">
        <v>717</v>
      </c>
      <c r="J2" s="675" t="s">
        <v>807</v>
      </c>
    </row>
    <row r="3" spans="1:10" s="452" customFormat="1" ht="15" customHeight="1">
      <c r="A3" s="1100" t="s">
        <v>821</v>
      </c>
      <c r="B3" s="493" t="s">
        <v>718</v>
      </c>
      <c r="C3" s="494"/>
      <c r="D3" s="495"/>
      <c r="E3" s="1115" t="s">
        <v>719</v>
      </c>
      <c r="F3" s="1116"/>
      <c r="G3" s="1116"/>
      <c r="H3" s="1116"/>
      <c r="I3" s="1116"/>
      <c r="J3" s="1112" t="s">
        <v>824</v>
      </c>
    </row>
    <row r="4" spans="1:10" s="452" customFormat="1" ht="15" customHeight="1">
      <c r="A4" s="1101"/>
      <c r="B4" s="496" t="s">
        <v>720</v>
      </c>
      <c r="C4" s="496" t="s">
        <v>721</v>
      </c>
      <c r="D4" s="496" t="s">
        <v>722</v>
      </c>
      <c r="E4" s="496" t="s">
        <v>723</v>
      </c>
      <c r="F4" s="496" t="s">
        <v>724</v>
      </c>
      <c r="G4" s="496" t="s">
        <v>725</v>
      </c>
      <c r="H4" s="496" t="s">
        <v>726</v>
      </c>
      <c r="I4" s="496" t="s">
        <v>727</v>
      </c>
      <c r="J4" s="1113"/>
    </row>
    <row r="5" spans="1:10" s="452" customFormat="1" ht="15" customHeight="1">
      <c r="A5" s="1102"/>
      <c r="B5" s="497" t="s">
        <v>687</v>
      </c>
      <c r="C5" s="497" t="s">
        <v>733</v>
      </c>
      <c r="D5" s="497" t="s">
        <v>688</v>
      </c>
      <c r="E5" s="576" t="s">
        <v>728</v>
      </c>
      <c r="F5" s="497" t="s">
        <v>729</v>
      </c>
      <c r="G5" s="497" t="s">
        <v>730</v>
      </c>
      <c r="H5" s="497" t="s">
        <v>731</v>
      </c>
      <c r="I5" s="576" t="s">
        <v>732</v>
      </c>
      <c r="J5" s="1114"/>
    </row>
    <row r="6" spans="1:10" s="499" customFormat="1" ht="12.75" customHeight="1">
      <c r="A6" s="574" t="s">
        <v>197</v>
      </c>
      <c r="B6" s="498">
        <v>19</v>
      </c>
      <c r="C6" s="498">
        <v>31</v>
      </c>
      <c r="D6" s="498">
        <v>201</v>
      </c>
      <c r="E6" s="498">
        <v>25</v>
      </c>
      <c r="F6" s="498">
        <v>0</v>
      </c>
      <c r="G6" s="498">
        <v>0</v>
      </c>
      <c r="H6" s="498">
        <v>0</v>
      </c>
      <c r="I6" s="498">
        <v>0</v>
      </c>
      <c r="J6" s="573" t="s">
        <v>197</v>
      </c>
    </row>
    <row r="7" spans="1:10" s="499" customFormat="1" ht="12.75" customHeight="1">
      <c r="A7" s="574" t="s">
        <v>546</v>
      </c>
      <c r="B7" s="500" t="s">
        <v>778</v>
      </c>
      <c r="C7" s="500">
        <v>1</v>
      </c>
      <c r="D7" s="500">
        <v>3</v>
      </c>
      <c r="E7" s="500">
        <v>2</v>
      </c>
      <c r="F7" s="500" t="s">
        <v>778</v>
      </c>
      <c r="G7" s="500">
        <v>5</v>
      </c>
      <c r="H7" s="501" t="s">
        <v>778</v>
      </c>
      <c r="I7" s="500" t="s">
        <v>778</v>
      </c>
      <c r="J7" s="575" t="s">
        <v>546</v>
      </c>
    </row>
    <row r="8" spans="1:10" s="499" customFormat="1" ht="12.75" customHeight="1">
      <c r="A8" s="574" t="s">
        <v>198</v>
      </c>
      <c r="B8" s="498">
        <v>23</v>
      </c>
      <c r="C8" s="498">
        <v>33</v>
      </c>
      <c r="D8" s="498">
        <v>237</v>
      </c>
      <c r="E8" s="498">
        <v>26</v>
      </c>
      <c r="F8" s="498">
        <v>0</v>
      </c>
      <c r="G8" s="498">
        <v>0</v>
      </c>
      <c r="H8" s="498">
        <v>0</v>
      </c>
      <c r="I8" s="498">
        <v>0</v>
      </c>
      <c r="J8" s="575" t="s">
        <v>198</v>
      </c>
    </row>
    <row r="9" spans="1:10" s="499" customFormat="1" ht="12.75" customHeight="1">
      <c r="A9" s="574" t="s">
        <v>547</v>
      </c>
      <c r="B9" s="500" t="s">
        <v>778</v>
      </c>
      <c r="C9" s="500">
        <v>1</v>
      </c>
      <c r="D9" s="500">
        <v>11</v>
      </c>
      <c r="E9" s="500">
        <v>3</v>
      </c>
      <c r="F9" s="500" t="s">
        <v>778</v>
      </c>
      <c r="G9" s="500">
        <v>5</v>
      </c>
      <c r="H9" s="501" t="s">
        <v>778</v>
      </c>
      <c r="I9" s="500" t="s">
        <v>778</v>
      </c>
      <c r="J9" s="575" t="s">
        <v>547</v>
      </c>
    </row>
    <row r="10" spans="1:10" s="499" customFormat="1" ht="12.75" customHeight="1">
      <c r="A10" s="574" t="s">
        <v>199</v>
      </c>
      <c r="B10" s="498">
        <v>23</v>
      </c>
      <c r="C10" s="498">
        <v>48</v>
      </c>
      <c r="D10" s="498">
        <v>288</v>
      </c>
      <c r="E10" s="498">
        <v>27</v>
      </c>
      <c r="F10" s="498">
        <v>0</v>
      </c>
      <c r="G10" s="498">
        <v>0</v>
      </c>
      <c r="H10" s="498">
        <v>0</v>
      </c>
      <c r="I10" s="498">
        <v>0</v>
      </c>
      <c r="J10" s="575" t="s">
        <v>199</v>
      </c>
    </row>
    <row r="11" spans="1:10" s="499" customFormat="1" ht="12.75" customHeight="1">
      <c r="A11" s="574" t="s">
        <v>548</v>
      </c>
      <c r="B11" s="500" t="s">
        <v>778</v>
      </c>
      <c r="C11" s="500">
        <v>2</v>
      </c>
      <c r="D11" s="500">
        <v>13</v>
      </c>
      <c r="E11" s="500">
        <v>3</v>
      </c>
      <c r="F11" s="500" t="s">
        <v>778</v>
      </c>
      <c r="G11" s="500">
        <v>7</v>
      </c>
      <c r="H11" s="501" t="s">
        <v>778</v>
      </c>
      <c r="I11" s="500" t="s">
        <v>778</v>
      </c>
      <c r="J11" s="575" t="s">
        <v>548</v>
      </c>
    </row>
    <row r="12" spans="1:10" s="499" customFormat="1" ht="12.75" customHeight="1">
      <c r="A12" s="574" t="s">
        <v>200</v>
      </c>
      <c r="B12" s="498">
        <v>26</v>
      </c>
      <c r="C12" s="498">
        <v>57</v>
      </c>
      <c r="D12" s="498">
        <v>335</v>
      </c>
      <c r="E12" s="498">
        <v>26</v>
      </c>
      <c r="F12" s="498">
        <v>0</v>
      </c>
      <c r="G12" s="498">
        <v>1</v>
      </c>
      <c r="H12" s="498">
        <v>0</v>
      </c>
      <c r="I12" s="498">
        <v>0</v>
      </c>
      <c r="J12" s="575" t="s">
        <v>200</v>
      </c>
    </row>
    <row r="13" spans="1:10" s="499" customFormat="1" ht="12.75" customHeight="1">
      <c r="A13" s="574" t="s">
        <v>549</v>
      </c>
      <c r="B13" s="500" t="s">
        <v>778</v>
      </c>
      <c r="C13" s="500">
        <v>1</v>
      </c>
      <c r="D13" s="500">
        <v>10</v>
      </c>
      <c r="E13" s="500">
        <v>4</v>
      </c>
      <c r="F13" s="500" t="s">
        <v>778</v>
      </c>
      <c r="G13" s="500">
        <v>9</v>
      </c>
      <c r="H13" s="501">
        <v>1</v>
      </c>
      <c r="I13" s="500" t="s">
        <v>778</v>
      </c>
      <c r="J13" s="575" t="s">
        <v>549</v>
      </c>
    </row>
    <row r="14" spans="1:10" s="504" customFormat="1" ht="12.75" customHeight="1">
      <c r="A14" s="588" t="s">
        <v>201</v>
      </c>
      <c r="B14" s="503">
        <v>30</v>
      </c>
      <c r="C14" s="503">
        <v>54</v>
      </c>
      <c r="D14" s="503">
        <v>374</v>
      </c>
      <c r="E14" s="503">
        <v>28</v>
      </c>
      <c r="F14" s="498">
        <v>0</v>
      </c>
      <c r="G14" s="503">
        <v>1</v>
      </c>
      <c r="H14" s="503">
        <v>0</v>
      </c>
      <c r="I14" s="503">
        <v>0</v>
      </c>
      <c r="J14" s="589" t="s">
        <v>201</v>
      </c>
    </row>
    <row r="15" spans="1:10" s="504" customFormat="1" ht="12.75" customHeight="1">
      <c r="A15" s="574" t="s">
        <v>550</v>
      </c>
      <c r="B15" s="500" t="s">
        <v>778</v>
      </c>
      <c r="C15" s="500">
        <v>1</v>
      </c>
      <c r="D15" s="500">
        <v>8</v>
      </c>
      <c r="E15" s="500">
        <v>5</v>
      </c>
      <c r="F15" s="500" t="s">
        <v>778</v>
      </c>
      <c r="G15" s="500">
        <v>12</v>
      </c>
      <c r="H15" s="501">
        <v>1</v>
      </c>
      <c r="I15" s="500" t="s">
        <v>778</v>
      </c>
      <c r="J15" s="575" t="s">
        <v>550</v>
      </c>
    </row>
    <row r="16" spans="1:10" s="507" customFormat="1" ht="12.75" customHeight="1" thickBot="1">
      <c r="A16" s="572" t="s">
        <v>551</v>
      </c>
      <c r="B16" s="505">
        <v>37</v>
      </c>
      <c r="C16" s="505">
        <v>71</v>
      </c>
      <c r="D16" s="505">
        <v>425</v>
      </c>
      <c r="E16" s="505">
        <v>32</v>
      </c>
      <c r="F16" s="506">
        <v>0</v>
      </c>
      <c r="G16" s="505">
        <v>17</v>
      </c>
      <c r="H16" s="506">
        <v>1</v>
      </c>
      <c r="I16" s="506">
        <v>0</v>
      </c>
      <c r="J16" s="590" t="s">
        <v>551</v>
      </c>
    </row>
    <row r="17" s="676" customFormat="1" ht="12" customHeight="1" thickBot="1"/>
    <row r="18" spans="1:17" s="660" customFormat="1" ht="13.5">
      <c r="A18" s="1103" t="s">
        <v>821</v>
      </c>
      <c r="B18" s="1106" t="s">
        <v>734</v>
      </c>
      <c r="C18" s="1107"/>
      <c r="D18" s="1107"/>
      <c r="E18" s="1107"/>
      <c r="F18" s="1107"/>
      <c r="G18" s="1108"/>
      <c r="H18" s="577" t="s">
        <v>735</v>
      </c>
      <c r="I18" s="577" t="s">
        <v>736</v>
      </c>
      <c r="J18" s="1109" t="s">
        <v>824</v>
      </c>
      <c r="K18" s="578"/>
      <c r="L18" s="579"/>
      <c r="M18" s="579"/>
      <c r="N18" s="579"/>
      <c r="O18" s="579"/>
      <c r="P18" s="579"/>
      <c r="Q18" s="677"/>
    </row>
    <row r="19" spans="1:17" s="660" customFormat="1" ht="13.5">
      <c r="A19" s="1104"/>
      <c r="B19" s="580" t="s">
        <v>737</v>
      </c>
      <c r="C19" s="580" t="s">
        <v>738</v>
      </c>
      <c r="D19" s="580" t="s">
        <v>739</v>
      </c>
      <c r="E19" s="580" t="s">
        <v>740</v>
      </c>
      <c r="F19" s="580" t="s">
        <v>7</v>
      </c>
      <c r="G19" s="580" t="s">
        <v>741</v>
      </c>
      <c r="H19" s="581"/>
      <c r="I19" s="582" t="s">
        <v>833</v>
      </c>
      <c r="J19" s="1110"/>
      <c r="K19" s="583"/>
      <c r="L19" s="579"/>
      <c r="M19" s="579"/>
      <c r="N19" s="579"/>
      <c r="O19" s="583"/>
      <c r="P19" s="578"/>
      <c r="Q19" s="677"/>
    </row>
    <row r="20" spans="1:17" s="660" customFormat="1" ht="13.5">
      <c r="A20" s="1104"/>
      <c r="B20" s="581" t="s">
        <v>690</v>
      </c>
      <c r="C20" s="579"/>
      <c r="D20" s="581" t="s">
        <v>742</v>
      </c>
      <c r="E20" s="581"/>
      <c r="F20" s="581" t="s">
        <v>743</v>
      </c>
      <c r="G20" s="584" t="s">
        <v>744</v>
      </c>
      <c r="H20" s="581" t="s">
        <v>745</v>
      </c>
      <c r="I20" s="581" t="s">
        <v>832</v>
      </c>
      <c r="J20" s="1110"/>
      <c r="K20" s="583"/>
      <c r="L20" s="579"/>
      <c r="M20" s="579"/>
      <c r="N20" s="579"/>
      <c r="O20" s="583"/>
      <c r="P20" s="578"/>
      <c r="Q20" s="677"/>
    </row>
    <row r="21" spans="1:17" s="660" customFormat="1" ht="13.5">
      <c r="A21" s="1104"/>
      <c r="B21" s="581" t="s">
        <v>746</v>
      </c>
      <c r="C21" s="581" t="s">
        <v>747</v>
      </c>
      <c r="D21" s="581" t="s">
        <v>748</v>
      </c>
      <c r="E21" s="581" t="s">
        <v>749</v>
      </c>
      <c r="F21" s="581" t="s">
        <v>750</v>
      </c>
      <c r="G21" s="581" t="s">
        <v>751</v>
      </c>
      <c r="H21" s="581" t="s">
        <v>752</v>
      </c>
      <c r="I21" s="581" t="s">
        <v>753</v>
      </c>
      <c r="J21" s="1110"/>
      <c r="K21" s="583"/>
      <c r="L21" s="579"/>
      <c r="M21" s="579"/>
      <c r="N21" s="579"/>
      <c r="O21" s="583"/>
      <c r="P21" s="578"/>
      <c r="Q21" s="677"/>
    </row>
    <row r="22" spans="1:17" s="660" customFormat="1" ht="13.5">
      <c r="A22" s="1105"/>
      <c r="B22" s="585" t="s">
        <v>754</v>
      </c>
      <c r="C22" s="585" t="s">
        <v>755</v>
      </c>
      <c r="D22" s="585" t="s">
        <v>756</v>
      </c>
      <c r="E22" s="585" t="s">
        <v>757</v>
      </c>
      <c r="F22" s="585" t="s">
        <v>758</v>
      </c>
      <c r="G22" s="585" t="s">
        <v>759</v>
      </c>
      <c r="H22" s="585" t="s">
        <v>760</v>
      </c>
      <c r="I22" s="585" t="s">
        <v>761</v>
      </c>
      <c r="J22" s="1111"/>
      <c r="K22" s="583"/>
      <c r="L22" s="579"/>
      <c r="M22" s="579"/>
      <c r="N22" s="579"/>
      <c r="O22" s="583"/>
      <c r="P22" s="578"/>
      <c r="Q22" s="677"/>
    </row>
    <row r="23" spans="1:17" s="679" customFormat="1" ht="12.75" customHeight="1">
      <c r="A23" s="574" t="s">
        <v>197</v>
      </c>
      <c r="B23" s="509">
        <v>0</v>
      </c>
      <c r="C23" s="503">
        <v>0</v>
      </c>
      <c r="D23" s="503">
        <v>0</v>
      </c>
      <c r="E23" s="503">
        <v>0</v>
      </c>
      <c r="F23" s="503">
        <v>0</v>
      </c>
      <c r="G23" s="503">
        <v>9</v>
      </c>
      <c r="H23" s="503">
        <v>0</v>
      </c>
      <c r="I23" s="503">
        <v>3</v>
      </c>
      <c r="J23" s="573" t="s">
        <v>197</v>
      </c>
      <c r="K23" s="586"/>
      <c r="L23" s="586"/>
      <c r="M23" s="586"/>
      <c r="N23" s="586"/>
      <c r="O23" s="586"/>
      <c r="P23" s="586"/>
      <c r="Q23" s="678"/>
    </row>
    <row r="24" spans="1:17" s="679" customFormat="1" ht="12.75" customHeight="1">
      <c r="A24" s="574" t="s">
        <v>546</v>
      </c>
      <c r="B24" s="680" t="s">
        <v>778</v>
      </c>
      <c r="C24" s="681" t="s">
        <v>778</v>
      </c>
      <c r="D24" s="681" t="s">
        <v>778</v>
      </c>
      <c r="E24" s="681" t="s">
        <v>778</v>
      </c>
      <c r="F24" s="681" t="s">
        <v>778</v>
      </c>
      <c r="G24" s="680">
        <v>1</v>
      </c>
      <c r="H24" s="681" t="s">
        <v>778</v>
      </c>
      <c r="I24" s="681">
        <v>1</v>
      </c>
      <c r="J24" s="575" t="s">
        <v>546</v>
      </c>
      <c r="K24" s="586"/>
      <c r="L24" s="586"/>
      <c r="M24" s="586"/>
      <c r="N24" s="586"/>
      <c r="O24" s="586"/>
      <c r="P24" s="586"/>
      <c r="Q24" s="678"/>
    </row>
    <row r="25" spans="1:17" s="679" customFormat="1" ht="12.75" customHeight="1">
      <c r="A25" s="574" t="s">
        <v>198</v>
      </c>
      <c r="B25" s="509">
        <v>0</v>
      </c>
      <c r="C25" s="503">
        <v>0</v>
      </c>
      <c r="D25" s="503">
        <v>0</v>
      </c>
      <c r="E25" s="503">
        <v>0</v>
      </c>
      <c r="F25" s="503">
        <v>0</v>
      </c>
      <c r="G25" s="503">
        <v>9</v>
      </c>
      <c r="H25" s="503">
        <v>0</v>
      </c>
      <c r="I25" s="503">
        <v>3</v>
      </c>
      <c r="J25" s="575" t="s">
        <v>198</v>
      </c>
      <c r="K25" s="586"/>
      <c r="L25" s="586"/>
      <c r="M25" s="586"/>
      <c r="N25" s="586"/>
      <c r="O25" s="586"/>
      <c r="P25" s="586"/>
      <c r="Q25" s="678"/>
    </row>
    <row r="26" spans="1:17" s="679" customFormat="1" ht="12.75" customHeight="1">
      <c r="A26" s="574" t="s">
        <v>547</v>
      </c>
      <c r="B26" s="680">
        <v>1</v>
      </c>
      <c r="C26" s="681" t="s">
        <v>778</v>
      </c>
      <c r="D26" s="681" t="s">
        <v>778</v>
      </c>
      <c r="E26" s="681" t="s">
        <v>778</v>
      </c>
      <c r="F26" s="681" t="s">
        <v>778</v>
      </c>
      <c r="G26" s="680">
        <v>1</v>
      </c>
      <c r="H26" s="681" t="s">
        <v>778</v>
      </c>
      <c r="I26" s="681">
        <v>1</v>
      </c>
      <c r="J26" s="575" t="s">
        <v>547</v>
      </c>
      <c r="K26" s="586"/>
      <c r="L26" s="586"/>
      <c r="M26" s="586"/>
      <c r="N26" s="586"/>
      <c r="O26" s="586"/>
      <c r="P26" s="586"/>
      <c r="Q26" s="678"/>
    </row>
    <row r="27" spans="1:17" s="679" customFormat="1" ht="12.75" customHeight="1">
      <c r="A27" s="574" t="s">
        <v>199</v>
      </c>
      <c r="B27" s="509">
        <v>0</v>
      </c>
      <c r="C27" s="503">
        <v>0</v>
      </c>
      <c r="D27" s="503">
        <v>0</v>
      </c>
      <c r="E27" s="503">
        <v>0</v>
      </c>
      <c r="F27" s="503">
        <v>0</v>
      </c>
      <c r="G27" s="503">
        <v>10</v>
      </c>
      <c r="H27" s="503">
        <v>0</v>
      </c>
      <c r="I27" s="503">
        <v>6</v>
      </c>
      <c r="J27" s="575" t="s">
        <v>199</v>
      </c>
      <c r="K27" s="586"/>
      <c r="L27" s="586"/>
      <c r="M27" s="586"/>
      <c r="N27" s="586"/>
      <c r="O27" s="586"/>
      <c r="P27" s="586"/>
      <c r="Q27" s="678"/>
    </row>
    <row r="28" spans="1:17" s="679" customFormat="1" ht="12.75" customHeight="1">
      <c r="A28" s="574" t="s">
        <v>548</v>
      </c>
      <c r="B28" s="680">
        <v>2</v>
      </c>
      <c r="C28" s="681" t="s">
        <v>778</v>
      </c>
      <c r="D28" s="681" t="s">
        <v>778</v>
      </c>
      <c r="E28" s="681" t="s">
        <v>778</v>
      </c>
      <c r="F28" s="681" t="s">
        <v>778</v>
      </c>
      <c r="G28" s="680">
        <v>1</v>
      </c>
      <c r="H28" s="681" t="s">
        <v>778</v>
      </c>
      <c r="I28" s="681">
        <v>1</v>
      </c>
      <c r="J28" s="575" t="s">
        <v>548</v>
      </c>
      <c r="K28" s="586"/>
      <c r="L28" s="586"/>
      <c r="M28" s="586"/>
      <c r="N28" s="586"/>
      <c r="O28" s="586"/>
      <c r="P28" s="586"/>
      <c r="Q28" s="678"/>
    </row>
    <row r="29" spans="1:17" s="679" customFormat="1" ht="12.75" customHeight="1">
      <c r="A29" s="574" t="s">
        <v>200</v>
      </c>
      <c r="B29" s="509">
        <v>0</v>
      </c>
      <c r="C29" s="503">
        <v>0</v>
      </c>
      <c r="D29" s="503">
        <v>0</v>
      </c>
      <c r="E29" s="503">
        <v>0</v>
      </c>
      <c r="F29" s="503">
        <v>0</v>
      </c>
      <c r="G29" s="503">
        <v>10</v>
      </c>
      <c r="H29" s="503">
        <v>1</v>
      </c>
      <c r="I29" s="503">
        <v>6</v>
      </c>
      <c r="J29" s="575" t="s">
        <v>200</v>
      </c>
      <c r="K29" s="586"/>
      <c r="L29" s="586"/>
      <c r="M29" s="586"/>
      <c r="N29" s="586"/>
      <c r="O29" s="586"/>
      <c r="P29" s="586"/>
      <c r="Q29" s="678"/>
    </row>
    <row r="30" spans="1:17" s="679" customFormat="1" ht="12.75" customHeight="1">
      <c r="A30" s="574" t="s">
        <v>549</v>
      </c>
      <c r="B30" s="680">
        <v>2</v>
      </c>
      <c r="C30" s="681" t="s">
        <v>778</v>
      </c>
      <c r="D30" s="681" t="s">
        <v>778</v>
      </c>
      <c r="E30" s="681" t="s">
        <v>778</v>
      </c>
      <c r="F30" s="681" t="s">
        <v>778</v>
      </c>
      <c r="G30" s="680">
        <v>1</v>
      </c>
      <c r="H30" s="681" t="s">
        <v>778</v>
      </c>
      <c r="I30" s="681">
        <v>1</v>
      </c>
      <c r="J30" s="575" t="s">
        <v>549</v>
      </c>
      <c r="K30" s="586"/>
      <c r="L30" s="586"/>
      <c r="M30" s="586"/>
      <c r="N30" s="586"/>
      <c r="O30" s="586"/>
      <c r="P30" s="586"/>
      <c r="Q30" s="678"/>
    </row>
    <row r="31" spans="1:17" s="679" customFormat="1" ht="12.75" customHeight="1">
      <c r="A31" s="588" t="s">
        <v>201</v>
      </c>
      <c r="B31" s="681" t="s">
        <v>778</v>
      </c>
      <c r="C31" s="681" t="s">
        <v>778</v>
      </c>
      <c r="D31" s="681" t="s">
        <v>778</v>
      </c>
      <c r="E31" s="681" t="s">
        <v>778</v>
      </c>
      <c r="F31" s="681" t="s">
        <v>778</v>
      </c>
      <c r="G31" s="503">
        <v>13</v>
      </c>
      <c r="H31" s="503">
        <v>0</v>
      </c>
      <c r="I31" s="503">
        <v>19</v>
      </c>
      <c r="J31" s="589" t="s">
        <v>201</v>
      </c>
      <c r="K31" s="678"/>
      <c r="L31" s="678"/>
      <c r="M31" s="678"/>
      <c r="N31" s="678"/>
      <c r="O31" s="678"/>
      <c r="P31" s="678"/>
      <c r="Q31" s="678"/>
    </row>
    <row r="32" spans="1:17" s="660" customFormat="1" ht="12.75" customHeight="1">
      <c r="A32" s="574" t="s">
        <v>550</v>
      </c>
      <c r="B32" s="680">
        <v>2</v>
      </c>
      <c r="C32" s="681" t="s">
        <v>778</v>
      </c>
      <c r="D32" s="681" t="s">
        <v>778</v>
      </c>
      <c r="E32" s="681" t="s">
        <v>778</v>
      </c>
      <c r="F32" s="681" t="s">
        <v>413</v>
      </c>
      <c r="G32" s="681" t="s">
        <v>778</v>
      </c>
      <c r="H32" s="680" t="s">
        <v>413</v>
      </c>
      <c r="I32" s="681" t="s">
        <v>778</v>
      </c>
      <c r="J32" s="575" t="s">
        <v>550</v>
      </c>
      <c r="K32" s="677"/>
      <c r="L32" s="677"/>
      <c r="M32" s="677"/>
      <c r="N32" s="677"/>
      <c r="O32" s="677"/>
      <c r="P32" s="677"/>
      <c r="Q32" s="677"/>
    </row>
    <row r="33" spans="1:17" s="683" customFormat="1" ht="12.75" customHeight="1" thickBot="1">
      <c r="A33" s="572" t="s">
        <v>551</v>
      </c>
      <c r="B33" s="506">
        <v>4</v>
      </c>
      <c r="C33" s="506">
        <v>0</v>
      </c>
      <c r="D33" s="506">
        <v>0</v>
      </c>
      <c r="E33" s="505">
        <v>0</v>
      </c>
      <c r="F33" s="505">
        <v>0</v>
      </c>
      <c r="G33" s="505">
        <v>14</v>
      </c>
      <c r="H33" s="505">
        <v>3</v>
      </c>
      <c r="I33" s="505">
        <v>18</v>
      </c>
      <c r="J33" s="590" t="s">
        <v>551</v>
      </c>
      <c r="K33" s="682"/>
      <c r="L33" s="682"/>
      <c r="M33" s="682"/>
      <c r="N33" s="682"/>
      <c r="O33" s="682"/>
      <c r="P33" s="682"/>
      <c r="Q33" s="682"/>
    </row>
    <row r="34" spans="1:17" s="660" customFormat="1" ht="12" customHeight="1">
      <c r="A34" s="579" t="s">
        <v>1093</v>
      </c>
      <c r="B34" s="587"/>
      <c r="C34" s="587"/>
      <c r="D34" s="587"/>
      <c r="E34" s="587"/>
      <c r="F34" s="587"/>
      <c r="G34" s="1098" t="s">
        <v>1083</v>
      </c>
      <c r="H34" s="1098"/>
      <c r="I34" s="1098"/>
      <c r="J34" s="1098"/>
      <c r="K34" s="677"/>
      <c r="L34" s="677"/>
      <c r="M34" s="677"/>
      <c r="N34" s="677"/>
      <c r="O34" s="677"/>
      <c r="P34" s="677"/>
      <c r="Q34" s="677"/>
    </row>
    <row r="35" spans="1:12" s="660" customFormat="1" ht="13.5">
      <c r="A35" s="684"/>
      <c r="L35" s="684"/>
    </row>
    <row r="36" spans="1:12" s="660" customFormat="1" ht="13.5">
      <c r="A36" s="684"/>
      <c r="L36" s="684"/>
    </row>
    <row r="37" spans="1:12" s="660" customFormat="1" ht="13.5">
      <c r="A37" s="684"/>
      <c r="L37" s="684"/>
    </row>
    <row r="38" spans="1:12" s="660" customFormat="1" ht="13.5">
      <c r="A38" s="684"/>
      <c r="L38" s="684"/>
    </row>
    <row r="39" spans="1:12" s="660" customFormat="1" ht="13.5">
      <c r="A39" s="684"/>
      <c r="L39" s="684"/>
    </row>
    <row r="40" spans="1:12" s="660" customFormat="1" ht="13.5">
      <c r="A40" s="684"/>
      <c r="L40" s="684"/>
    </row>
    <row r="41" spans="1:12" s="660" customFormat="1" ht="13.5">
      <c r="A41" s="684"/>
      <c r="L41" s="684"/>
    </row>
  </sheetData>
  <mergeCells count="8">
    <mergeCell ref="G34:J34"/>
    <mergeCell ref="A1:J1"/>
    <mergeCell ref="A3:A5"/>
    <mergeCell ref="A18:A22"/>
    <mergeCell ref="B18:G18"/>
    <mergeCell ref="J18:J22"/>
    <mergeCell ref="J3:J5"/>
    <mergeCell ref="E3:I3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7">
      <selection activeCell="G12" sqref="G12"/>
    </sheetView>
  </sheetViews>
  <sheetFormatPr defaultColWidth="8.88671875" defaultRowHeight="13.5"/>
  <cols>
    <col min="1" max="1" width="12.10546875" style="0" customWidth="1"/>
    <col min="2" max="7" width="14.77734375" style="0" customWidth="1"/>
    <col min="8" max="8" width="12.10546875" style="0" customWidth="1"/>
  </cols>
  <sheetData>
    <row r="1" spans="1:8" s="257" customFormat="1" ht="30" customHeight="1">
      <c r="A1" s="997" t="s">
        <v>202</v>
      </c>
      <c r="B1" s="997"/>
      <c r="C1" s="997"/>
      <c r="D1" s="997"/>
      <c r="E1" s="997"/>
      <c r="F1" s="997"/>
      <c r="G1" s="997"/>
      <c r="H1" s="997"/>
    </row>
    <row r="2" spans="1:8" s="257" customFormat="1" ht="15" customHeight="1" thickBot="1">
      <c r="A2" s="266" t="s">
        <v>794</v>
      </c>
      <c r="B2" s="266"/>
      <c r="C2" s="258"/>
      <c r="D2" s="258"/>
      <c r="E2" s="258"/>
      <c r="F2" s="258"/>
      <c r="H2" s="419" t="s">
        <v>795</v>
      </c>
    </row>
    <row r="3" spans="1:8" s="257" customFormat="1" ht="15.75" customHeight="1">
      <c r="A3" s="1119" t="s">
        <v>437</v>
      </c>
      <c r="B3" s="1117" t="s">
        <v>691</v>
      </c>
      <c r="C3" s="1118"/>
      <c r="D3" s="1119"/>
      <c r="E3" s="1117" t="s">
        <v>692</v>
      </c>
      <c r="F3" s="1118"/>
      <c r="G3" s="1119"/>
      <c r="H3" s="1122" t="s">
        <v>826</v>
      </c>
    </row>
    <row r="4" spans="1:8" s="257" customFormat="1" ht="15.75" customHeight="1">
      <c r="A4" s="882"/>
      <c r="B4" s="1120" t="s">
        <v>693</v>
      </c>
      <c r="C4" s="1121"/>
      <c r="D4" s="882"/>
      <c r="E4" s="1120" t="s">
        <v>694</v>
      </c>
      <c r="F4" s="1121"/>
      <c r="G4" s="882"/>
      <c r="H4" s="1061"/>
    </row>
    <row r="5" spans="1:8" s="257" customFormat="1" ht="15.75" customHeight="1">
      <c r="A5" s="882"/>
      <c r="B5" s="268" t="s">
        <v>767</v>
      </c>
      <c r="C5" s="268" t="s">
        <v>695</v>
      </c>
      <c r="D5" s="268" t="s">
        <v>696</v>
      </c>
      <c r="E5" s="268" t="s">
        <v>767</v>
      </c>
      <c r="F5" s="268" t="s">
        <v>697</v>
      </c>
      <c r="G5" s="268" t="s">
        <v>698</v>
      </c>
      <c r="H5" s="1061"/>
    </row>
    <row r="6" spans="1:8" s="257" customFormat="1" ht="15.75" customHeight="1">
      <c r="A6" s="883"/>
      <c r="B6" s="602" t="s">
        <v>769</v>
      </c>
      <c r="C6" s="270" t="s">
        <v>688</v>
      </c>
      <c r="D6" s="270" t="s">
        <v>699</v>
      </c>
      <c r="E6" s="602" t="s">
        <v>769</v>
      </c>
      <c r="F6" s="294" t="s">
        <v>700</v>
      </c>
      <c r="G6" s="270" t="s">
        <v>701</v>
      </c>
      <c r="H6" s="1062"/>
    </row>
    <row r="7" spans="1:8" s="9" customFormat="1" ht="16.5" customHeight="1">
      <c r="A7" s="15">
        <v>2000</v>
      </c>
      <c r="B7" s="18">
        <v>4110934</v>
      </c>
      <c r="C7" s="5">
        <v>3822509</v>
      </c>
      <c r="D7" s="5">
        <v>288425</v>
      </c>
      <c r="E7" s="5">
        <v>1497537</v>
      </c>
      <c r="F7" s="5">
        <v>1087670</v>
      </c>
      <c r="G7" s="6">
        <v>409867</v>
      </c>
      <c r="H7" s="3">
        <v>2000</v>
      </c>
    </row>
    <row r="8" spans="1:8" s="9" customFormat="1" ht="16.5" customHeight="1">
      <c r="A8" s="15">
        <v>2001</v>
      </c>
      <c r="B8" s="18">
        <v>4197574</v>
      </c>
      <c r="C8" s="5">
        <v>3907524</v>
      </c>
      <c r="D8" s="5">
        <v>290050</v>
      </c>
      <c r="E8" s="5">
        <v>1495405</v>
      </c>
      <c r="F8" s="5">
        <v>1091651</v>
      </c>
      <c r="G8" s="6">
        <v>403754</v>
      </c>
      <c r="H8" s="3">
        <v>2001</v>
      </c>
    </row>
    <row r="9" spans="1:8" s="16" customFormat="1" ht="16.5" customHeight="1">
      <c r="A9" s="15">
        <v>2002</v>
      </c>
      <c r="B9" s="18">
        <v>4515717</v>
      </c>
      <c r="C9" s="5">
        <v>4226221</v>
      </c>
      <c r="D9" s="5">
        <v>289496</v>
      </c>
      <c r="E9" s="5">
        <v>1526551</v>
      </c>
      <c r="F9" s="5">
        <v>1152501</v>
      </c>
      <c r="G9" s="6">
        <v>374050</v>
      </c>
      <c r="H9" s="3">
        <v>2002</v>
      </c>
    </row>
    <row r="10" spans="1:8" s="16" customFormat="1" ht="16.5" customHeight="1">
      <c r="A10" s="15">
        <v>2003</v>
      </c>
      <c r="B10" s="18">
        <v>4913390</v>
      </c>
      <c r="C10" s="5">
        <v>4692373</v>
      </c>
      <c r="D10" s="5">
        <v>221017</v>
      </c>
      <c r="E10" s="5">
        <v>1566128</v>
      </c>
      <c r="F10" s="5">
        <v>1307242</v>
      </c>
      <c r="G10" s="6">
        <v>258886</v>
      </c>
      <c r="H10" s="3">
        <v>2003</v>
      </c>
    </row>
    <row r="11" spans="1:8" s="263" customFormat="1" ht="16.5" customHeight="1">
      <c r="A11" s="203">
        <v>2004</v>
      </c>
      <c r="B11" s="273">
        <v>4932512</v>
      </c>
      <c r="C11" s="274">
        <v>4603297</v>
      </c>
      <c r="D11" s="274">
        <v>329215</v>
      </c>
      <c r="E11" s="274">
        <v>1678748</v>
      </c>
      <c r="F11" s="274">
        <v>1307955</v>
      </c>
      <c r="G11" s="275">
        <v>370793</v>
      </c>
      <c r="H11" s="255">
        <v>2004</v>
      </c>
    </row>
    <row r="12" spans="1:8" s="9" customFormat="1" ht="16.5" customHeight="1">
      <c r="A12" s="19">
        <v>2005</v>
      </c>
      <c r="B12" s="479">
        <f>SUM(B13:B25)</f>
        <v>5020275</v>
      </c>
      <c r="C12" s="479">
        <f>SUM(C13:C25)</f>
        <v>4641552</v>
      </c>
      <c r="D12" s="479">
        <f>SUM(D13:D25)</f>
        <v>378723</v>
      </c>
      <c r="E12" s="479">
        <v>1720166</v>
      </c>
      <c r="F12" s="479">
        <v>1303061</v>
      </c>
      <c r="G12" s="479">
        <v>417105</v>
      </c>
      <c r="H12" s="79">
        <v>2005</v>
      </c>
    </row>
    <row r="13" spans="1:8" s="16" customFormat="1" ht="16.5" customHeight="1">
      <c r="A13" s="15" t="s">
        <v>793</v>
      </c>
      <c r="B13" s="839">
        <f>SUM(C13:D13)</f>
        <v>370922</v>
      </c>
      <c r="C13" s="839">
        <v>354420</v>
      </c>
      <c r="D13" s="839">
        <v>16502</v>
      </c>
      <c r="E13" s="839">
        <f>SUM(F13:G13)</f>
        <v>124542</v>
      </c>
      <c r="F13" s="839">
        <v>103827</v>
      </c>
      <c r="G13" s="839">
        <v>20715</v>
      </c>
      <c r="H13" s="17" t="s">
        <v>796</v>
      </c>
    </row>
    <row r="14" spans="1:8" s="16" customFormat="1" ht="16.5" customHeight="1">
      <c r="A14" s="15" t="s">
        <v>780</v>
      </c>
      <c r="B14" s="839">
        <f aca="true" t="shared" si="0" ref="B14:B24">SUM(C14:D14)</f>
        <v>330686</v>
      </c>
      <c r="C14" s="839">
        <v>306278</v>
      </c>
      <c r="D14" s="839">
        <v>24408</v>
      </c>
      <c r="E14" s="839">
        <f aca="true" t="shared" si="1" ref="E14:E24">SUM(F14:G14)</f>
        <v>117185</v>
      </c>
      <c r="F14" s="839">
        <v>88634</v>
      </c>
      <c r="G14" s="839">
        <v>28551</v>
      </c>
      <c r="H14" s="17" t="s">
        <v>797</v>
      </c>
    </row>
    <row r="15" spans="1:8" s="16" customFormat="1" ht="16.5" customHeight="1">
      <c r="A15" s="15" t="s">
        <v>781</v>
      </c>
      <c r="B15" s="839">
        <f t="shared" si="0"/>
        <v>346859</v>
      </c>
      <c r="C15" s="839">
        <v>325462</v>
      </c>
      <c r="D15" s="839">
        <v>21397</v>
      </c>
      <c r="E15" s="839">
        <f t="shared" si="1"/>
        <v>118311</v>
      </c>
      <c r="F15" s="839">
        <v>89896</v>
      </c>
      <c r="G15" s="839">
        <v>28415</v>
      </c>
      <c r="H15" s="17" t="s">
        <v>798</v>
      </c>
    </row>
    <row r="16" spans="1:8" s="16" customFormat="1" ht="16.5" customHeight="1">
      <c r="A16" s="15" t="s">
        <v>782</v>
      </c>
      <c r="B16" s="839">
        <f t="shared" si="0"/>
        <v>506512</v>
      </c>
      <c r="C16" s="839">
        <v>474465</v>
      </c>
      <c r="D16" s="839">
        <v>32047</v>
      </c>
      <c r="E16" s="839">
        <f t="shared" si="1"/>
        <v>167202</v>
      </c>
      <c r="F16" s="839">
        <v>132710</v>
      </c>
      <c r="G16" s="839">
        <v>34492</v>
      </c>
      <c r="H16" s="17" t="s">
        <v>799</v>
      </c>
    </row>
    <row r="17" spans="1:8" s="16" customFormat="1" ht="16.5" customHeight="1">
      <c r="A17" s="15" t="s">
        <v>783</v>
      </c>
      <c r="B17" s="839">
        <f t="shared" si="0"/>
        <v>497995</v>
      </c>
      <c r="C17" s="839">
        <v>462165</v>
      </c>
      <c r="D17" s="839">
        <v>35830</v>
      </c>
      <c r="E17" s="839">
        <f t="shared" si="1"/>
        <v>159889</v>
      </c>
      <c r="F17" s="839">
        <v>122435</v>
      </c>
      <c r="G17" s="839">
        <v>37454</v>
      </c>
      <c r="H17" s="17" t="s">
        <v>800</v>
      </c>
    </row>
    <row r="18" spans="1:8" s="16" customFormat="1" ht="16.5" customHeight="1">
      <c r="A18" s="15" t="s">
        <v>784</v>
      </c>
      <c r="B18" s="839">
        <f t="shared" si="0"/>
        <v>408058</v>
      </c>
      <c r="C18" s="839">
        <v>375094</v>
      </c>
      <c r="D18" s="839">
        <v>32964</v>
      </c>
      <c r="E18" s="839">
        <f t="shared" si="1"/>
        <v>140277</v>
      </c>
      <c r="F18" s="839">
        <v>104695</v>
      </c>
      <c r="G18" s="839">
        <v>35582</v>
      </c>
      <c r="H18" s="17" t="s">
        <v>203</v>
      </c>
    </row>
    <row r="19" spans="1:8" s="16" customFormat="1" ht="16.5" customHeight="1">
      <c r="A19" s="15" t="s">
        <v>785</v>
      </c>
      <c r="B19" s="839">
        <f t="shared" si="0"/>
        <v>443477</v>
      </c>
      <c r="C19" s="839">
        <v>405427</v>
      </c>
      <c r="D19" s="839">
        <v>38050</v>
      </c>
      <c r="E19" s="839">
        <f t="shared" si="1"/>
        <v>154682</v>
      </c>
      <c r="F19" s="839">
        <v>114393</v>
      </c>
      <c r="G19" s="839">
        <v>40289</v>
      </c>
      <c r="H19" s="17" t="s">
        <v>204</v>
      </c>
    </row>
    <row r="20" spans="1:8" s="16" customFormat="1" ht="16.5" customHeight="1">
      <c r="A20" s="15" t="s">
        <v>786</v>
      </c>
      <c r="B20" s="839">
        <f t="shared" si="0"/>
        <v>537131</v>
      </c>
      <c r="C20" s="839">
        <v>498731</v>
      </c>
      <c r="D20" s="839">
        <v>38400</v>
      </c>
      <c r="E20" s="839">
        <f t="shared" si="1"/>
        <v>185047</v>
      </c>
      <c r="F20" s="839">
        <v>142982</v>
      </c>
      <c r="G20" s="839">
        <v>42065</v>
      </c>
      <c r="H20" s="17" t="s">
        <v>801</v>
      </c>
    </row>
    <row r="21" spans="1:8" s="16" customFormat="1" ht="16.5" customHeight="1">
      <c r="A21" s="15" t="s">
        <v>787</v>
      </c>
      <c r="B21" s="839">
        <f t="shared" si="0"/>
        <v>359857</v>
      </c>
      <c r="C21" s="839">
        <v>324351</v>
      </c>
      <c r="D21" s="839">
        <v>35506</v>
      </c>
      <c r="E21" s="839">
        <f t="shared" si="1"/>
        <v>129859</v>
      </c>
      <c r="F21" s="839">
        <v>89995</v>
      </c>
      <c r="G21" s="839">
        <v>39864</v>
      </c>
      <c r="H21" s="17" t="s">
        <v>448</v>
      </c>
    </row>
    <row r="22" spans="1:8" s="16" customFormat="1" ht="16.5" customHeight="1">
      <c r="A22" s="15" t="s">
        <v>788</v>
      </c>
      <c r="B22" s="839">
        <f t="shared" si="0"/>
        <v>489782</v>
      </c>
      <c r="C22" s="839">
        <v>442292</v>
      </c>
      <c r="D22" s="839">
        <v>47490</v>
      </c>
      <c r="E22" s="839">
        <f t="shared" si="1"/>
        <v>172845</v>
      </c>
      <c r="F22" s="839">
        <v>123959</v>
      </c>
      <c r="G22" s="839">
        <v>48886</v>
      </c>
      <c r="H22" s="17" t="s">
        <v>802</v>
      </c>
    </row>
    <row r="23" spans="1:8" s="16" customFormat="1" ht="16.5" customHeight="1">
      <c r="A23" s="15" t="s">
        <v>789</v>
      </c>
      <c r="B23" s="839">
        <f t="shared" si="0"/>
        <v>414330</v>
      </c>
      <c r="C23" s="839">
        <v>381731</v>
      </c>
      <c r="D23" s="839">
        <v>32599</v>
      </c>
      <c r="E23" s="839">
        <f t="shared" si="1"/>
        <v>148004</v>
      </c>
      <c r="F23" s="839">
        <v>110766</v>
      </c>
      <c r="G23" s="839">
        <v>37238</v>
      </c>
      <c r="H23" s="17" t="s">
        <v>803</v>
      </c>
    </row>
    <row r="24" spans="1:8" s="16" customFormat="1" ht="16.5" customHeight="1" thickBot="1">
      <c r="A24" s="809" t="s">
        <v>1084</v>
      </c>
      <c r="B24" s="840">
        <f t="shared" si="0"/>
        <v>314666</v>
      </c>
      <c r="C24" s="840">
        <v>291136</v>
      </c>
      <c r="D24" s="840">
        <v>23530</v>
      </c>
      <c r="E24" s="840">
        <f t="shared" si="1"/>
        <v>102319</v>
      </c>
      <c r="F24" s="840">
        <v>78768</v>
      </c>
      <c r="G24" s="840">
        <v>23551</v>
      </c>
      <c r="H24" s="810" t="s">
        <v>1085</v>
      </c>
    </row>
    <row r="25" spans="1:8" s="257" customFormat="1" ht="12">
      <c r="A25" s="257" t="s">
        <v>8</v>
      </c>
      <c r="E25" s="841"/>
      <c r="G25" s="419"/>
      <c r="H25" s="419" t="s">
        <v>9</v>
      </c>
    </row>
    <row r="26" s="257" customFormat="1" ht="12">
      <c r="A26" s="257" t="s">
        <v>205</v>
      </c>
    </row>
    <row r="27" s="257" customFormat="1" ht="12">
      <c r="A27" s="257" t="s">
        <v>206</v>
      </c>
    </row>
    <row r="28" s="257" customFormat="1" ht="12">
      <c r="A28" s="257" t="s">
        <v>1094</v>
      </c>
    </row>
    <row r="29" spans="1:8" s="16" customFormat="1" ht="15" customHeight="1">
      <c r="A29" s="3"/>
      <c r="B29" s="808"/>
      <c r="C29" s="808"/>
      <c r="D29" s="808"/>
      <c r="E29" s="808"/>
      <c r="F29" s="808"/>
      <c r="G29" s="808"/>
      <c r="H29" s="3"/>
    </row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</sheetData>
  <mergeCells count="7">
    <mergeCell ref="A1:H1"/>
    <mergeCell ref="B3:D3"/>
    <mergeCell ref="E3:G3"/>
    <mergeCell ref="B4:D4"/>
    <mergeCell ref="E4:G4"/>
    <mergeCell ref="A3:A6"/>
    <mergeCell ref="H3:H6"/>
  </mergeCells>
  <printOptions/>
  <pageMargins left="0.75" right="0.75" top="1" bottom="0.66" header="0.5" footer="0.5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B4">
      <selection activeCell="K11" sqref="K11"/>
    </sheetView>
  </sheetViews>
  <sheetFormatPr defaultColWidth="8.88671875" defaultRowHeight="13.5"/>
  <cols>
    <col min="1" max="12" width="10.10546875" style="25" customWidth="1"/>
    <col min="13" max="13" width="13.21484375" style="25" customWidth="1"/>
    <col min="14" max="14" width="7.5546875" style="25" customWidth="1"/>
    <col min="15" max="16" width="7.6640625" style="25" customWidth="1"/>
    <col min="17" max="17" width="8.10546875" style="25" customWidth="1"/>
    <col min="18" max="18" width="7.10546875" style="25" customWidth="1"/>
    <col min="19" max="19" width="7.77734375" style="25" customWidth="1"/>
    <col min="20" max="20" width="7.99609375" style="25" customWidth="1"/>
    <col min="21" max="16384" width="8.88671875" style="25" customWidth="1"/>
  </cols>
  <sheetData>
    <row r="1" spans="1:12" s="257" customFormat="1" ht="37.5" customHeight="1">
      <c r="A1" s="997" t="s">
        <v>10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</row>
    <row r="2" spans="1:12" s="257" customFormat="1" ht="18" customHeight="1" thickBot="1">
      <c r="A2" s="1124" t="s">
        <v>792</v>
      </c>
      <c r="B2" s="1124"/>
      <c r="C2" s="258"/>
      <c r="D2" s="258"/>
      <c r="E2" s="258"/>
      <c r="F2" s="258"/>
      <c r="G2" s="258"/>
      <c r="H2" s="258"/>
      <c r="I2" s="258"/>
      <c r="J2" s="258"/>
      <c r="K2" s="1125" t="s">
        <v>702</v>
      </c>
      <c r="L2" s="1125"/>
    </row>
    <row r="3" spans="1:12" s="7" customFormat="1" ht="39.75" customHeight="1">
      <c r="A3" s="1126" t="s">
        <v>825</v>
      </c>
      <c r="B3" s="811" t="s">
        <v>767</v>
      </c>
      <c r="C3" s="811" t="s">
        <v>703</v>
      </c>
      <c r="D3" s="811" t="s">
        <v>704</v>
      </c>
      <c r="E3" s="811" t="s">
        <v>705</v>
      </c>
      <c r="F3" s="811" t="s">
        <v>706</v>
      </c>
      <c r="G3" s="811" t="s">
        <v>707</v>
      </c>
      <c r="H3" s="811" t="s">
        <v>708</v>
      </c>
      <c r="I3" s="811" t="s">
        <v>709</v>
      </c>
      <c r="J3" s="811" t="s">
        <v>710</v>
      </c>
      <c r="K3" s="812" t="s">
        <v>684</v>
      </c>
      <c r="L3" s="1127" t="s">
        <v>824</v>
      </c>
    </row>
    <row r="4" spans="1:12" s="7" customFormat="1" ht="39.75" customHeight="1">
      <c r="A4" s="1071"/>
      <c r="B4" s="813"/>
      <c r="C4" s="813" t="s">
        <v>207</v>
      </c>
      <c r="D4" s="814"/>
      <c r="E4" s="814"/>
      <c r="F4" s="814"/>
      <c r="G4" s="814"/>
      <c r="H4" s="814"/>
      <c r="I4" s="814"/>
      <c r="J4" s="814"/>
      <c r="K4" s="814"/>
      <c r="L4" s="1085"/>
    </row>
    <row r="5" spans="1:12" s="7" customFormat="1" ht="39.75" customHeight="1">
      <c r="A5" s="1072"/>
      <c r="B5" s="815" t="s">
        <v>769</v>
      </c>
      <c r="C5" s="815" t="s">
        <v>208</v>
      </c>
      <c r="D5" s="815" t="s">
        <v>711</v>
      </c>
      <c r="E5" s="815" t="s">
        <v>712</v>
      </c>
      <c r="F5" s="815" t="s">
        <v>713</v>
      </c>
      <c r="G5" s="815" t="s">
        <v>714</v>
      </c>
      <c r="H5" s="815" t="s">
        <v>815</v>
      </c>
      <c r="I5" s="815" t="s">
        <v>715</v>
      </c>
      <c r="J5" s="815" t="s">
        <v>716</v>
      </c>
      <c r="K5" s="749" t="s">
        <v>650</v>
      </c>
      <c r="L5" s="1128"/>
    </row>
    <row r="6" spans="1:12" s="16" customFormat="1" ht="39.75" customHeight="1">
      <c r="A6" s="15" t="s">
        <v>809</v>
      </c>
      <c r="B6" s="5">
        <f>SUM(C6:L6)</f>
        <v>288425</v>
      </c>
      <c r="C6" s="5">
        <v>14737</v>
      </c>
      <c r="D6" s="5">
        <v>11216</v>
      </c>
      <c r="E6" s="5">
        <v>147358</v>
      </c>
      <c r="F6" s="5">
        <v>57236</v>
      </c>
      <c r="G6" s="5">
        <v>325</v>
      </c>
      <c r="H6" s="5">
        <v>28777</v>
      </c>
      <c r="I6" s="5">
        <v>612</v>
      </c>
      <c r="J6" s="5">
        <v>2294</v>
      </c>
      <c r="K6" s="5">
        <v>25870</v>
      </c>
      <c r="L6" s="17" t="s">
        <v>809</v>
      </c>
    </row>
    <row r="7" spans="1:12" s="16" customFormat="1" ht="39.75" customHeight="1">
      <c r="A7" s="15" t="s">
        <v>810</v>
      </c>
      <c r="B7" s="5">
        <f>SUM(C7:L7)</f>
        <v>290050</v>
      </c>
      <c r="C7" s="5">
        <v>10501</v>
      </c>
      <c r="D7" s="5">
        <v>10935</v>
      </c>
      <c r="E7" s="5">
        <v>147525</v>
      </c>
      <c r="F7" s="5">
        <v>71650</v>
      </c>
      <c r="G7" s="5">
        <v>358</v>
      </c>
      <c r="H7" s="5">
        <v>20329</v>
      </c>
      <c r="I7" s="5">
        <v>710</v>
      </c>
      <c r="J7" s="5">
        <v>2414</v>
      </c>
      <c r="K7" s="5">
        <v>25628</v>
      </c>
      <c r="L7" s="17" t="s">
        <v>810</v>
      </c>
    </row>
    <row r="8" spans="1:12" s="16" customFormat="1" ht="39.75" customHeight="1">
      <c r="A8" s="15" t="s">
        <v>817</v>
      </c>
      <c r="B8" s="18">
        <f>SUM(C8:L8)</f>
        <v>289496</v>
      </c>
      <c r="C8" s="5">
        <v>6659</v>
      </c>
      <c r="D8" s="5">
        <v>12005</v>
      </c>
      <c r="E8" s="5">
        <v>134120</v>
      </c>
      <c r="F8" s="5">
        <v>92805</v>
      </c>
      <c r="G8" s="5">
        <v>1030</v>
      </c>
      <c r="H8" s="5">
        <v>7838</v>
      </c>
      <c r="I8" s="5">
        <v>1764</v>
      </c>
      <c r="J8" s="5">
        <v>940</v>
      </c>
      <c r="K8" s="5">
        <v>32335</v>
      </c>
      <c r="L8" s="17" t="s">
        <v>817</v>
      </c>
    </row>
    <row r="9" spans="1:12" s="16" customFormat="1" ht="39.75" customHeight="1">
      <c r="A9" s="15" t="s">
        <v>527</v>
      </c>
      <c r="B9" s="18">
        <v>221017</v>
      </c>
      <c r="C9" s="5">
        <v>2858</v>
      </c>
      <c r="D9" s="5">
        <v>10753</v>
      </c>
      <c r="E9" s="5">
        <v>98950</v>
      </c>
      <c r="F9" s="5">
        <v>69671</v>
      </c>
      <c r="G9" s="5">
        <v>379</v>
      </c>
      <c r="H9" s="5">
        <v>5173</v>
      </c>
      <c r="I9" s="5">
        <v>552</v>
      </c>
      <c r="J9" s="5">
        <v>9893</v>
      </c>
      <c r="K9" s="5">
        <v>22788</v>
      </c>
      <c r="L9" s="17" t="s">
        <v>527</v>
      </c>
    </row>
    <row r="10" spans="1:12" s="264" customFormat="1" ht="39.75" customHeight="1">
      <c r="A10" s="203" t="s">
        <v>452</v>
      </c>
      <c r="B10" s="842">
        <f>SUM(C10:K10)</f>
        <v>329215</v>
      </c>
      <c r="C10" s="843">
        <v>4149</v>
      </c>
      <c r="D10" s="843">
        <v>17518</v>
      </c>
      <c r="E10" s="843">
        <v>136202</v>
      </c>
      <c r="F10" s="843">
        <v>101236</v>
      </c>
      <c r="G10" s="843">
        <v>613</v>
      </c>
      <c r="H10" s="843">
        <v>7609</v>
      </c>
      <c r="I10" s="843">
        <v>800</v>
      </c>
      <c r="J10" s="843">
        <v>21435</v>
      </c>
      <c r="K10" s="844">
        <v>39653</v>
      </c>
      <c r="L10" s="204" t="s">
        <v>452</v>
      </c>
    </row>
    <row r="11" spans="1:12" s="83" customFormat="1" ht="39.75" customHeight="1" thickBot="1">
      <c r="A11" s="816" t="s">
        <v>903</v>
      </c>
      <c r="B11" s="817">
        <f>SUM(C11:K11)</f>
        <v>378723</v>
      </c>
      <c r="C11" s="818">
        <v>5058</v>
      </c>
      <c r="D11" s="818">
        <v>18528</v>
      </c>
      <c r="E11" s="818">
        <v>149361</v>
      </c>
      <c r="F11" s="818">
        <v>115199</v>
      </c>
      <c r="G11" s="818">
        <v>729</v>
      </c>
      <c r="H11" s="818">
        <v>8582</v>
      </c>
      <c r="I11" s="818">
        <v>1140</v>
      </c>
      <c r="J11" s="818">
        <v>39552</v>
      </c>
      <c r="K11" s="818">
        <v>40574</v>
      </c>
      <c r="L11" s="819" t="s">
        <v>903</v>
      </c>
    </row>
    <row r="12" spans="1:12" s="789" customFormat="1" ht="13.5" customHeight="1">
      <c r="A12" s="789" t="s">
        <v>8</v>
      </c>
      <c r="B12" s="845"/>
      <c r="C12" s="845"/>
      <c r="D12" s="845"/>
      <c r="E12" s="1123" t="s">
        <v>9</v>
      </c>
      <c r="F12" s="1123"/>
      <c r="G12" s="1123"/>
      <c r="H12" s="1123"/>
      <c r="I12" s="1123"/>
      <c r="J12" s="1123"/>
      <c r="K12" s="1123"/>
      <c r="L12" s="1123"/>
    </row>
    <row r="13" spans="1:12" s="257" customFormat="1" ht="12">
      <c r="A13" s="257" t="s">
        <v>209</v>
      </c>
      <c r="G13" s="1091" t="s">
        <v>210</v>
      </c>
      <c r="H13" s="1091"/>
      <c r="I13" s="1091"/>
      <c r="J13" s="1091"/>
      <c r="K13" s="1091"/>
      <c r="L13" s="1091"/>
    </row>
    <row r="14" s="688" customFormat="1" ht="13.5"/>
    <row r="15" s="689" customFormat="1" ht="13.5"/>
    <row r="16" s="689" customFormat="1" ht="13.5"/>
    <row r="17" s="689" customFormat="1" ht="13.5"/>
    <row r="18" s="689" customFormat="1" ht="13.5"/>
    <row r="19" s="689" customFormat="1" ht="13.5"/>
  </sheetData>
  <mergeCells count="7">
    <mergeCell ref="G13:L13"/>
    <mergeCell ref="E12:L12"/>
    <mergeCell ref="A1:L1"/>
    <mergeCell ref="A2:B2"/>
    <mergeCell ref="K2:L2"/>
    <mergeCell ref="A3:A5"/>
    <mergeCell ref="L3:L5"/>
  </mergeCells>
  <printOptions/>
  <pageMargins left="0.35" right="0.4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F12" sqref="F12"/>
    </sheetView>
  </sheetViews>
  <sheetFormatPr defaultColWidth="8.88671875" defaultRowHeight="13.5"/>
  <cols>
    <col min="1" max="7" width="16.10546875" style="25" customWidth="1"/>
    <col min="8" max="8" width="13.10546875" style="25" customWidth="1"/>
    <col min="9" max="9" width="11.10546875" style="25" bestFit="1" customWidth="1"/>
    <col min="10" max="10" width="4.5546875" style="25" customWidth="1"/>
    <col min="11" max="11" width="4.77734375" style="25" customWidth="1"/>
    <col min="12" max="12" width="5.3359375" style="25" customWidth="1"/>
    <col min="13" max="13" width="4.21484375" style="25" customWidth="1"/>
    <col min="14" max="14" width="13.21484375" style="25" customWidth="1"/>
    <col min="15" max="15" width="7.5546875" style="25" customWidth="1"/>
    <col min="16" max="17" width="7.6640625" style="25" customWidth="1"/>
    <col min="18" max="18" width="8.10546875" style="25" customWidth="1"/>
    <col min="19" max="19" width="7.10546875" style="25" customWidth="1"/>
    <col min="20" max="20" width="7.77734375" style="25" customWidth="1"/>
    <col min="21" max="21" width="7.99609375" style="25" customWidth="1"/>
    <col min="22" max="16384" width="8.88671875" style="25" customWidth="1"/>
  </cols>
  <sheetData>
    <row r="1" spans="1:11" s="257" customFormat="1" ht="42" customHeight="1">
      <c r="A1" s="1129" t="s">
        <v>11</v>
      </c>
      <c r="B1" s="1129"/>
      <c r="C1" s="1129"/>
      <c r="D1" s="1129"/>
      <c r="E1" s="1129"/>
      <c r="F1" s="1129"/>
      <c r="G1" s="1129"/>
      <c r="H1" s="266"/>
      <c r="I1" s="266"/>
      <c r="J1" s="266"/>
      <c r="K1" s="266"/>
    </row>
    <row r="2" spans="1:11" s="257" customFormat="1" ht="18" customHeight="1" thickBot="1">
      <c r="A2" s="258" t="s">
        <v>792</v>
      </c>
      <c r="B2" s="258"/>
      <c r="C2" s="690"/>
      <c r="D2" s="258"/>
      <c r="E2" s="690"/>
      <c r="F2" s="258"/>
      <c r="G2" s="691" t="s">
        <v>211</v>
      </c>
      <c r="H2" s="266"/>
      <c r="I2" s="266"/>
      <c r="J2" s="266"/>
      <c r="K2" s="266"/>
    </row>
    <row r="3" spans="1:11" s="257" customFormat="1" ht="21" customHeight="1">
      <c r="A3" s="1119" t="s">
        <v>437</v>
      </c>
      <c r="B3" s="292" t="s">
        <v>669</v>
      </c>
      <c r="C3" s="1122" t="s">
        <v>212</v>
      </c>
      <c r="D3" s="1119"/>
      <c r="E3" s="1122" t="s">
        <v>213</v>
      </c>
      <c r="F3" s="1119"/>
      <c r="G3" s="1122" t="s">
        <v>826</v>
      </c>
      <c r="H3" s="266"/>
      <c r="I3" s="266"/>
      <c r="J3" s="266"/>
      <c r="K3" s="266"/>
    </row>
    <row r="4" spans="1:11" s="257" customFormat="1" ht="21" customHeight="1">
      <c r="A4" s="882"/>
      <c r="B4" s="166"/>
      <c r="C4" s="1130" t="s">
        <v>214</v>
      </c>
      <c r="D4" s="883"/>
      <c r="E4" s="1062" t="s">
        <v>215</v>
      </c>
      <c r="F4" s="883"/>
      <c r="G4" s="1061"/>
      <c r="H4" s="266"/>
      <c r="I4" s="266"/>
      <c r="J4" s="266"/>
      <c r="K4" s="266"/>
    </row>
    <row r="5" spans="1:11" s="257" customFormat="1" ht="21" customHeight="1">
      <c r="A5" s="882"/>
      <c r="B5" s="166"/>
      <c r="C5" s="268" t="s">
        <v>216</v>
      </c>
      <c r="D5" s="268" t="s">
        <v>217</v>
      </c>
      <c r="E5" s="268" t="s">
        <v>218</v>
      </c>
      <c r="F5" s="612" t="s">
        <v>219</v>
      </c>
      <c r="G5" s="1061"/>
      <c r="H5" s="266"/>
      <c r="I5" s="266"/>
      <c r="J5" s="266"/>
      <c r="K5" s="266"/>
    </row>
    <row r="6" spans="1:11" s="257" customFormat="1" ht="21" customHeight="1">
      <c r="A6" s="883"/>
      <c r="B6" s="270" t="s">
        <v>769</v>
      </c>
      <c r="C6" s="270" t="s">
        <v>220</v>
      </c>
      <c r="D6" s="270" t="s">
        <v>221</v>
      </c>
      <c r="E6" s="270" t="s">
        <v>222</v>
      </c>
      <c r="F6" s="294" t="s">
        <v>223</v>
      </c>
      <c r="G6" s="1062"/>
      <c r="H6" s="266"/>
      <c r="I6" s="266"/>
      <c r="J6" s="266"/>
      <c r="K6" s="266"/>
    </row>
    <row r="7" spans="1:11" s="7" customFormat="1" ht="17.25" customHeight="1">
      <c r="A7" s="15" t="s">
        <v>809</v>
      </c>
      <c r="B7" s="173">
        <f>C7+D7</f>
        <v>4110934</v>
      </c>
      <c r="C7" s="174">
        <v>3828627</v>
      </c>
      <c r="D7" s="174">
        <v>282307</v>
      </c>
      <c r="E7" s="174">
        <v>938828</v>
      </c>
      <c r="F7" s="174">
        <v>3172106</v>
      </c>
      <c r="G7" s="276" t="s">
        <v>809</v>
      </c>
      <c r="H7" s="595"/>
      <c r="I7" s="692"/>
      <c r="J7" s="692"/>
      <c r="K7" s="16"/>
    </row>
    <row r="8" spans="1:11" s="7" customFormat="1" ht="17.25" customHeight="1">
      <c r="A8" s="15" t="s">
        <v>810</v>
      </c>
      <c r="B8" s="173">
        <f>C8+D8</f>
        <v>4197574</v>
      </c>
      <c r="C8" s="174">
        <v>3891135</v>
      </c>
      <c r="D8" s="174">
        <v>306439</v>
      </c>
      <c r="E8" s="174">
        <v>1024493</v>
      </c>
      <c r="F8" s="174">
        <v>3173081</v>
      </c>
      <c r="G8" s="3" t="s">
        <v>810</v>
      </c>
      <c r="H8" s="595"/>
      <c r="I8" s="692"/>
      <c r="J8" s="692"/>
      <c r="K8" s="16"/>
    </row>
    <row r="9" spans="1:11" s="7" customFormat="1" ht="17.25" customHeight="1">
      <c r="A9" s="15" t="s">
        <v>831</v>
      </c>
      <c r="B9" s="173">
        <f>C9+D9</f>
        <v>4515515</v>
      </c>
      <c r="C9" s="174">
        <v>4133086</v>
      </c>
      <c r="D9" s="174">
        <v>382429</v>
      </c>
      <c r="E9" s="174">
        <v>1106853</v>
      </c>
      <c r="F9" s="174">
        <v>3408662</v>
      </c>
      <c r="G9" s="3" t="s">
        <v>831</v>
      </c>
      <c r="H9" s="595"/>
      <c r="I9" s="692"/>
      <c r="J9" s="692"/>
      <c r="K9" s="16"/>
    </row>
    <row r="10" spans="1:11" s="7" customFormat="1" ht="17.25" customHeight="1">
      <c r="A10" s="15" t="s">
        <v>527</v>
      </c>
      <c r="B10" s="173">
        <v>4913390</v>
      </c>
      <c r="C10" s="174">
        <v>4495191</v>
      </c>
      <c r="D10" s="174">
        <v>418199</v>
      </c>
      <c r="E10" s="174">
        <v>1440095</v>
      </c>
      <c r="F10" s="174">
        <v>3473295</v>
      </c>
      <c r="G10" s="3" t="s">
        <v>904</v>
      </c>
      <c r="H10" s="595"/>
      <c r="I10" s="692"/>
      <c r="J10" s="692"/>
      <c r="K10" s="16"/>
    </row>
    <row r="11" spans="1:11" s="264" customFormat="1" ht="17.25" customHeight="1">
      <c r="A11" s="203" t="s">
        <v>452</v>
      </c>
      <c r="B11" s="277">
        <v>4932512</v>
      </c>
      <c r="C11" s="278">
        <v>4528876</v>
      </c>
      <c r="D11" s="278">
        <v>403636</v>
      </c>
      <c r="E11" s="278">
        <v>1652833</v>
      </c>
      <c r="F11" s="278">
        <v>3279679</v>
      </c>
      <c r="G11" s="255" t="s">
        <v>452</v>
      </c>
      <c r="H11" s="222"/>
      <c r="I11" s="279"/>
      <c r="J11" s="279"/>
      <c r="K11" s="263"/>
    </row>
    <row r="12" spans="1:11" s="2" customFormat="1" ht="17.25" customHeight="1">
      <c r="A12" s="19" t="s">
        <v>903</v>
      </c>
      <c r="B12" s="479">
        <f>SUM(C12:D12)</f>
        <v>5020275</v>
      </c>
      <c r="C12" s="479">
        <f>SUM(C13:C24)</f>
        <v>4607468</v>
      </c>
      <c r="D12" s="479">
        <f>SUM(D13:D24)</f>
        <v>412807</v>
      </c>
      <c r="E12" s="479">
        <f>SUM(E13:E24)</f>
        <v>1692142</v>
      </c>
      <c r="F12" s="479">
        <f>SUM(F13:F24)</f>
        <v>3330133</v>
      </c>
      <c r="G12" s="23" t="s">
        <v>903</v>
      </c>
      <c r="H12" s="477"/>
      <c r="I12" s="478"/>
      <c r="J12" s="478"/>
      <c r="K12" s="9"/>
    </row>
    <row r="13" spans="1:11" s="7" customFormat="1" ht="17.25" customHeight="1">
      <c r="A13" s="15" t="s">
        <v>793</v>
      </c>
      <c r="B13" s="846">
        <f>SUM(C13:D13)</f>
        <v>370922</v>
      </c>
      <c r="C13" s="846">
        <v>341672</v>
      </c>
      <c r="D13" s="846">
        <v>29250</v>
      </c>
      <c r="E13" s="846">
        <v>125210</v>
      </c>
      <c r="F13" s="846">
        <v>245712</v>
      </c>
      <c r="G13" s="3" t="s">
        <v>796</v>
      </c>
      <c r="H13" s="3"/>
      <c r="I13" s="16"/>
      <c r="J13" s="16"/>
      <c r="K13" s="16"/>
    </row>
    <row r="14" spans="1:11" s="7" customFormat="1" ht="17.25" customHeight="1">
      <c r="A14" s="15" t="s">
        <v>780</v>
      </c>
      <c r="B14" s="846">
        <f aca="true" t="shared" si="0" ref="B14:B24">SUM(C14:D14)</f>
        <v>330686</v>
      </c>
      <c r="C14" s="846">
        <v>310958</v>
      </c>
      <c r="D14" s="846">
        <v>19728</v>
      </c>
      <c r="E14" s="846">
        <v>87335</v>
      </c>
      <c r="F14" s="846">
        <v>243351</v>
      </c>
      <c r="G14" s="3" t="s">
        <v>797</v>
      </c>
      <c r="H14" s="3"/>
      <c r="I14" s="16"/>
      <c r="J14" s="16"/>
      <c r="K14" s="16"/>
    </row>
    <row r="15" spans="1:11" s="7" customFormat="1" ht="17.25" customHeight="1">
      <c r="A15" s="15" t="s">
        <v>781</v>
      </c>
      <c r="B15" s="846">
        <f t="shared" si="0"/>
        <v>346859</v>
      </c>
      <c r="C15" s="846">
        <v>321288</v>
      </c>
      <c r="D15" s="846">
        <v>25571</v>
      </c>
      <c r="E15" s="846">
        <v>131075</v>
      </c>
      <c r="F15" s="846">
        <v>217784</v>
      </c>
      <c r="G15" s="3" t="s">
        <v>798</v>
      </c>
      <c r="H15" s="3"/>
      <c r="I15" s="16"/>
      <c r="J15" s="16"/>
      <c r="K15" s="16"/>
    </row>
    <row r="16" spans="1:11" s="7" customFormat="1" ht="17.25" customHeight="1">
      <c r="A16" s="15" t="s">
        <v>782</v>
      </c>
      <c r="B16" s="846">
        <f t="shared" si="0"/>
        <v>506512</v>
      </c>
      <c r="C16" s="846">
        <v>456368</v>
      </c>
      <c r="D16" s="846">
        <v>50144</v>
      </c>
      <c r="E16" s="846">
        <v>254747</v>
      </c>
      <c r="F16" s="846">
        <v>251765</v>
      </c>
      <c r="G16" s="3" t="s">
        <v>799</v>
      </c>
      <c r="H16" s="3"/>
      <c r="I16" s="16"/>
      <c r="J16" s="16"/>
      <c r="K16" s="16"/>
    </row>
    <row r="17" spans="1:11" s="7" customFormat="1" ht="17.25" customHeight="1">
      <c r="A17" s="15" t="s">
        <v>783</v>
      </c>
      <c r="B17" s="846">
        <f t="shared" si="0"/>
        <v>497995</v>
      </c>
      <c r="C17" s="846">
        <v>449266</v>
      </c>
      <c r="D17" s="846">
        <v>48729</v>
      </c>
      <c r="E17" s="846">
        <v>224571</v>
      </c>
      <c r="F17" s="846">
        <v>273424</v>
      </c>
      <c r="G17" s="3" t="s">
        <v>800</v>
      </c>
      <c r="H17" s="3"/>
      <c r="I17" s="16"/>
      <c r="J17" s="16"/>
      <c r="K17" s="16"/>
    </row>
    <row r="18" spans="1:11" s="7" customFormat="1" ht="17.25" customHeight="1">
      <c r="A18" s="15" t="s">
        <v>784</v>
      </c>
      <c r="B18" s="846">
        <f t="shared" si="0"/>
        <v>408058</v>
      </c>
      <c r="C18" s="846">
        <v>376403</v>
      </c>
      <c r="D18" s="846">
        <v>31655</v>
      </c>
      <c r="E18" s="846">
        <v>146434</v>
      </c>
      <c r="F18" s="846">
        <v>261624</v>
      </c>
      <c r="G18" s="3" t="s">
        <v>203</v>
      </c>
      <c r="H18" s="3"/>
      <c r="I18" s="16"/>
      <c r="J18" s="16"/>
      <c r="K18" s="16"/>
    </row>
    <row r="19" spans="1:11" s="7" customFormat="1" ht="17.25" customHeight="1">
      <c r="A19" s="15" t="s">
        <v>785</v>
      </c>
      <c r="B19" s="846">
        <f t="shared" si="0"/>
        <v>443477</v>
      </c>
      <c r="C19" s="846">
        <v>400739</v>
      </c>
      <c r="D19" s="846">
        <v>42738</v>
      </c>
      <c r="E19" s="846">
        <v>86164</v>
      </c>
      <c r="F19" s="846">
        <v>357313</v>
      </c>
      <c r="G19" s="3" t="s">
        <v>204</v>
      </c>
      <c r="H19" s="3"/>
      <c r="I19" s="16"/>
      <c r="J19" s="16"/>
      <c r="K19" s="16"/>
    </row>
    <row r="20" spans="1:11" s="7" customFormat="1" ht="17.25" customHeight="1">
      <c r="A20" s="15" t="s">
        <v>786</v>
      </c>
      <c r="B20" s="846">
        <f t="shared" si="0"/>
        <v>537131</v>
      </c>
      <c r="C20" s="846">
        <v>473366</v>
      </c>
      <c r="D20" s="846">
        <v>63765</v>
      </c>
      <c r="E20" s="846">
        <v>129269</v>
      </c>
      <c r="F20" s="846">
        <v>407862</v>
      </c>
      <c r="G20" s="3" t="s">
        <v>801</v>
      </c>
      <c r="H20" s="3"/>
      <c r="I20" s="16"/>
      <c r="J20" s="16"/>
      <c r="K20" s="16"/>
    </row>
    <row r="21" spans="1:11" s="7" customFormat="1" ht="17.25" customHeight="1">
      <c r="A21" s="15" t="s">
        <v>787</v>
      </c>
      <c r="B21" s="846">
        <f t="shared" si="0"/>
        <v>359857</v>
      </c>
      <c r="C21" s="846">
        <v>338247</v>
      </c>
      <c r="D21" s="846">
        <v>21610</v>
      </c>
      <c r="E21" s="846">
        <v>113208</v>
      </c>
      <c r="F21" s="846">
        <v>246649</v>
      </c>
      <c r="G21" s="3" t="s">
        <v>448</v>
      </c>
      <c r="H21" s="3"/>
      <c r="I21" s="16"/>
      <c r="J21" s="16"/>
      <c r="K21" s="16"/>
    </row>
    <row r="22" spans="1:11" s="7" customFormat="1" ht="17.25" customHeight="1">
      <c r="A22" s="15" t="s">
        <v>788</v>
      </c>
      <c r="B22" s="846">
        <f t="shared" si="0"/>
        <v>489782</v>
      </c>
      <c r="C22" s="846">
        <v>453107</v>
      </c>
      <c r="D22" s="846">
        <v>36675</v>
      </c>
      <c r="E22" s="846">
        <v>186954</v>
      </c>
      <c r="F22" s="846">
        <v>302828</v>
      </c>
      <c r="G22" s="3" t="s">
        <v>802</v>
      </c>
      <c r="H22" s="3"/>
      <c r="I22" s="16"/>
      <c r="J22" s="16"/>
      <c r="K22" s="16"/>
    </row>
    <row r="23" spans="1:11" s="7" customFormat="1" ht="17.25" customHeight="1">
      <c r="A23" s="15" t="s">
        <v>789</v>
      </c>
      <c r="B23" s="846">
        <f t="shared" si="0"/>
        <v>414330</v>
      </c>
      <c r="C23" s="846">
        <v>388683</v>
      </c>
      <c r="D23" s="846">
        <v>25647</v>
      </c>
      <c r="E23" s="846">
        <v>142169</v>
      </c>
      <c r="F23" s="846">
        <v>272161</v>
      </c>
      <c r="G23" s="3" t="s">
        <v>803</v>
      </c>
      <c r="H23" s="3"/>
      <c r="I23" s="16"/>
      <c r="J23" s="16"/>
      <c r="K23" s="16"/>
    </row>
    <row r="24" spans="1:11" s="7" customFormat="1" ht="17.25" customHeight="1" thickBot="1">
      <c r="A24" s="685" t="s">
        <v>790</v>
      </c>
      <c r="B24" s="847">
        <f t="shared" si="0"/>
        <v>314666</v>
      </c>
      <c r="C24" s="848">
        <v>297371</v>
      </c>
      <c r="D24" s="848">
        <v>17295</v>
      </c>
      <c r="E24" s="848">
        <v>65006</v>
      </c>
      <c r="F24" s="848">
        <v>249660</v>
      </c>
      <c r="G24" s="693" t="s">
        <v>804</v>
      </c>
      <c r="H24" s="3"/>
      <c r="I24" s="16"/>
      <c r="J24" s="16"/>
      <c r="K24" s="16"/>
    </row>
    <row r="25" spans="1:7" s="789" customFormat="1" ht="13.5" customHeight="1">
      <c r="A25" s="789" t="s">
        <v>8</v>
      </c>
      <c r="B25" s="845"/>
      <c r="C25" s="845"/>
      <c r="D25" s="845"/>
      <c r="E25" s="845"/>
      <c r="G25" s="790" t="s">
        <v>9</v>
      </c>
    </row>
    <row r="26" spans="1:11" s="257" customFormat="1" ht="12">
      <c r="A26" s="257" t="s">
        <v>209</v>
      </c>
      <c r="E26" s="1091" t="s">
        <v>210</v>
      </c>
      <c r="F26" s="1091"/>
      <c r="G26" s="1091"/>
      <c r="H26" s="266"/>
      <c r="I26" s="266"/>
      <c r="J26" s="266"/>
      <c r="K26" s="266"/>
    </row>
    <row r="27" spans="8:11" s="7" customFormat="1" ht="13.5">
      <c r="H27" s="16"/>
      <c r="I27" s="16"/>
      <c r="J27" s="16"/>
      <c r="K27" s="16"/>
    </row>
    <row r="28" spans="8:11" s="7" customFormat="1" ht="13.5">
      <c r="H28" s="16"/>
      <c r="I28" s="16"/>
      <c r="J28" s="16"/>
      <c r="K28" s="16"/>
    </row>
    <row r="29" spans="8:11" s="7" customFormat="1" ht="13.5">
      <c r="H29" s="16"/>
      <c r="I29" s="16"/>
      <c r="J29" s="16"/>
      <c r="K29" s="16"/>
    </row>
    <row r="30" spans="8:11" s="7" customFormat="1" ht="13.5">
      <c r="H30" s="16"/>
      <c r="I30" s="16"/>
      <c r="J30" s="16"/>
      <c r="K30" s="16"/>
    </row>
    <row r="31" spans="8:11" s="7" customFormat="1" ht="13.5">
      <c r="H31" s="16"/>
      <c r="I31" s="16"/>
      <c r="J31" s="16"/>
      <c r="K31" s="16"/>
    </row>
    <row r="32" spans="8:11" s="7" customFormat="1" ht="13.5">
      <c r="H32" s="16"/>
      <c r="I32" s="16"/>
      <c r="J32" s="16"/>
      <c r="K32" s="16"/>
    </row>
    <row r="33" spans="8:11" s="7" customFormat="1" ht="13.5">
      <c r="H33" s="16"/>
      <c r="I33" s="16"/>
      <c r="J33" s="16"/>
      <c r="K33" s="16"/>
    </row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1" customFormat="1" ht="13.5"/>
    <row r="42" s="1" customFormat="1" ht="13.5"/>
  </sheetData>
  <mergeCells count="8">
    <mergeCell ref="E26:G26"/>
    <mergeCell ref="A1:G1"/>
    <mergeCell ref="C3:D3"/>
    <mergeCell ref="E3:F3"/>
    <mergeCell ref="C4:D4"/>
    <mergeCell ref="E4:F4"/>
    <mergeCell ref="A3:A6"/>
    <mergeCell ref="G3:G6"/>
  </mergeCells>
  <printOptions/>
  <pageMargins left="0.75" right="0.75" top="0.72" bottom="0.62" header="0.5" footer="0.41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C9">
      <selection activeCell="M16" sqref="M16"/>
    </sheetView>
  </sheetViews>
  <sheetFormatPr defaultColWidth="8.88671875" defaultRowHeight="13.5"/>
  <cols>
    <col min="1" max="1" width="17.77734375" style="25" customWidth="1"/>
    <col min="2" max="7" width="8.3359375" style="25" customWidth="1"/>
    <col min="8" max="9" width="8.3359375" style="187" customWidth="1"/>
    <col min="10" max="11" width="8.3359375" style="281" customWidth="1"/>
    <col min="12" max="12" width="8.3359375" style="187" customWidth="1"/>
    <col min="13" max="13" width="8.88671875" style="187" customWidth="1"/>
    <col min="14" max="16384" width="8.77734375" style="25" customWidth="1"/>
  </cols>
  <sheetData>
    <row r="1" spans="1:13" s="257" customFormat="1" ht="27.75" customHeight="1">
      <c r="A1" s="1131" t="s">
        <v>12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</row>
    <row r="2" spans="1:13" s="257" customFormat="1" ht="15" customHeight="1" thickBot="1">
      <c r="A2" s="256" t="s">
        <v>224</v>
      </c>
      <c r="H2" s="419"/>
      <c r="I2" s="694"/>
      <c r="J2" s="695"/>
      <c r="K2" s="695"/>
      <c r="L2" s="419"/>
      <c r="M2" s="694" t="s">
        <v>225</v>
      </c>
    </row>
    <row r="3" spans="1:13" s="257" customFormat="1" ht="30" customHeight="1">
      <c r="A3" s="1137" t="s">
        <v>226</v>
      </c>
      <c r="B3" s="1132" t="s">
        <v>809</v>
      </c>
      <c r="C3" s="1132"/>
      <c r="D3" s="1132" t="s">
        <v>810</v>
      </c>
      <c r="E3" s="1132"/>
      <c r="F3" s="1132" t="s">
        <v>817</v>
      </c>
      <c r="G3" s="852"/>
      <c r="H3" s="1132" t="s">
        <v>904</v>
      </c>
      <c r="I3" s="852"/>
      <c r="J3" s="1134" t="s">
        <v>452</v>
      </c>
      <c r="K3" s="1135"/>
      <c r="L3" s="1136" t="s">
        <v>903</v>
      </c>
      <c r="M3" s="1136"/>
    </row>
    <row r="4" spans="1:13" s="257" customFormat="1" ht="30" customHeight="1">
      <c r="A4" s="1138"/>
      <c r="B4" s="696" t="s">
        <v>414</v>
      </c>
      <c r="C4" s="697" t="s">
        <v>415</v>
      </c>
      <c r="D4" s="697" t="s">
        <v>414</v>
      </c>
      <c r="E4" s="697" t="s">
        <v>415</v>
      </c>
      <c r="F4" s="697" t="s">
        <v>414</v>
      </c>
      <c r="G4" s="697" t="s">
        <v>415</v>
      </c>
      <c r="H4" s="697" t="s">
        <v>414</v>
      </c>
      <c r="I4" s="697" t="s">
        <v>415</v>
      </c>
      <c r="J4" s="698" t="s">
        <v>414</v>
      </c>
      <c r="K4" s="698" t="s">
        <v>415</v>
      </c>
      <c r="L4" s="699" t="s">
        <v>414</v>
      </c>
      <c r="M4" s="699" t="s">
        <v>415</v>
      </c>
    </row>
    <row r="5" spans="1:13" s="257" customFormat="1" ht="30" customHeight="1">
      <c r="A5" s="1139"/>
      <c r="B5" s="658" t="s">
        <v>416</v>
      </c>
      <c r="C5" s="658" t="s">
        <v>485</v>
      </c>
      <c r="D5" s="592" t="s">
        <v>416</v>
      </c>
      <c r="E5" s="592" t="s">
        <v>485</v>
      </c>
      <c r="F5" s="592" t="s">
        <v>416</v>
      </c>
      <c r="G5" s="592" t="s">
        <v>485</v>
      </c>
      <c r="H5" s="592" t="s">
        <v>416</v>
      </c>
      <c r="I5" s="592" t="s">
        <v>485</v>
      </c>
      <c r="J5" s="700" t="s">
        <v>416</v>
      </c>
      <c r="K5" s="700" t="s">
        <v>485</v>
      </c>
      <c r="L5" s="701" t="s">
        <v>416</v>
      </c>
      <c r="M5" s="701" t="s">
        <v>485</v>
      </c>
    </row>
    <row r="6" spans="1:13" s="688" customFormat="1" ht="27.75" customHeight="1">
      <c r="A6" s="280" t="s">
        <v>417</v>
      </c>
      <c r="B6" s="282">
        <v>948</v>
      </c>
      <c r="C6" s="282">
        <v>627</v>
      </c>
      <c r="D6" s="282">
        <v>871</v>
      </c>
      <c r="E6" s="282">
        <v>832</v>
      </c>
      <c r="F6" s="282">
        <v>841</v>
      </c>
      <c r="G6" s="282">
        <v>655</v>
      </c>
      <c r="H6" s="282">
        <v>857</v>
      </c>
      <c r="I6" s="282">
        <v>641</v>
      </c>
      <c r="J6" s="283">
        <v>869</v>
      </c>
      <c r="K6" s="283">
        <v>549</v>
      </c>
      <c r="L6" s="422">
        <v>838</v>
      </c>
      <c r="M6" s="422">
        <v>402</v>
      </c>
    </row>
    <row r="7" spans="1:13" s="688" customFormat="1" ht="27.75" customHeight="1">
      <c r="A7" s="702" t="s">
        <v>420</v>
      </c>
      <c r="B7" s="282">
        <v>265</v>
      </c>
      <c r="C7" s="282">
        <v>275</v>
      </c>
      <c r="D7" s="282">
        <v>241</v>
      </c>
      <c r="E7" s="282">
        <v>243</v>
      </c>
      <c r="F7" s="282">
        <v>218</v>
      </c>
      <c r="G7" s="282">
        <v>308</v>
      </c>
      <c r="H7" s="282">
        <v>192</v>
      </c>
      <c r="I7" s="282">
        <v>342</v>
      </c>
      <c r="J7" s="283">
        <v>197</v>
      </c>
      <c r="K7" s="283">
        <v>376</v>
      </c>
      <c r="L7" s="422">
        <v>172</v>
      </c>
      <c r="M7" s="422">
        <v>344</v>
      </c>
    </row>
    <row r="8" spans="1:13" s="688" customFormat="1" ht="27.75" customHeight="1">
      <c r="A8" s="702" t="s">
        <v>421</v>
      </c>
      <c r="B8" s="282">
        <v>526</v>
      </c>
      <c r="C8" s="282">
        <v>861</v>
      </c>
      <c r="D8" s="282">
        <v>447</v>
      </c>
      <c r="E8" s="282">
        <v>723</v>
      </c>
      <c r="F8" s="282">
        <v>392</v>
      </c>
      <c r="G8" s="282">
        <v>621</v>
      </c>
      <c r="H8" s="282">
        <v>378</v>
      </c>
      <c r="I8" s="282">
        <v>608</v>
      </c>
      <c r="J8" s="283">
        <v>352</v>
      </c>
      <c r="K8" s="283">
        <v>560</v>
      </c>
      <c r="L8" s="422">
        <v>295</v>
      </c>
      <c r="M8" s="422">
        <v>466</v>
      </c>
    </row>
    <row r="9" spans="1:13" s="688" customFormat="1" ht="27.75" customHeight="1">
      <c r="A9" s="702" t="s">
        <v>422</v>
      </c>
      <c r="B9" s="284">
        <v>580</v>
      </c>
      <c r="C9" s="284">
        <v>866</v>
      </c>
      <c r="D9" s="284">
        <v>575</v>
      </c>
      <c r="E9" s="284">
        <v>852</v>
      </c>
      <c r="F9" s="284">
        <v>528</v>
      </c>
      <c r="G9" s="284">
        <v>777</v>
      </c>
      <c r="H9" s="284">
        <v>495</v>
      </c>
      <c r="I9" s="284">
        <v>679</v>
      </c>
      <c r="J9" s="284">
        <v>442</v>
      </c>
      <c r="K9" s="284">
        <v>649</v>
      </c>
      <c r="L9" s="422">
        <v>419</v>
      </c>
      <c r="M9" s="422">
        <v>579</v>
      </c>
    </row>
    <row r="10" spans="1:13" s="688" customFormat="1" ht="27.75" customHeight="1">
      <c r="A10" s="702" t="s">
        <v>423</v>
      </c>
      <c r="B10" s="285">
        <v>1172</v>
      </c>
      <c r="C10" s="285">
        <v>3960</v>
      </c>
      <c r="D10" s="285">
        <v>1142</v>
      </c>
      <c r="E10" s="285">
        <v>3821</v>
      </c>
      <c r="F10" s="284">
        <v>1103</v>
      </c>
      <c r="G10" s="284">
        <v>4159</v>
      </c>
      <c r="H10" s="284">
        <v>1195</v>
      </c>
      <c r="I10" s="284">
        <v>4893</v>
      </c>
      <c r="J10" s="284">
        <v>1167</v>
      </c>
      <c r="K10" s="284">
        <v>4664</v>
      </c>
      <c r="L10" s="422">
        <v>1028</v>
      </c>
      <c r="M10" s="422">
        <v>4051</v>
      </c>
    </row>
    <row r="11" spans="1:13" s="688" customFormat="1" ht="27.75" customHeight="1">
      <c r="A11" s="702" t="s">
        <v>424</v>
      </c>
      <c r="B11" s="285">
        <v>1124</v>
      </c>
      <c r="C11" s="285">
        <v>1650</v>
      </c>
      <c r="D11" s="285">
        <v>1112</v>
      </c>
      <c r="E11" s="285">
        <v>1592</v>
      </c>
      <c r="F11" s="284">
        <v>1040</v>
      </c>
      <c r="G11" s="284">
        <v>1474</v>
      </c>
      <c r="H11" s="284">
        <v>1052</v>
      </c>
      <c r="I11" s="284">
        <v>1445</v>
      </c>
      <c r="J11" s="284">
        <v>869</v>
      </c>
      <c r="K11" s="284">
        <v>1824</v>
      </c>
      <c r="L11" s="422">
        <v>764</v>
      </c>
      <c r="M11" s="422">
        <v>1559</v>
      </c>
    </row>
    <row r="12" spans="1:13" s="688" customFormat="1" ht="27.75" customHeight="1">
      <c r="A12" s="702" t="s">
        <v>425</v>
      </c>
      <c r="B12" s="284">
        <v>138</v>
      </c>
      <c r="C12" s="284">
        <v>37</v>
      </c>
      <c r="D12" s="284">
        <v>132</v>
      </c>
      <c r="E12" s="284">
        <v>37</v>
      </c>
      <c r="F12" s="284">
        <v>132</v>
      </c>
      <c r="G12" s="284">
        <v>21</v>
      </c>
      <c r="H12" s="284">
        <v>130</v>
      </c>
      <c r="I12" s="284">
        <v>23</v>
      </c>
      <c r="J12" s="284">
        <v>138</v>
      </c>
      <c r="K12" s="284">
        <v>20</v>
      </c>
      <c r="L12" s="422">
        <v>137</v>
      </c>
      <c r="M12" s="422">
        <v>17</v>
      </c>
    </row>
    <row r="13" spans="1:13" s="688" customFormat="1" ht="27.75" customHeight="1">
      <c r="A13" s="702" t="s">
        <v>426</v>
      </c>
      <c r="B13" s="284">
        <v>116</v>
      </c>
      <c r="C13" s="284">
        <v>123</v>
      </c>
      <c r="D13" s="284">
        <v>103</v>
      </c>
      <c r="E13" s="284">
        <v>110</v>
      </c>
      <c r="F13" s="284">
        <v>109</v>
      </c>
      <c r="G13" s="284">
        <v>112</v>
      </c>
      <c r="H13" s="284">
        <v>131</v>
      </c>
      <c r="I13" s="284">
        <v>138</v>
      </c>
      <c r="J13" s="284">
        <v>122</v>
      </c>
      <c r="K13" s="284">
        <v>102</v>
      </c>
      <c r="L13" s="422">
        <v>117</v>
      </c>
      <c r="M13" s="422">
        <v>98</v>
      </c>
    </row>
    <row r="14" spans="1:13" s="688" customFormat="1" ht="27.75" customHeight="1">
      <c r="A14" s="702" t="s">
        <v>418</v>
      </c>
      <c r="B14" s="286">
        <v>237</v>
      </c>
      <c r="C14" s="286">
        <v>774</v>
      </c>
      <c r="D14" s="286">
        <v>242</v>
      </c>
      <c r="E14" s="286">
        <v>867</v>
      </c>
      <c r="F14" s="286">
        <v>256</v>
      </c>
      <c r="G14" s="286">
        <v>1019</v>
      </c>
      <c r="H14" s="286">
        <v>243</v>
      </c>
      <c r="I14" s="286">
        <v>1257</v>
      </c>
      <c r="J14" s="286">
        <v>282</v>
      </c>
      <c r="K14" s="286">
        <v>1303</v>
      </c>
      <c r="L14" s="422">
        <v>355</v>
      </c>
      <c r="M14" s="422">
        <v>1480</v>
      </c>
    </row>
    <row r="15" spans="1:13" s="688" customFormat="1" ht="27.75" customHeight="1">
      <c r="A15" s="702" t="s">
        <v>427</v>
      </c>
      <c r="B15" s="287" t="s">
        <v>778</v>
      </c>
      <c r="C15" s="287" t="s">
        <v>778</v>
      </c>
      <c r="D15" s="287">
        <v>187</v>
      </c>
      <c r="E15" s="287">
        <v>453</v>
      </c>
      <c r="F15" s="284">
        <v>313</v>
      </c>
      <c r="G15" s="284">
        <v>1114</v>
      </c>
      <c r="H15" s="286">
        <v>324</v>
      </c>
      <c r="I15" s="286">
        <v>1311</v>
      </c>
      <c r="J15" s="286">
        <v>410</v>
      </c>
      <c r="K15" s="286">
        <v>1509</v>
      </c>
      <c r="L15" s="422">
        <v>460</v>
      </c>
      <c r="M15" s="422">
        <v>2220</v>
      </c>
    </row>
    <row r="16" spans="1:13" s="688" customFormat="1" ht="27.75" customHeight="1" thickBot="1">
      <c r="A16" s="703" t="s">
        <v>419</v>
      </c>
      <c r="B16" s="288">
        <v>228</v>
      </c>
      <c r="C16" s="289" t="s">
        <v>778</v>
      </c>
      <c r="D16" s="290">
        <v>279</v>
      </c>
      <c r="E16" s="290" t="s">
        <v>413</v>
      </c>
      <c r="F16" s="290">
        <v>149</v>
      </c>
      <c r="G16" s="290">
        <v>30</v>
      </c>
      <c r="H16" s="290">
        <v>152</v>
      </c>
      <c r="I16" s="290">
        <v>21</v>
      </c>
      <c r="J16" s="290">
        <v>139</v>
      </c>
      <c r="K16" s="290">
        <v>15</v>
      </c>
      <c r="L16" s="423">
        <v>128</v>
      </c>
      <c r="M16" s="423">
        <v>12</v>
      </c>
    </row>
    <row r="17" spans="1:13" s="257" customFormat="1" ht="13.5" customHeight="1">
      <c r="A17" s="257" t="s">
        <v>227</v>
      </c>
      <c r="C17" s="1140" t="s">
        <v>1086</v>
      </c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</row>
    <row r="18" spans="1:11" s="260" customFormat="1" ht="13.5" customHeight="1">
      <c r="A18" s="1133"/>
      <c r="B18" s="1133"/>
      <c r="J18" s="480"/>
      <c r="K18" s="480"/>
    </row>
    <row r="19" spans="9:13" s="257" customFormat="1" ht="13.5" customHeight="1">
      <c r="I19" s="266"/>
      <c r="J19" s="267"/>
      <c r="K19" s="267"/>
      <c r="L19" s="266"/>
      <c r="M19" s="266"/>
    </row>
    <row r="20" spans="1:11" s="260" customFormat="1" ht="13.5" customHeight="1">
      <c r="A20" s="1133"/>
      <c r="B20" s="1133"/>
      <c r="J20" s="480"/>
      <c r="K20" s="480"/>
    </row>
  </sheetData>
  <mergeCells count="11">
    <mergeCell ref="A20:B20"/>
    <mergeCell ref="A18:B18"/>
    <mergeCell ref="J3:K3"/>
    <mergeCell ref="L3:M3"/>
    <mergeCell ref="A3:A5"/>
    <mergeCell ref="C17:M17"/>
    <mergeCell ref="A1:M1"/>
    <mergeCell ref="H3:I3"/>
    <mergeCell ref="B3:C3"/>
    <mergeCell ref="D3:E3"/>
    <mergeCell ref="F3:G3"/>
  </mergeCells>
  <printOptions/>
  <pageMargins left="0.5" right="0.5" top="0.84" bottom="1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0">
      <selection activeCell="H23" sqref="H23"/>
    </sheetView>
  </sheetViews>
  <sheetFormatPr defaultColWidth="8.88671875" defaultRowHeight="13.5"/>
  <cols>
    <col min="1" max="9" width="13.10546875" style="25" customWidth="1"/>
    <col min="10" max="16384" width="8.77734375" style="25" customWidth="1"/>
  </cols>
  <sheetData>
    <row r="1" spans="1:9" s="704" customFormat="1" ht="25.5" customHeight="1">
      <c r="A1" s="997" t="s">
        <v>13</v>
      </c>
      <c r="B1" s="997"/>
      <c r="C1" s="997"/>
      <c r="D1" s="997"/>
      <c r="E1" s="997"/>
      <c r="F1" s="997"/>
      <c r="G1" s="997"/>
      <c r="H1" s="997"/>
      <c r="I1" s="997"/>
    </row>
    <row r="2" spans="1:9" s="257" customFormat="1" ht="13.5" customHeight="1" thickBot="1">
      <c r="A2" s="705" t="s">
        <v>228</v>
      </c>
      <c r="B2" s="258"/>
      <c r="C2" s="258"/>
      <c r="D2" s="258"/>
      <c r="E2" s="258"/>
      <c r="F2" s="258"/>
      <c r="G2" s="258"/>
      <c r="H2" s="258"/>
      <c r="I2" s="630" t="s">
        <v>229</v>
      </c>
    </row>
    <row r="3" spans="1:9" s="257" customFormat="1" ht="18" customHeight="1">
      <c r="A3" s="1119" t="s">
        <v>821</v>
      </c>
      <c r="B3" s="271" t="s">
        <v>230</v>
      </c>
      <c r="C3" s="1122" t="s">
        <v>231</v>
      </c>
      <c r="D3" s="1118"/>
      <c r="E3" s="1122" t="s">
        <v>232</v>
      </c>
      <c r="F3" s="1118"/>
      <c r="G3" s="1119"/>
      <c r="H3" s="292" t="s">
        <v>233</v>
      </c>
      <c r="I3" s="1122" t="s">
        <v>824</v>
      </c>
    </row>
    <row r="4" spans="1:9" s="257" customFormat="1" ht="18" customHeight="1">
      <c r="A4" s="882"/>
      <c r="B4" s="166"/>
      <c r="C4" s="1062" t="s">
        <v>234</v>
      </c>
      <c r="D4" s="883"/>
      <c r="E4" s="1130" t="s">
        <v>235</v>
      </c>
      <c r="F4" s="1142"/>
      <c r="G4" s="883"/>
      <c r="H4" s="293"/>
      <c r="I4" s="1061"/>
    </row>
    <row r="5" spans="1:9" s="257" customFormat="1" ht="18" customHeight="1">
      <c r="A5" s="882"/>
      <c r="B5" s="272"/>
      <c r="C5" s="268" t="s">
        <v>236</v>
      </c>
      <c r="D5" s="268" t="s">
        <v>237</v>
      </c>
      <c r="E5" s="268" t="s">
        <v>238</v>
      </c>
      <c r="F5" s="268" t="s">
        <v>239</v>
      </c>
      <c r="G5" s="269" t="s">
        <v>240</v>
      </c>
      <c r="H5" s="166" t="s">
        <v>765</v>
      </c>
      <c r="I5" s="1061"/>
    </row>
    <row r="6" spans="1:9" s="257" customFormat="1" ht="24" customHeight="1">
      <c r="A6" s="883"/>
      <c r="B6" s="294" t="s">
        <v>241</v>
      </c>
      <c r="C6" s="270" t="s">
        <v>242</v>
      </c>
      <c r="D6" s="295" t="s">
        <v>243</v>
      </c>
      <c r="E6" s="270" t="s">
        <v>244</v>
      </c>
      <c r="F6" s="296" t="s">
        <v>245</v>
      </c>
      <c r="G6" s="297" t="s">
        <v>246</v>
      </c>
      <c r="H6" s="270" t="s">
        <v>247</v>
      </c>
      <c r="I6" s="1062"/>
    </row>
    <row r="7" spans="1:9" s="7" customFormat="1" ht="17.25" customHeight="1">
      <c r="A7" s="522" t="s">
        <v>197</v>
      </c>
      <c r="B7" s="18">
        <v>42000</v>
      </c>
      <c r="C7" s="5">
        <v>27500</v>
      </c>
      <c r="D7" s="5">
        <v>350</v>
      </c>
      <c r="E7" s="5">
        <v>2</v>
      </c>
      <c r="F7" s="5">
        <v>1</v>
      </c>
      <c r="G7" s="5">
        <v>1</v>
      </c>
      <c r="H7" s="5">
        <v>45700</v>
      </c>
      <c r="I7" s="526" t="s">
        <v>197</v>
      </c>
    </row>
    <row r="8" spans="1:9" s="7" customFormat="1" ht="17.25" customHeight="1">
      <c r="A8" s="523" t="s">
        <v>248</v>
      </c>
      <c r="B8" s="374">
        <v>1019000</v>
      </c>
      <c r="C8" s="375">
        <v>517034</v>
      </c>
      <c r="D8" s="375">
        <v>2150</v>
      </c>
      <c r="E8" s="375">
        <v>10</v>
      </c>
      <c r="F8" s="375">
        <v>9</v>
      </c>
      <c r="G8" s="375">
        <v>4</v>
      </c>
      <c r="H8" s="375">
        <v>143610</v>
      </c>
      <c r="I8" s="527" t="s">
        <v>248</v>
      </c>
    </row>
    <row r="9" spans="1:9" s="7" customFormat="1" ht="17.25" customHeight="1">
      <c r="A9" s="522" t="s">
        <v>198</v>
      </c>
      <c r="B9" s="18">
        <v>42000</v>
      </c>
      <c r="C9" s="5">
        <v>27500</v>
      </c>
      <c r="D9" s="5">
        <v>350</v>
      </c>
      <c r="E9" s="5">
        <v>2</v>
      </c>
      <c r="F9" s="5">
        <v>1</v>
      </c>
      <c r="G9" s="5">
        <v>1</v>
      </c>
      <c r="H9" s="5">
        <v>40000</v>
      </c>
      <c r="I9" s="527" t="s">
        <v>198</v>
      </c>
    </row>
    <row r="10" spans="1:9" s="298" customFormat="1" ht="15" customHeight="1">
      <c r="A10" s="523" t="s">
        <v>249</v>
      </c>
      <c r="B10" s="374">
        <v>1019000</v>
      </c>
      <c r="C10" s="375">
        <v>517034</v>
      </c>
      <c r="D10" s="375">
        <v>2150</v>
      </c>
      <c r="E10" s="375">
        <v>11</v>
      </c>
      <c r="F10" s="375">
        <v>7</v>
      </c>
      <c r="G10" s="375">
        <v>4</v>
      </c>
      <c r="H10" s="375">
        <v>170518</v>
      </c>
      <c r="I10" s="527" t="s">
        <v>249</v>
      </c>
    </row>
    <row r="11" spans="1:9" s="7" customFormat="1" ht="17.25" customHeight="1">
      <c r="A11" s="522" t="s">
        <v>199</v>
      </c>
      <c r="B11" s="18">
        <v>48000</v>
      </c>
      <c r="C11" s="5">
        <v>33500</v>
      </c>
      <c r="D11" s="5">
        <v>550</v>
      </c>
      <c r="E11" s="5">
        <v>3</v>
      </c>
      <c r="F11" s="5">
        <v>2</v>
      </c>
      <c r="G11" s="5">
        <v>1</v>
      </c>
      <c r="H11" s="5">
        <v>52360</v>
      </c>
      <c r="I11" s="527" t="s">
        <v>199</v>
      </c>
    </row>
    <row r="12" spans="1:9" s="298" customFormat="1" ht="15" customHeight="1">
      <c r="A12" s="523" t="s">
        <v>250</v>
      </c>
      <c r="B12" s="374">
        <v>1019000</v>
      </c>
      <c r="C12" s="375">
        <v>517034</v>
      </c>
      <c r="D12" s="375">
        <v>2150</v>
      </c>
      <c r="E12" s="375">
        <v>10</v>
      </c>
      <c r="F12" s="375">
        <v>7</v>
      </c>
      <c r="G12" s="375">
        <v>4</v>
      </c>
      <c r="H12" s="375">
        <v>171427</v>
      </c>
      <c r="I12" s="527" t="s">
        <v>250</v>
      </c>
    </row>
    <row r="13" spans="1:9" s="7" customFormat="1" ht="17.25" customHeight="1">
      <c r="A13" s="522" t="s">
        <v>200</v>
      </c>
      <c r="B13" s="18">
        <v>48000</v>
      </c>
      <c r="C13" s="5">
        <v>39000</v>
      </c>
      <c r="D13" s="5">
        <v>800</v>
      </c>
      <c r="E13" s="5">
        <v>5</v>
      </c>
      <c r="F13" s="5">
        <v>2</v>
      </c>
      <c r="G13" s="5">
        <v>2</v>
      </c>
      <c r="H13" s="5">
        <v>87600</v>
      </c>
      <c r="I13" s="527" t="s">
        <v>200</v>
      </c>
    </row>
    <row r="14" spans="1:9" s="298" customFormat="1" ht="15" customHeight="1">
      <c r="A14" s="523" t="s">
        <v>251</v>
      </c>
      <c r="B14" s="374">
        <v>1145000</v>
      </c>
      <c r="C14" s="375">
        <v>517034</v>
      </c>
      <c r="D14" s="375">
        <v>2150</v>
      </c>
      <c r="E14" s="375">
        <v>10</v>
      </c>
      <c r="F14" s="375">
        <v>7</v>
      </c>
      <c r="G14" s="375">
        <v>4</v>
      </c>
      <c r="H14" s="375">
        <v>185140</v>
      </c>
      <c r="I14" s="527" t="s">
        <v>251</v>
      </c>
    </row>
    <row r="15" spans="1:9" s="264" customFormat="1" ht="17.25" customHeight="1">
      <c r="A15" s="524" t="s">
        <v>201</v>
      </c>
      <c r="B15" s="273">
        <v>48000</v>
      </c>
      <c r="C15" s="274">
        <v>48000</v>
      </c>
      <c r="D15" s="274">
        <v>800</v>
      </c>
      <c r="E15" s="274">
        <v>5</v>
      </c>
      <c r="F15" s="274">
        <v>2</v>
      </c>
      <c r="G15" s="274">
        <v>4</v>
      </c>
      <c r="H15" s="274">
        <v>114945</v>
      </c>
      <c r="I15" s="528" t="s">
        <v>201</v>
      </c>
    </row>
    <row r="16" spans="1:9" s="377" customFormat="1" ht="15" customHeight="1">
      <c r="A16" s="525" t="s">
        <v>252</v>
      </c>
      <c r="B16" s="376">
        <v>1144764</v>
      </c>
      <c r="C16" s="376">
        <v>517484</v>
      </c>
      <c r="D16" s="376">
        <v>2150</v>
      </c>
      <c r="E16" s="376">
        <v>9</v>
      </c>
      <c r="F16" s="376">
        <v>7</v>
      </c>
      <c r="G16" s="376">
        <v>4</v>
      </c>
      <c r="H16" s="376">
        <v>379317</v>
      </c>
      <c r="I16" s="529" t="s">
        <v>252</v>
      </c>
    </row>
    <row r="17" spans="1:9" s="688" customFormat="1" ht="17.25" customHeight="1">
      <c r="A17" s="23" t="s">
        <v>903</v>
      </c>
      <c r="B17" s="20">
        <f>SUM(B18:B23)</f>
        <v>1192764</v>
      </c>
      <c r="C17" s="21">
        <f aca="true" t="shared" si="0" ref="C17:H17">SUM(C18:C23)</f>
        <v>563707</v>
      </c>
      <c r="D17" s="21">
        <f t="shared" si="0"/>
        <v>2950</v>
      </c>
      <c r="E17" s="21">
        <f t="shared" si="0"/>
        <v>13</v>
      </c>
      <c r="F17" s="21">
        <f t="shared" si="0"/>
        <v>9</v>
      </c>
      <c r="G17" s="21">
        <f t="shared" si="0"/>
        <v>6</v>
      </c>
      <c r="H17" s="22">
        <f t="shared" si="0"/>
        <v>421843</v>
      </c>
      <c r="I17" s="23" t="s">
        <v>903</v>
      </c>
    </row>
    <row r="18" spans="1:9" s="263" customFormat="1" ht="17.25" customHeight="1">
      <c r="A18" s="203" t="s">
        <v>253</v>
      </c>
      <c r="B18" s="378">
        <v>42000</v>
      </c>
      <c r="C18" s="274">
        <v>40000</v>
      </c>
      <c r="D18" s="274">
        <v>600</v>
      </c>
      <c r="E18" s="274">
        <v>2</v>
      </c>
      <c r="F18" s="274">
        <v>1</v>
      </c>
      <c r="G18" s="274">
        <v>1</v>
      </c>
      <c r="H18" s="275">
        <v>91500</v>
      </c>
      <c r="I18" s="383" t="s">
        <v>254</v>
      </c>
    </row>
    <row r="19" spans="1:9" s="264" customFormat="1" ht="17.25" customHeight="1">
      <c r="A19" s="203" t="s">
        <v>255</v>
      </c>
      <c r="B19" s="378">
        <v>6000</v>
      </c>
      <c r="C19" s="274">
        <v>6000</v>
      </c>
      <c r="D19" s="274">
        <v>200</v>
      </c>
      <c r="E19" s="274">
        <v>2</v>
      </c>
      <c r="F19" s="274">
        <v>1</v>
      </c>
      <c r="G19" s="274">
        <v>1</v>
      </c>
      <c r="H19" s="275">
        <v>55360</v>
      </c>
      <c r="I19" s="383" t="s">
        <v>256</v>
      </c>
    </row>
    <row r="20" spans="1:9" s="384" customFormat="1" ht="17.25" customHeight="1">
      <c r="A20" s="265" t="s">
        <v>257</v>
      </c>
      <c r="B20" s="376">
        <v>465000</v>
      </c>
      <c r="C20" s="376">
        <v>232400</v>
      </c>
      <c r="D20" s="376">
        <v>900</v>
      </c>
      <c r="E20" s="376">
        <v>4</v>
      </c>
      <c r="F20" s="376">
        <v>3</v>
      </c>
      <c r="G20" s="376">
        <v>1</v>
      </c>
      <c r="H20" s="376">
        <v>82960</v>
      </c>
      <c r="I20" s="301" t="s">
        <v>258</v>
      </c>
    </row>
    <row r="21" spans="1:9" s="384" customFormat="1" ht="17.25" customHeight="1">
      <c r="A21" s="265" t="s">
        <v>259</v>
      </c>
      <c r="B21" s="376">
        <v>238791</v>
      </c>
      <c r="C21" s="376">
        <v>106240</v>
      </c>
      <c r="D21" s="376">
        <v>700</v>
      </c>
      <c r="E21" s="376">
        <v>2</v>
      </c>
      <c r="F21" s="376">
        <v>2</v>
      </c>
      <c r="G21" s="376">
        <v>2</v>
      </c>
      <c r="H21" s="376">
        <v>156833</v>
      </c>
      <c r="I21" s="301" t="s">
        <v>260</v>
      </c>
    </row>
    <row r="22" spans="1:9" s="384" customFormat="1" ht="17.25" customHeight="1">
      <c r="A22" s="265" t="s">
        <v>261</v>
      </c>
      <c r="B22" s="300">
        <v>297863</v>
      </c>
      <c r="C22" s="300">
        <v>129480</v>
      </c>
      <c r="D22" s="300">
        <v>350</v>
      </c>
      <c r="E22" s="300">
        <v>1</v>
      </c>
      <c r="F22" s="300">
        <v>1</v>
      </c>
      <c r="G22" s="300">
        <v>0</v>
      </c>
      <c r="H22" s="300">
        <v>21675</v>
      </c>
      <c r="I22" s="301" t="s">
        <v>262</v>
      </c>
    </row>
    <row r="23" spans="1:9" s="384" customFormat="1" ht="17.25" customHeight="1" thickBot="1">
      <c r="A23" s="385" t="s">
        <v>263</v>
      </c>
      <c r="B23" s="386">
        <v>143110</v>
      </c>
      <c r="C23" s="386">
        <v>49587</v>
      </c>
      <c r="D23" s="386">
        <v>200</v>
      </c>
      <c r="E23" s="386">
        <v>2</v>
      </c>
      <c r="F23" s="386">
        <v>1</v>
      </c>
      <c r="G23" s="386">
        <v>1</v>
      </c>
      <c r="H23" s="386">
        <v>13515</v>
      </c>
      <c r="I23" s="481" t="s">
        <v>264</v>
      </c>
    </row>
    <row r="24" spans="1:9" s="679" customFormat="1" ht="13.5" customHeight="1">
      <c r="A24" s="384" t="s">
        <v>265</v>
      </c>
      <c r="F24" s="706"/>
      <c r="G24" s="1141" t="s">
        <v>1028</v>
      </c>
      <c r="H24" s="1141"/>
      <c r="I24" s="1141"/>
    </row>
    <row r="25" s="384" customFormat="1" ht="13.5" customHeight="1">
      <c r="A25" s="384" t="s">
        <v>762</v>
      </c>
    </row>
    <row r="26" spans="1:9" s="7" customFormat="1" ht="13.5" customHeight="1">
      <c r="A26" s="707"/>
      <c r="B26" s="291"/>
      <c r="C26" s="21"/>
      <c r="D26" s="21"/>
      <c r="E26" s="21"/>
      <c r="F26" s="21"/>
      <c r="G26" s="21"/>
      <c r="H26" s="21"/>
      <c r="I26" s="708"/>
    </row>
    <row r="27" s="7" customFormat="1" ht="13.5"/>
  </sheetData>
  <mergeCells count="8">
    <mergeCell ref="G24:I24"/>
    <mergeCell ref="A1:I1"/>
    <mergeCell ref="C3:D3"/>
    <mergeCell ref="E3:G3"/>
    <mergeCell ref="C4:D4"/>
    <mergeCell ref="E4:G4"/>
    <mergeCell ref="A3:A6"/>
    <mergeCell ref="I3:I6"/>
  </mergeCells>
  <printOptions/>
  <pageMargins left="0.51" right="0.51" top="1" bottom="1" header="0.5" footer="0.5"/>
  <pageSetup horizontalDpi="300" verticalDpi="300" orientation="landscape" paperSize="9" r:id="rId1"/>
  <rowBreaks count="1" manualBreakCount="1">
    <brk id="26" max="5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0">
      <selection activeCell="H32" sqref="H32"/>
    </sheetView>
  </sheetViews>
  <sheetFormatPr defaultColWidth="8.88671875" defaultRowHeight="13.5"/>
  <cols>
    <col min="1" max="1" width="11.6640625" style="25" customWidth="1"/>
    <col min="2" max="5" width="7.77734375" style="25" customWidth="1"/>
    <col min="6" max="6" width="7.3359375" style="25" customWidth="1"/>
    <col min="7" max="8" width="7.77734375" style="25" customWidth="1"/>
    <col min="9" max="9" width="10.77734375" style="25" customWidth="1"/>
    <col min="10" max="10" width="7.3359375" style="25" customWidth="1"/>
    <col min="11" max="11" width="7.77734375" style="25" customWidth="1"/>
    <col min="12" max="12" width="7.3359375" style="25" customWidth="1"/>
    <col min="13" max="13" width="7.77734375" style="25" customWidth="1"/>
    <col min="14" max="14" width="11.3359375" style="25" customWidth="1"/>
    <col min="15" max="16384" width="7.77734375" style="25" customWidth="1"/>
  </cols>
  <sheetData>
    <row r="1" spans="1:14" s="257" customFormat="1" ht="20.25" customHeight="1">
      <c r="A1" s="1144" t="s">
        <v>14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</row>
    <row r="2" spans="1:14" s="257" customFormat="1" ht="12" customHeight="1" thickBot="1">
      <c r="A2" s="266" t="s">
        <v>469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419" t="s">
        <v>807</v>
      </c>
    </row>
    <row r="3" spans="1:14" s="257" customFormat="1" ht="13.5" customHeight="1">
      <c r="A3" s="1119" t="s">
        <v>821</v>
      </c>
      <c r="B3" s="1122" t="s">
        <v>669</v>
      </c>
      <c r="C3" s="1119"/>
      <c r="D3" s="1122" t="s">
        <v>470</v>
      </c>
      <c r="E3" s="1119"/>
      <c r="F3" s="1122" t="s">
        <v>471</v>
      </c>
      <c r="G3" s="1119"/>
      <c r="H3" s="1122" t="s">
        <v>472</v>
      </c>
      <c r="I3" s="1119"/>
      <c r="J3" s="1122" t="s">
        <v>473</v>
      </c>
      <c r="K3" s="1119"/>
      <c r="L3" s="1122" t="s">
        <v>474</v>
      </c>
      <c r="M3" s="1119"/>
      <c r="N3" s="1122" t="s">
        <v>824</v>
      </c>
    </row>
    <row r="4" spans="1:14" s="257" customFormat="1" ht="13.5" customHeight="1">
      <c r="A4" s="882"/>
      <c r="B4" s="1062" t="s">
        <v>769</v>
      </c>
      <c r="C4" s="883"/>
      <c r="D4" s="1130" t="s">
        <v>475</v>
      </c>
      <c r="E4" s="883"/>
      <c r="F4" s="1130" t="s">
        <v>476</v>
      </c>
      <c r="G4" s="883"/>
      <c r="H4" s="1062" t="s">
        <v>477</v>
      </c>
      <c r="I4" s="883"/>
      <c r="J4" s="1062" t="s">
        <v>478</v>
      </c>
      <c r="K4" s="883"/>
      <c r="L4" s="1062" t="s">
        <v>479</v>
      </c>
      <c r="M4" s="883"/>
      <c r="N4" s="1061"/>
    </row>
    <row r="5" spans="1:14" s="257" customFormat="1" ht="13.5" customHeight="1">
      <c r="A5" s="882"/>
      <c r="B5" s="268" t="s">
        <v>685</v>
      </c>
      <c r="C5" s="268" t="s">
        <v>686</v>
      </c>
      <c r="D5" s="268" t="s">
        <v>685</v>
      </c>
      <c r="E5" s="268" t="s">
        <v>686</v>
      </c>
      <c r="F5" s="268" t="s">
        <v>685</v>
      </c>
      <c r="G5" s="268" t="s">
        <v>686</v>
      </c>
      <c r="H5" s="268" t="s">
        <v>685</v>
      </c>
      <c r="I5" s="268" t="s">
        <v>686</v>
      </c>
      <c r="J5" s="268" t="s">
        <v>685</v>
      </c>
      <c r="K5" s="268" t="s">
        <v>686</v>
      </c>
      <c r="L5" s="268" t="s">
        <v>685</v>
      </c>
      <c r="M5" s="268" t="s">
        <v>686</v>
      </c>
      <c r="N5" s="1061"/>
    </row>
    <row r="6" spans="1:14" s="257" customFormat="1" ht="13.5" customHeight="1">
      <c r="A6" s="883"/>
      <c r="B6" s="270" t="s">
        <v>820</v>
      </c>
      <c r="C6" s="270" t="s">
        <v>689</v>
      </c>
      <c r="D6" s="270" t="s">
        <v>820</v>
      </c>
      <c r="E6" s="270" t="s">
        <v>689</v>
      </c>
      <c r="F6" s="270" t="s">
        <v>820</v>
      </c>
      <c r="G6" s="270" t="s">
        <v>689</v>
      </c>
      <c r="H6" s="270" t="s">
        <v>820</v>
      </c>
      <c r="I6" s="270" t="s">
        <v>689</v>
      </c>
      <c r="J6" s="270" t="s">
        <v>820</v>
      </c>
      <c r="K6" s="270" t="s">
        <v>689</v>
      </c>
      <c r="L6" s="270" t="s">
        <v>820</v>
      </c>
      <c r="M6" s="270" t="s">
        <v>689</v>
      </c>
      <c r="N6" s="1062"/>
    </row>
    <row r="7" spans="1:14" s="266" customFormat="1" ht="12.75" customHeight="1">
      <c r="A7" s="531" t="s">
        <v>197</v>
      </c>
      <c r="B7" s="282">
        <f aca="true" t="shared" si="0" ref="B7:C11">SUM(D7,F7,H7,J7,L7)</f>
        <v>24</v>
      </c>
      <c r="C7" s="282">
        <f t="shared" si="0"/>
        <v>3021</v>
      </c>
      <c r="D7" s="282">
        <v>4</v>
      </c>
      <c r="E7" s="282">
        <v>1328</v>
      </c>
      <c r="F7" s="282">
        <v>2</v>
      </c>
      <c r="G7" s="282">
        <v>285</v>
      </c>
      <c r="H7" s="282">
        <v>11</v>
      </c>
      <c r="I7" s="282">
        <v>1018</v>
      </c>
      <c r="J7" s="282">
        <v>4</v>
      </c>
      <c r="K7" s="282">
        <v>230</v>
      </c>
      <c r="L7" s="282">
        <v>3</v>
      </c>
      <c r="M7" s="282">
        <v>160</v>
      </c>
      <c r="N7" s="553" t="s">
        <v>197</v>
      </c>
    </row>
    <row r="8" spans="1:14" s="266" customFormat="1" ht="12.75" customHeight="1">
      <c r="A8" s="530" t="s">
        <v>248</v>
      </c>
      <c r="B8" s="284">
        <v>2</v>
      </c>
      <c r="C8" s="284">
        <v>173</v>
      </c>
      <c r="D8" s="284" t="s">
        <v>778</v>
      </c>
      <c r="E8" s="284" t="s">
        <v>778</v>
      </c>
      <c r="F8" s="284" t="s">
        <v>778</v>
      </c>
      <c r="G8" s="284" t="s">
        <v>778</v>
      </c>
      <c r="H8" s="284">
        <v>2</v>
      </c>
      <c r="I8" s="284">
        <v>173</v>
      </c>
      <c r="J8" s="284" t="s">
        <v>778</v>
      </c>
      <c r="K8" s="284" t="s">
        <v>778</v>
      </c>
      <c r="L8" s="284" t="s">
        <v>778</v>
      </c>
      <c r="M8" s="284" t="s">
        <v>778</v>
      </c>
      <c r="N8" s="554" t="s">
        <v>248</v>
      </c>
    </row>
    <row r="9" spans="1:14" s="266" customFormat="1" ht="12.75" customHeight="1">
      <c r="A9" s="530" t="s">
        <v>198</v>
      </c>
      <c r="B9" s="282">
        <f t="shared" si="0"/>
        <v>24</v>
      </c>
      <c r="C9" s="282">
        <f t="shared" si="0"/>
        <v>3078</v>
      </c>
      <c r="D9" s="282">
        <v>4</v>
      </c>
      <c r="E9" s="282">
        <v>1331</v>
      </c>
      <c r="F9" s="282">
        <v>3</v>
      </c>
      <c r="G9" s="282">
        <v>414</v>
      </c>
      <c r="H9" s="282">
        <v>10</v>
      </c>
      <c r="I9" s="282">
        <v>943</v>
      </c>
      <c r="J9" s="282">
        <v>4</v>
      </c>
      <c r="K9" s="282">
        <v>230</v>
      </c>
      <c r="L9" s="282">
        <v>3</v>
      </c>
      <c r="M9" s="282">
        <v>160</v>
      </c>
      <c r="N9" s="554" t="s">
        <v>198</v>
      </c>
    </row>
    <row r="10" spans="1:14" s="266" customFormat="1" ht="12.75" customHeight="1">
      <c r="A10" s="530" t="s">
        <v>249</v>
      </c>
      <c r="B10" s="284">
        <v>3</v>
      </c>
      <c r="C10" s="284">
        <v>227</v>
      </c>
      <c r="D10" s="284" t="s">
        <v>778</v>
      </c>
      <c r="E10" s="284" t="s">
        <v>778</v>
      </c>
      <c r="F10" s="284" t="s">
        <v>778</v>
      </c>
      <c r="G10" s="284" t="s">
        <v>778</v>
      </c>
      <c r="H10" s="284">
        <v>2</v>
      </c>
      <c r="I10" s="284">
        <v>173</v>
      </c>
      <c r="J10" s="284">
        <v>1</v>
      </c>
      <c r="K10" s="284">
        <v>54</v>
      </c>
      <c r="L10" s="284" t="s">
        <v>778</v>
      </c>
      <c r="M10" s="284" t="s">
        <v>778</v>
      </c>
      <c r="N10" s="554" t="s">
        <v>249</v>
      </c>
    </row>
    <row r="11" spans="1:14" s="266" customFormat="1" ht="12.75" customHeight="1">
      <c r="A11" s="530" t="s">
        <v>199</v>
      </c>
      <c r="B11" s="282">
        <f t="shared" si="0"/>
        <v>25</v>
      </c>
      <c r="C11" s="282">
        <f t="shared" si="0"/>
        <v>3148</v>
      </c>
      <c r="D11" s="282">
        <v>5</v>
      </c>
      <c r="E11" s="282">
        <v>1508</v>
      </c>
      <c r="F11" s="282">
        <v>2</v>
      </c>
      <c r="G11" s="282">
        <v>237</v>
      </c>
      <c r="H11" s="282">
        <v>11</v>
      </c>
      <c r="I11" s="282">
        <v>1012</v>
      </c>
      <c r="J11" s="282">
        <v>4</v>
      </c>
      <c r="K11" s="282">
        <v>231</v>
      </c>
      <c r="L11" s="282">
        <v>3</v>
      </c>
      <c r="M11" s="282">
        <v>160</v>
      </c>
      <c r="N11" s="554" t="s">
        <v>199</v>
      </c>
    </row>
    <row r="12" spans="1:14" s="266" customFormat="1" ht="12.75" customHeight="1">
      <c r="A12" s="530" t="s">
        <v>250</v>
      </c>
      <c r="B12" s="284">
        <v>3</v>
      </c>
      <c r="C12" s="284">
        <v>227</v>
      </c>
      <c r="D12" s="284" t="s">
        <v>778</v>
      </c>
      <c r="E12" s="284" t="s">
        <v>778</v>
      </c>
      <c r="F12" s="284" t="s">
        <v>778</v>
      </c>
      <c r="G12" s="284" t="s">
        <v>778</v>
      </c>
      <c r="H12" s="284">
        <v>1</v>
      </c>
      <c r="I12" s="284">
        <v>101</v>
      </c>
      <c r="J12" s="284">
        <v>2</v>
      </c>
      <c r="K12" s="284">
        <v>126</v>
      </c>
      <c r="L12" s="284" t="s">
        <v>778</v>
      </c>
      <c r="M12" s="284" t="s">
        <v>778</v>
      </c>
      <c r="N12" s="554" t="s">
        <v>250</v>
      </c>
    </row>
    <row r="13" spans="1:14" s="266" customFormat="1" ht="12.75" customHeight="1">
      <c r="A13" s="530" t="s">
        <v>200</v>
      </c>
      <c r="B13" s="282">
        <v>26</v>
      </c>
      <c r="C13" s="282">
        <v>3532</v>
      </c>
      <c r="D13" s="282">
        <v>6</v>
      </c>
      <c r="E13" s="282">
        <v>1888</v>
      </c>
      <c r="F13" s="282">
        <v>2</v>
      </c>
      <c r="G13" s="282">
        <v>237</v>
      </c>
      <c r="H13" s="282">
        <v>12</v>
      </c>
      <c r="I13" s="282">
        <v>1089</v>
      </c>
      <c r="J13" s="282">
        <v>4</v>
      </c>
      <c r="K13" s="282">
        <v>230</v>
      </c>
      <c r="L13" s="282">
        <v>2</v>
      </c>
      <c r="M13" s="282">
        <v>88</v>
      </c>
      <c r="N13" s="554" t="s">
        <v>200</v>
      </c>
    </row>
    <row r="14" spans="1:14" s="266" customFormat="1" ht="12.75" customHeight="1">
      <c r="A14" s="530" t="s">
        <v>251</v>
      </c>
      <c r="B14" s="534">
        <v>4</v>
      </c>
      <c r="C14" s="534">
        <v>227</v>
      </c>
      <c r="D14" s="534" t="s">
        <v>778</v>
      </c>
      <c r="E14" s="534" t="s">
        <v>778</v>
      </c>
      <c r="F14" s="534" t="s">
        <v>778</v>
      </c>
      <c r="G14" s="534" t="s">
        <v>778</v>
      </c>
      <c r="H14" s="534">
        <v>1</v>
      </c>
      <c r="I14" s="534">
        <v>74</v>
      </c>
      <c r="J14" s="534">
        <v>2</v>
      </c>
      <c r="K14" s="534">
        <v>123</v>
      </c>
      <c r="L14" s="534">
        <v>1</v>
      </c>
      <c r="M14" s="534">
        <v>30</v>
      </c>
      <c r="N14" s="554" t="s">
        <v>251</v>
      </c>
    </row>
    <row r="15" spans="1:14" s="535" customFormat="1" ht="12.75" customHeight="1">
      <c r="A15" s="532" t="s">
        <v>201</v>
      </c>
      <c r="B15" s="283">
        <v>27</v>
      </c>
      <c r="C15" s="283">
        <v>3586</v>
      </c>
      <c r="D15" s="283">
        <v>6</v>
      </c>
      <c r="E15" s="283">
        <v>1888</v>
      </c>
      <c r="F15" s="283">
        <v>2</v>
      </c>
      <c r="G15" s="283">
        <v>237</v>
      </c>
      <c r="H15" s="283">
        <v>12</v>
      </c>
      <c r="I15" s="283">
        <v>1089</v>
      </c>
      <c r="J15" s="283">
        <v>5</v>
      </c>
      <c r="K15" s="283">
        <v>284</v>
      </c>
      <c r="L15" s="283">
        <v>2</v>
      </c>
      <c r="M15" s="283">
        <v>88</v>
      </c>
      <c r="N15" s="555" t="s">
        <v>201</v>
      </c>
    </row>
    <row r="16" spans="1:14" s="257" customFormat="1" ht="12.75" customHeight="1">
      <c r="A16" s="530" t="s">
        <v>266</v>
      </c>
      <c r="B16" s="284">
        <v>3</v>
      </c>
      <c r="C16" s="284">
        <v>247</v>
      </c>
      <c r="D16" s="536">
        <v>0</v>
      </c>
      <c r="E16" s="536">
        <v>0</v>
      </c>
      <c r="F16" s="537">
        <v>0</v>
      </c>
      <c r="G16" s="537">
        <v>0</v>
      </c>
      <c r="H16" s="538">
        <v>2</v>
      </c>
      <c r="I16" s="538">
        <v>175</v>
      </c>
      <c r="J16" s="538">
        <v>1</v>
      </c>
      <c r="K16" s="538">
        <v>72</v>
      </c>
      <c r="L16" s="536">
        <v>0</v>
      </c>
      <c r="M16" s="536">
        <v>0</v>
      </c>
      <c r="N16" s="554" t="s">
        <v>266</v>
      </c>
    </row>
    <row r="17" spans="1:14" s="540" customFormat="1" ht="12.75" customHeight="1" thickBot="1">
      <c r="A17" s="533" t="s">
        <v>903</v>
      </c>
      <c r="B17" s="709">
        <f>SUM(D17,F17,H17,J17,L17)</f>
        <v>29</v>
      </c>
      <c r="C17" s="709">
        <f>SUM(E17,G17,I17,K17,M17)</f>
        <v>3803</v>
      </c>
      <c r="D17" s="709">
        <v>6</v>
      </c>
      <c r="E17" s="709">
        <v>1888</v>
      </c>
      <c r="F17" s="709">
        <v>2</v>
      </c>
      <c r="G17" s="709">
        <v>237</v>
      </c>
      <c r="H17" s="709">
        <v>15</v>
      </c>
      <c r="I17" s="709">
        <v>1336</v>
      </c>
      <c r="J17" s="709">
        <v>5</v>
      </c>
      <c r="K17" s="709">
        <v>284</v>
      </c>
      <c r="L17" s="709">
        <v>1</v>
      </c>
      <c r="M17" s="709">
        <v>58</v>
      </c>
      <c r="N17" s="539" t="s">
        <v>903</v>
      </c>
    </row>
    <row r="18" spans="1:7" s="688" customFormat="1" ht="13.5" customHeight="1" thickBot="1">
      <c r="A18" s="710"/>
      <c r="B18" s="710"/>
      <c r="C18" s="710"/>
      <c r="D18" s="710"/>
      <c r="E18" s="710"/>
      <c r="F18" s="710"/>
      <c r="G18" s="710"/>
    </row>
    <row r="19" spans="1:14" s="257" customFormat="1" ht="13.5" customHeight="1">
      <c r="A19" s="1119" t="s">
        <v>821</v>
      </c>
      <c r="B19" s="855" t="s">
        <v>480</v>
      </c>
      <c r="C19" s="856"/>
      <c r="D19" s="856"/>
      <c r="E19" s="856"/>
      <c r="F19" s="856"/>
      <c r="G19" s="857"/>
      <c r="H19" s="271" t="s">
        <v>481</v>
      </c>
      <c r="I19" s="1122" t="s">
        <v>824</v>
      </c>
      <c r="J19" s="189"/>
      <c r="K19" s="189"/>
      <c r="L19" s="189"/>
      <c r="M19" s="189"/>
      <c r="N19" s="189"/>
    </row>
    <row r="20" spans="1:14" s="257" customFormat="1" ht="13.5" customHeight="1">
      <c r="A20" s="882"/>
      <c r="B20" s="268" t="s">
        <v>482</v>
      </c>
      <c r="C20" s="268" t="s">
        <v>470</v>
      </c>
      <c r="D20" s="268" t="s">
        <v>471</v>
      </c>
      <c r="E20" s="268" t="s">
        <v>472</v>
      </c>
      <c r="F20" s="268" t="s">
        <v>473</v>
      </c>
      <c r="G20" s="268" t="s">
        <v>474</v>
      </c>
      <c r="H20" s="166" t="s">
        <v>763</v>
      </c>
      <c r="I20" s="1061"/>
      <c r="J20" s="189"/>
      <c r="K20" s="189"/>
      <c r="L20" s="189"/>
      <c r="M20" s="189"/>
      <c r="N20" s="189"/>
    </row>
    <row r="21" spans="1:14" s="257" customFormat="1" ht="13.5" customHeight="1">
      <c r="A21" s="883"/>
      <c r="B21" s="270" t="s">
        <v>483</v>
      </c>
      <c r="C21" s="294" t="s">
        <v>484</v>
      </c>
      <c r="D21" s="294" t="s">
        <v>476</v>
      </c>
      <c r="E21" s="270" t="s">
        <v>477</v>
      </c>
      <c r="F21" s="270" t="s">
        <v>478</v>
      </c>
      <c r="G21" s="270" t="s">
        <v>479</v>
      </c>
      <c r="H21" s="270" t="s">
        <v>485</v>
      </c>
      <c r="I21" s="1062"/>
      <c r="J21" s="189"/>
      <c r="K21" s="189"/>
      <c r="L21" s="189"/>
      <c r="M21" s="189"/>
      <c r="N21" s="189"/>
    </row>
    <row r="22" spans="1:9" s="266" customFormat="1" ht="12.75" customHeight="1">
      <c r="A22" s="531" t="s">
        <v>197</v>
      </c>
      <c r="B22" s="541">
        <v>72</v>
      </c>
      <c r="C22" s="542">
        <v>70.66</v>
      </c>
      <c r="D22" s="542">
        <v>79.08</v>
      </c>
      <c r="E22" s="542">
        <v>75.43</v>
      </c>
      <c r="F22" s="542">
        <v>70.47</v>
      </c>
      <c r="G22" s="542">
        <v>33.86</v>
      </c>
      <c r="H22" s="282">
        <v>191689</v>
      </c>
      <c r="I22" s="553" t="s">
        <v>197</v>
      </c>
    </row>
    <row r="23" spans="1:9" s="266" customFormat="1" ht="12.75" customHeight="1">
      <c r="A23" s="530" t="s">
        <v>248</v>
      </c>
      <c r="B23" s="594" t="s">
        <v>267</v>
      </c>
      <c r="C23" s="594" t="s">
        <v>267</v>
      </c>
      <c r="D23" s="594" t="s">
        <v>267</v>
      </c>
      <c r="E23" s="594" t="s">
        <v>267</v>
      </c>
      <c r="F23" s="594" t="s">
        <v>267</v>
      </c>
      <c r="G23" s="594" t="s">
        <v>267</v>
      </c>
      <c r="H23" s="595" t="s">
        <v>267</v>
      </c>
      <c r="I23" s="554" t="s">
        <v>248</v>
      </c>
    </row>
    <row r="24" spans="1:9" s="266" customFormat="1" ht="12.75" customHeight="1">
      <c r="A24" s="530" t="s">
        <v>198</v>
      </c>
      <c r="B24" s="541">
        <v>68.1</v>
      </c>
      <c r="C24" s="542">
        <v>69.4</v>
      </c>
      <c r="D24" s="542">
        <v>73.4</v>
      </c>
      <c r="E24" s="542">
        <v>67</v>
      </c>
      <c r="F24" s="542">
        <v>35.4</v>
      </c>
      <c r="G24" s="542">
        <v>33.9</v>
      </c>
      <c r="H24" s="282">
        <v>199822</v>
      </c>
      <c r="I24" s="554" t="s">
        <v>198</v>
      </c>
    </row>
    <row r="25" spans="1:9" s="266" customFormat="1" ht="12.75" customHeight="1">
      <c r="A25" s="530" t="s">
        <v>249</v>
      </c>
      <c r="B25" s="594" t="s">
        <v>267</v>
      </c>
      <c r="C25" s="594" t="s">
        <v>267</v>
      </c>
      <c r="D25" s="594" t="s">
        <v>267</v>
      </c>
      <c r="E25" s="594" t="s">
        <v>267</v>
      </c>
      <c r="F25" s="594" t="s">
        <v>267</v>
      </c>
      <c r="G25" s="594" t="s">
        <v>267</v>
      </c>
      <c r="H25" s="595" t="s">
        <v>267</v>
      </c>
      <c r="I25" s="554" t="s">
        <v>249</v>
      </c>
    </row>
    <row r="26" spans="1:9" s="266" customFormat="1" ht="12.75" customHeight="1">
      <c r="A26" s="530" t="s">
        <v>199</v>
      </c>
      <c r="B26" s="541">
        <v>60.8</v>
      </c>
      <c r="C26" s="542">
        <v>61.5</v>
      </c>
      <c r="D26" s="542">
        <v>69.1</v>
      </c>
      <c r="E26" s="542">
        <v>76.5</v>
      </c>
      <c r="F26" s="542">
        <v>57.2</v>
      </c>
      <c r="G26" s="542">
        <v>39.9</v>
      </c>
      <c r="H26" s="282">
        <v>94980</v>
      </c>
      <c r="I26" s="554" t="s">
        <v>199</v>
      </c>
    </row>
    <row r="27" spans="1:9" s="266" customFormat="1" ht="12.75" customHeight="1">
      <c r="A27" s="530" t="s">
        <v>250</v>
      </c>
      <c r="B27" s="544">
        <v>55.3</v>
      </c>
      <c r="C27" s="543">
        <v>0</v>
      </c>
      <c r="D27" s="543">
        <v>0</v>
      </c>
      <c r="E27" s="543">
        <v>0</v>
      </c>
      <c r="F27" s="544">
        <v>55.3</v>
      </c>
      <c r="G27" s="543">
        <v>0</v>
      </c>
      <c r="H27" s="284">
        <v>2761</v>
      </c>
      <c r="I27" s="554" t="s">
        <v>250</v>
      </c>
    </row>
    <row r="28" spans="1:9" s="266" customFormat="1" ht="12.75" customHeight="1">
      <c r="A28" s="530" t="s">
        <v>200</v>
      </c>
      <c r="B28" s="541">
        <v>58.2</v>
      </c>
      <c r="C28" s="542">
        <v>58.2</v>
      </c>
      <c r="D28" s="542">
        <v>64.9</v>
      </c>
      <c r="E28" s="542">
        <v>71.4</v>
      </c>
      <c r="F28" s="542">
        <v>56.9</v>
      </c>
      <c r="G28" s="542">
        <v>39.7</v>
      </c>
      <c r="H28" s="282">
        <v>135064</v>
      </c>
      <c r="I28" s="554" t="s">
        <v>200</v>
      </c>
    </row>
    <row r="29" spans="1:9" s="266" customFormat="1" ht="12.75" customHeight="1">
      <c r="A29" s="530" t="s">
        <v>251</v>
      </c>
      <c r="B29" s="545">
        <v>54.8</v>
      </c>
      <c r="C29" s="545">
        <v>27.6</v>
      </c>
      <c r="D29" s="546">
        <v>0</v>
      </c>
      <c r="E29" s="546">
        <v>0</v>
      </c>
      <c r="F29" s="545" t="s">
        <v>778</v>
      </c>
      <c r="G29" s="546">
        <v>0</v>
      </c>
      <c r="H29" s="546">
        <v>0</v>
      </c>
      <c r="I29" s="554" t="s">
        <v>251</v>
      </c>
    </row>
    <row r="30" spans="1:9" s="535" customFormat="1" ht="12.75" customHeight="1">
      <c r="A30" s="532" t="s">
        <v>201</v>
      </c>
      <c r="B30" s="547">
        <v>54.5</v>
      </c>
      <c r="C30" s="548">
        <v>51.37</v>
      </c>
      <c r="D30" s="548">
        <v>58.03</v>
      </c>
      <c r="E30" s="548">
        <v>60.1</v>
      </c>
      <c r="F30" s="548">
        <v>46.7</v>
      </c>
      <c r="G30" s="548">
        <v>0</v>
      </c>
      <c r="H30" s="283">
        <v>54038</v>
      </c>
      <c r="I30" s="555" t="s">
        <v>201</v>
      </c>
    </row>
    <row r="31" spans="1:9" s="535" customFormat="1" ht="12.75" customHeight="1">
      <c r="A31" s="530" t="s">
        <v>266</v>
      </c>
      <c r="B31" s="549">
        <v>47.38</v>
      </c>
      <c r="C31" s="550">
        <v>0</v>
      </c>
      <c r="D31" s="550">
        <v>0</v>
      </c>
      <c r="E31" s="549">
        <v>52.37</v>
      </c>
      <c r="F31" s="551">
        <v>42.4</v>
      </c>
      <c r="G31" s="550">
        <v>0</v>
      </c>
      <c r="H31" s="552">
        <v>21008</v>
      </c>
      <c r="I31" s="554" t="s">
        <v>266</v>
      </c>
    </row>
    <row r="32" spans="1:9" s="540" customFormat="1" ht="12.75" customHeight="1" thickBot="1">
      <c r="A32" s="533" t="s">
        <v>903</v>
      </c>
      <c r="B32" s="711">
        <v>59.12</v>
      </c>
      <c r="C32" s="712">
        <v>58.05</v>
      </c>
      <c r="D32" s="712">
        <v>52.5</v>
      </c>
      <c r="E32" s="712">
        <v>65.44</v>
      </c>
      <c r="F32" s="712">
        <v>45.85</v>
      </c>
      <c r="G32" s="712">
        <v>51.46</v>
      </c>
      <c r="H32" s="709">
        <v>86702</v>
      </c>
      <c r="I32" s="539" t="s">
        <v>903</v>
      </c>
    </row>
    <row r="33" spans="1:9" s="207" customFormat="1" ht="12" customHeight="1">
      <c r="A33" s="257" t="s">
        <v>1087</v>
      </c>
      <c r="F33" s="1143" t="s">
        <v>1088</v>
      </c>
      <c r="G33" s="1143"/>
      <c r="H33" s="1143"/>
      <c r="I33" s="1143"/>
    </row>
    <row r="34" s="688" customFormat="1" ht="13.5"/>
    <row r="35" s="688" customFormat="1" ht="13.5"/>
    <row r="36" s="688" customFormat="1" ht="13.5"/>
    <row r="37" s="688" customFormat="1" ht="13.5"/>
    <row r="38" s="1" customFormat="1" ht="13.5"/>
  </sheetData>
  <mergeCells count="19">
    <mergeCell ref="A19:A21"/>
    <mergeCell ref="I19:I21"/>
    <mergeCell ref="J4:K4"/>
    <mergeCell ref="L4:M4"/>
    <mergeCell ref="B19:G19"/>
    <mergeCell ref="B4:C4"/>
    <mergeCell ref="D4:E4"/>
    <mergeCell ref="F4:G4"/>
    <mergeCell ref="H4:I4"/>
    <mergeCell ref="F33:I33"/>
    <mergeCell ref="A1:N1"/>
    <mergeCell ref="B3:C3"/>
    <mergeCell ref="D3:E3"/>
    <mergeCell ref="F3:G3"/>
    <mergeCell ref="H3:I3"/>
    <mergeCell ref="J3:K3"/>
    <mergeCell ref="L3:M3"/>
    <mergeCell ref="N3:N6"/>
    <mergeCell ref="A3:A6"/>
  </mergeCells>
  <printOptions/>
  <pageMargins left="0.51" right="0.54" top="1" bottom="1" header="0.5" footer="0.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E19">
      <selection activeCell="R17" sqref="R17"/>
    </sheetView>
  </sheetViews>
  <sheetFormatPr defaultColWidth="8.88671875" defaultRowHeight="13.5"/>
  <cols>
    <col min="1" max="1" width="10.77734375" style="25" customWidth="1"/>
    <col min="2" max="2" width="6.3359375" style="25" customWidth="1"/>
    <col min="3" max="6" width="7.3359375" style="25" customWidth="1"/>
    <col min="7" max="7" width="6.77734375" style="25" customWidth="1"/>
    <col min="8" max="10" width="7.3359375" style="25" customWidth="1"/>
    <col min="11" max="11" width="6.3359375" style="25" customWidth="1"/>
    <col min="12" max="14" width="6.77734375" style="25" customWidth="1"/>
    <col min="15" max="16" width="7.3359375" style="25" customWidth="1"/>
    <col min="17" max="17" width="6.77734375" style="25" customWidth="1"/>
    <col min="18" max="18" width="8.77734375" style="25" customWidth="1"/>
    <col min="19" max="19" width="10.77734375" style="25" customWidth="1"/>
    <col min="20" max="16384" width="8.77734375" style="25" customWidth="1"/>
  </cols>
  <sheetData>
    <row r="1" spans="1:19" s="257" customFormat="1" ht="28.5" customHeight="1">
      <c r="A1" s="997" t="s">
        <v>268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</row>
    <row r="2" spans="1:19" s="257" customFormat="1" ht="18" customHeight="1" thickBot="1">
      <c r="A2" s="713" t="s">
        <v>811</v>
      </c>
      <c r="B2" s="266"/>
      <c r="C2" s="258"/>
      <c r="D2" s="258"/>
      <c r="E2" s="258"/>
      <c r="F2" s="258"/>
      <c r="G2" s="258"/>
      <c r="H2" s="258"/>
      <c r="J2" s="419"/>
      <c r="S2" s="419" t="s">
        <v>529</v>
      </c>
    </row>
    <row r="3" spans="1:20" s="257" customFormat="1" ht="24.75" customHeight="1">
      <c r="A3" s="1119" t="s">
        <v>821</v>
      </c>
      <c r="B3" s="1117" t="s">
        <v>530</v>
      </c>
      <c r="C3" s="1118"/>
      <c r="D3" s="1118"/>
      <c r="E3" s="1118"/>
      <c r="F3" s="1118"/>
      <c r="G3" s="1118"/>
      <c r="H3" s="1119"/>
      <c r="I3" s="271" t="s">
        <v>434</v>
      </c>
      <c r="J3" s="601" t="s">
        <v>269</v>
      </c>
      <c r="K3" s="855" t="s">
        <v>270</v>
      </c>
      <c r="L3" s="856"/>
      <c r="M3" s="857"/>
      <c r="N3" s="271" t="s">
        <v>271</v>
      </c>
      <c r="O3" s="1146" t="s">
        <v>272</v>
      </c>
      <c r="P3" s="856"/>
      <c r="Q3" s="857"/>
      <c r="R3" s="271" t="s">
        <v>273</v>
      </c>
      <c r="S3" s="1122" t="s">
        <v>824</v>
      </c>
      <c r="T3" s="189"/>
    </row>
    <row r="4" spans="1:20" s="257" customFormat="1" ht="24.75" customHeight="1">
      <c r="A4" s="882"/>
      <c r="B4" s="268" t="s">
        <v>767</v>
      </c>
      <c r="C4" s="268" t="s">
        <v>531</v>
      </c>
      <c r="D4" s="268" t="s">
        <v>532</v>
      </c>
      <c r="E4" s="268" t="s">
        <v>533</v>
      </c>
      <c r="F4" s="268" t="s">
        <v>534</v>
      </c>
      <c r="G4" s="268" t="s">
        <v>535</v>
      </c>
      <c r="H4" s="268" t="s">
        <v>536</v>
      </c>
      <c r="I4" s="166"/>
      <c r="J4" s="475"/>
      <c r="K4" s="166" t="s">
        <v>767</v>
      </c>
      <c r="L4" s="166" t="s">
        <v>274</v>
      </c>
      <c r="M4" s="166" t="s">
        <v>275</v>
      </c>
      <c r="N4" s="166"/>
      <c r="O4" s="268" t="s">
        <v>276</v>
      </c>
      <c r="P4" s="268" t="s">
        <v>277</v>
      </c>
      <c r="Q4" s="268" t="s">
        <v>278</v>
      </c>
      <c r="S4" s="1061"/>
      <c r="T4" s="189"/>
    </row>
    <row r="5" spans="1:19" s="257" customFormat="1" ht="24.75" customHeight="1">
      <c r="A5" s="882"/>
      <c r="B5" s="605"/>
      <c r="C5" s="166" t="s">
        <v>537</v>
      </c>
      <c r="D5" s="166" t="s">
        <v>538</v>
      </c>
      <c r="E5" s="166" t="s">
        <v>539</v>
      </c>
      <c r="F5" s="166" t="s">
        <v>540</v>
      </c>
      <c r="G5" s="272" t="s">
        <v>541</v>
      </c>
      <c r="H5" s="166"/>
      <c r="I5" s="166" t="s">
        <v>542</v>
      </c>
      <c r="J5" s="475" t="s">
        <v>542</v>
      </c>
      <c r="K5" s="293"/>
      <c r="L5" s="293"/>
      <c r="M5" s="293"/>
      <c r="N5" s="293"/>
      <c r="O5" s="293"/>
      <c r="P5" s="293"/>
      <c r="Q5" s="293"/>
      <c r="R5" s="272" t="s">
        <v>827</v>
      </c>
      <c r="S5" s="1061"/>
    </row>
    <row r="6" spans="1:20" s="257" customFormat="1" ht="24.75" customHeight="1">
      <c r="A6" s="883"/>
      <c r="B6" s="602" t="s">
        <v>769</v>
      </c>
      <c r="C6" s="270" t="s">
        <v>543</v>
      </c>
      <c r="D6" s="270" t="s">
        <v>543</v>
      </c>
      <c r="E6" s="270" t="s">
        <v>543</v>
      </c>
      <c r="F6" s="270" t="s">
        <v>543</v>
      </c>
      <c r="G6" s="270" t="s">
        <v>543</v>
      </c>
      <c r="H6" s="270" t="s">
        <v>544</v>
      </c>
      <c r="I6" s="270" t="s">
        <v>545</v>
      </c>
      <c r="J6" s="603" t="s">
        <v>552</v>
      </c>
      <c r="K6" s="270" t="s">
        <v>769</v>
      </c>
      <c r="L6" s="294" t="s">
        <v>279</v>
      </c>
      <c r="M6" s="294" t="s">
        <v>280</v>
      </c>
      <c r="N6" s="270" t="s">
        <v>281</v>
      </c>
      <c r="O6" s="270" t="s">
        <v>282</v>
      </c>
      <c r="P6" s="270" t="s">
        <v>283</v>
      </c>
      <c r="Q6" s="294" t="s">
        <v>284</v>
      </c>
      <c r="R6" s="270" t="s">
        <v>828</v>
      </c>
      <c r="S6" s="1062"/>
      <c r="T6" s="189"/>
    </row>
    <row r="7" spans="1:19" s="16" customFormat="1" ht="34.5" customHeight="1">
      <c r="A7" s="562" t="s">
        <v>197</v>
      </c>
      <c r="B7" s="556">
        <f>SUM(C7:H7)</f>
        <v>21</v>
      </c>
      <c r="C7" s="556">
        <v>9</v>
      </c>
      <c r="D7" s="556">
        <v>1</v>
      </c>
      <c r="E7" s="556">
        <v>1</v>
      </c>
      <c r="F7" s="556" t="s">
        <v>429</v>
      </c>
      <c r="G7" s="556" t="s">
        <v>429</v>
      </c>
      <c r="H7" s="556">
        <v>10</v>
      </c>
      <c r="I7" s="556">
        <v>183</v>
      </c>
      <c r="J7" s="556">
        <v>39</v>
      </c>
      <c r="K7" s="556">
        <f>SUM(L7:M7)</f>
        <v>168</v>
      </c>
      <c r="L7" s="556">
        <v>159</v>
      </c>
      <c r="M7" s="556">
        <v>9</v>
      </c>
      <c r="N7" s="556">
        <v>210</v>
      </c>
      <c r="O7" s="556">
        <v>9</v>
      </c>
      <c r="P7" s="556">
        <v>62</v>
      </c>
      <c r="Q7" s="556" t="s">
        <v>429</v>
      </c>
      <c r="R7" s="556">
        <v>143</v>
      </c>
      <c r="S7" s="566" t="s">
        <v>197</v>
      </c>
    </row>
    <row r="8" spans="1:19" s="16" customFormat="1" ht="34.5" customHeight="1">
      <c r="A8" s="563" t="s">
        <v>248</v>
      </c>
      <c r="B8" s="557">
        <v>18</v>
      </c>
      <c r="C8" s="557">
        <v>11</v>
      </c>
      <c r="D8" s="557">
        <v>3</v>
      </c>
      <c r="E8" s="557">
        <v>1</v>
      </c>
      <c r="F8" s="557" t="s">
        <v>778</v>
      </c>
      <c r="G8" s="557" t="s">
        <v>778</v>
      </c>
      <c r="H8" s="557">
        <v>3</v>
      </c>
      <c r="I8" s="557">
        <v>67</v>
      </c>
      <c r="J8" s="557">
        <v>21</v>
      </c>
      <c r="K8" s="557">
        <v>121</v>
      </c>
      <c r="L8" s="557">
        <v>69</v>
      </c>
      <c r="M8" s="557">
        <v>52</v>
      </c>
      <c r="N8" s="557">
        <v>36</v>
      </c>
      <c r="O8" s="557">
        <v>3</v>
      </c>
      <c r="P8" s="557">
        <v>29</v>
      </c>
      <c r="Q8" s="557" t="s">
        <v>778</v>
      </c>
      <c r="R8" s="557">
        <v>95</v>
      </c>
      <c r="S8" s="567" t="s">
        <v>248</v>
      </c>
    </row>
    <row r="9" spans="1:19" s="16" customFormat="1" ht="34.5" customHeight="1">
      <c r="A9" s="563" t="s">
        <v>198</v>
      </c>
      <c r="B9" s="556">
        <f>SUM(C9:H9)</f>
        <v>22</v>
      </c>
      <c r="C9" s="556">
        <v>10</v>
      </c>
      <c r="D9" s="556">
        <v>1</v>
      </c>
      <c r="E9" s="556" t="s">
        <v>429</v>
      </c>
      <c r="F9" s="556" t="s">
        <v>429</v>
      </c>
      <c r="G9" s="556" t="s">
        <v>429</v>
      </c>
      <c r="H9" s="556">
        <v>11</v>
      </c>
      <c r="I9" s="556">
        <v>241</v>
      </c>
      <c r="J9" s="556">
        <v>44</v>
      </c>
      <c r="K9" s="556">
        <f>SUM(L9:M9)</f>
        <v>166</v>
      </c>
      <c r="L9" s="556">
        <v>142</v>
      </c>
      <c r="M9" s="556">
        <v>24</v>
      </c>
      <c r="N9" s="556">
        <v>210</v>
      </c>
      <c r="O9" s="556">
        <v>30</v>
      </c>
      <c r="P9" s="556">
        <v>80</v>
      </c>
      <c r="Q9" s="556" t="s">
        <v>429</v>
      </c>
      <c r="R9" s="556">
        <v>172</v>
      </c>
      <c r="S9" s="567" t="s">
        <v>198</v>
      </c>
    </row>
    <row r="10" spans="1:19" s="16" customFormat="1" ht="34.5" customHeight="1">
      <c r="A10" s="563" t="s">
        <v>249</v>
      </c>
      <c r="B10" s="557">
        <v>18</v>
      </c>
      <c r="C10" s="557">
        <v>11</v>
      </c>
      <c r="D10" s="557">
        <v>1</v>
      </c>
      <c r="E10" s="557">
        <v>1</v>
      </c>
      <c r="F10" s="557" t="s">
        <v>778</v>
      </c>
      <c r="G10" s="557" t="s">
        <v>778</v>
      </c>
      <c r="H10" s="557">
        <v>5</v>
      </c>
      <c r="I10" s="557">
        <v>72</v>
      </c>
      <c r="J10" s="557">
        <v>29</v>
      </c>
      <c r="K10" s="557">
        <v>117</v>
      </c>
      <c r="L10" s="557">
        <v>65</v>
      </c>
      <c r="M10" s="557">
        <v>52</v>
      </c>
      <c r="N10" s="557">
        <v>36</v>
      </c>
      <c r="O10" s="557">
        <v>3</v>
      </c>
      <c r="P10" s="557">
        <v>29</v>
      </c>
      <c r="Q10" s="557" t="s">
        <v>778</v>
      </c>
      <c r="R10" s="557">
        <v>86</v>
      </c>
      <c r="S10" s="567" t="s">
        <v>249</v>
      </c>
    </row>
    <row r="11" spans="1:19" s="16" customFormat="1" ht="34.5" customHeight="1">
      <c r="A11" s="563" t="s">
        <v>199</v>
      </c>
      <c r="B11" s="558">
        <f>SUM(C11:H11)</f>
        <v>22</v>
      </c>
      <c r="C11" s="557">
        <v>10</v>
      </c>
      <c r="D11" s="557">
        <v>1</v>
      </c>
      <c r="E11" s="556" t="s">
        <v>429</v>
      </c>
      <c r="F11" s="556" t="s">
        <v>429</v>
      </c>
      <c r="G11" s="556" t="s">
        <v>429</v>
      </c>
      <c r="H11" s="557">
        <v>11</v>
      </c>
      <c r="I11" s="557">
        <v>236</v>
      </c>
      <c r="J11" s="557">
        <v>45</v>
      </c>
      <c r="K11" s="557">
        <f>SUM(L11:M11)</f>
        <v>189</v>
      </c>
      <c r="L11" s="557">
        <v>180</v>
      </c>
      <c r="M11" s="557">
        <v>9</v>
      </c>
      <c r="N11" s="557">
        <v>161</v>
      </c>
      <c r="O11" s="557">
        <v>13</v>
      </c>
      <c r="P11" s="557">
        <v>76</v>
      </c>
      <c r="Q11" s="557" t="s">
        <v>778</v>
      </c>
      <c r="R11" s="557">
        <v>173</v>
      </c>
      <c r="S11" s="567" t="s">
        <v>199</v>
      </c>
    </row>
    <row r="12" spans="1:19" s="16" customFormat="1" ht="34.5" customHeight="1">
      <c r="A12" s="563" t="s">
        <v>250</v>
      </c>
      <c r="B12" s="557">
        <v>18</v>
      </c>
      <c r="C12" s="557">
        <v>11</v>
      </c>
      <c r="D12" s="557">
        <v>1</v>
      </c>
      <c r="E12" s="557">
        <v>1</v>
      </c>
      <c r="F12" s="557" t="s">
        <v>778</v>
      </c>
      <c r="G12" s="557" t="s">
        <v>778</v>
      </c>
      <c r="H12" s="557">
        <v>5</v>
      </c>
      <c r="I12" s="557">
        <v>60</v>
      </c>
      <c r="J12" s="557">
        <v>18</v>
      </c>
      <c r="K12" s="557">
        <v>122</v>
      </c>
      <c r="L12" s="557">
        <v>69</v>
      </c>
      <c r="M12" s="557">
        <v>53</v>
      </c>
      <c r="N12" s="557">
        <v>36</v>
      </c>
      <c r="O12" s="557">
        <v>3</v>
      </c>
      <c r="P12" s="557">
        <v>31</v>
      </c>
      <c r="Q12" s="557" t="s">
        <v>778</v>
      </c>
      <c r="R12" s="557">
        <v>78</v>
      </c>
      <c r="S12" s="567" t="s">
        <v>250</v>
      </c>
    </row>
    <row r="13" spans="1:19" s="16" customFormat="1" ht="34.5" customHeight="1">
      <c r="A13" s="563" t="s">
        <v>200</v>
      </c>
      <c r="B13" s="558">
        <v>21</v>
      </c>
      <c r="C13" s="557">
        <v>11</v>
      </c>
      <c r="D13" s="556" t="s">
        <v>429</v>
      </c>
      <c r="E13" s="556" t="s">
        <v>429</v>
      </c>
      <c r="F13" s="556" t="s">
        <v>429</v>
      </c>
      <c r="G13" s="556" t="s">
        <v>429</v>
      </c>
      <c r="H13" s="557">
        <v>10</v>
      </c>
      <c r="I13" s="557">
        <v>236</v>
      </c>
      <c r="J13" s="557">
        <v>46</v>
      </c>
      <c r="K13" s="557">
        <v>171</v>
      </c>
      <c r="L13" s="557">
        <v>164</v>
      </c>
      <c r="M13" s="557">
        <v>7</v>
      </c>
      <c r="N13" s="557">
        <v>210</v>
      </c>
      <c r="O13" s="557">
        <v>28</v>
      </c>
      <c r="P13" s="557">
        <v>74</v>
      </c>
      <c r="Q13" s="557" t="s">
        <v>778</v>
      </c>
      <c r="R13" s="557">
        <v>183</v>
      </c>
      <c r="S13" s="567" t="s">
        <v>200</v>
      </c>
    </row>
    <row r="14" spans="1:19" s="16" customFormat="1" ht="34.5" customHeight="1">
      <c r="A14" s="563" t="s">
        <v>251</v>
      </c>
      <c r="B14" s="557">
        <v>18</v>
      </c>
      <c r="C14" s="557">
        <v>12</v>
      </c>
      <c r="D14" s="557" t="s">
        <v>778</v>
      </c>
      <c r="E14" s="557">
        <v>1</v>
      </c>
      <c r="F14" s="557" t="s">
        <v>778</v>
      </c>
      <c r="G14" s="557" t="s">
        <v>778</v>
      </c>
      <c r="H14" s="557">
        <v>5</v>
      </c>
      <c r="I14" s="557">
        <v>61</v>
      </c>
      <c r="J14" s="557">
        <v>19</v>
      </c>
      <c r="K14" s="557">
        <v>122</v>
      </c>
      <c r="L14" s="557">
        <v>69</v>
      </c>
      <c r="M14" s="557">
        <v>53</v>
      </c>
      <c r="N14" s="557">
        <v>39</v>
      </c>
      <c r="O14" s="557">
        <v>4</v>
      </c>
      <c r="P14" s="557">
        <v>35</v>
      </c>
      <c r="Q14" s="557" t="s">
        <v>778</v>
      </c>
      <c r="R14" s="557">
        <v>78</v>
      </c>
      <c r="S14" s="567" t="s">
        <v>251</v>
      </c>
    </row>
    <row r="15" spans="1:19" s="264" customFormat="1" ht="34.5" customHeight="1">
      <c r="A15" s="564" t="s">
        <v>201</v>
      </c>
      <c r="B15" s="559">
        <v>22</v>
      </c>
      <c r="C15" s="560">
        <v>11</v>
      </c>
      <c r="D15" s="714" t="s">
        <v>429</v>
      </c>
      <c r="E15" s="714" t="s">
        <v>429</v>
      </c>
      <c r="F15" s="714" t="s">
        <v>429</v>
      </c>
      <c r="G15" s="714" t="s">
        <v>429</v>
      </c>
      <c r="H15" s="560">
        <v>11</v>
      </c>
      <c r="I15" s="560">
        <v>260</v>
      </c>
      <c r="J15" s="560">
        <v>73</v>
      </c>
      <c r="K15" s="560">
        <f>SUM(L15:M15)</f>
        <v>130</v>
      </c>
      <c r="L15" s="560">
        <v>123</v>
      </c>
      <c r="M15" s="560">
        <v>7</v>
      </c>
      <c r="N15" s="560">
        <v>219</v>
      </c>
      <c r="O15" s="560">
        <v>31</v>
      </c>
      <c r="P15" s="560">
        <v>73</v>
      </c>
      <c r="Q15" s="561" t="s">
        <v>778</v>
      </c>
      <c r="R15" s="560">
        <v>146</v>
      </c>
      <c r="S15" s="568" t="s">
        <v>201</v>
      </c>
    </row>
    <row r="16" spans="1:19" s="715" customFormat="1" ht="34.5" customHeight="1">
      <c r="A16" s="563" t="s">
        <v>266</v>
      </c>
      <c r="B16" s="557">
        <v>18</v>
      </c>
      <c r="C16" s="557">
        <v>12</v>
      </c>
      <c r="D16" s="557" t="s">
        <v>413</v>
      </c>
      <c r="E16" s="557">
        <v>1</v>
      </c>
      <c r="F16" s="557" t="s">
        <v>778</v>
      </c>
      <c r="G16" s="557" t="s">
        <v>778</v>
      </c>
      <c r="H16" s="557">
        <v>5</v>
      </c>
      <c r="I16" s="557">
        <v>66</v>
      </c>
      <c r="J16" s="557">
        <v>26</v>
      </c>
      <c r="K16" s="557">
        <v>120</v>
      </c>
      <c r="L16" s="557">
        <v>68</v>
      </c>
      <c r="M16" s="557">
        <v>52</v>
      </c>
      <c r="N16" s="557">
        <v>35</v>
      </c>
      <c r="O16" s="557">
        <v>3</v>
      </c>
      <c r="P16" s="557">
        <v>36</v>
      </c>
      <c r="Q16" s="557" t="s">
        <v>413</v>
      </c>
      <c r="R16" s="557">
        <v>26</v>
      </c>
      <c r="S16" s="567" t="s">
        <v>266</v>
      </c>
    </row>
    <row r="17" spans="1:19" s="83" customFormat="1" ht="34.5" customHeight="1" thickBot="1">
      <c r="A17" s="565" t="s">
        <v>903</v>
      </c>
      <c r="B17" s="473">
        <f>SUM(C17:H17)</f>
        <v>37</v>
      </c>
      <c r="C17" s="470">
        <v>22</v>
      </c>
      <c r="D17" s="470">
        <v>1</v>
      </c>
      <c r="E17" s="593" t="s">
        <v>413</v>
      </c>
      <c r="F17" s="593" t="s">
        <v>413</v>
      </c>
      <c r="G17" s="593" t="s">
        <v>413</v>
      </c>
      <c r="H17" s="470">
        <v>14</v>
      </c>
      <c r="I17" s="470">
        <v>330</v>
      </c>
      <c r="J17" s="470">
        <v>117</v>
      </c>
      <c r="K17" s="470">
        <f>SUM(L17:M17)</f>
        <v>231</v>
      </c>
      <c r="L17" s="470">
        <v>193</v>
      </c>
      <c r="M17" s="470">
        <v>38</v>
      </c>
      <c r="N17" s="470">
        <v>245</v>
      </c>
      <c r="O17" s="470">
        <v>34</v>
      </c>
      <c r="P17" s="470">
        <v>110</v>
      </c>
      <c r="Q17" s="593" t="s">
        <v>413</v>
      </c>
      <c r="R17" s="470">
        <v>152</v>
      </c>
      <c r="S17" s="569" t="s">
        <v>903</v>
      </c>
    </row>
    <row r="18" spans="1:19" s="688" customFormat="1" ht="13.5">
      <c r="A18" s="688" t="s">
        <v>435</v>
      </c>
      <c r="J18" s="1145" t="s">
        <v>285</v>
      </c>
      <c r="K18" s="1145"/>
      <c r="L18" s="1145"/>
      <c r="M18" s="1145"/>
      <c r="N18" s="1145"/>
      <c r="O18" s="1145"/>
      <c r="P18" s="1145"/>
      <c r="Q18" s="1145"/>
      <c r="R18" s="1145"/>
      <c r="S18" s="1145"/>
    </row>
    <row r="19" s="257" customFormat="1" ht="12.75" customHeight="1">
      <c r="A19" s="257" t="s">
        <v>286</v>
      </c>
    </row>
    <row r="20" s="7" customFormat="1" ht="13.5"/>
    <row r="21" s="7" customFormat="1" ht="13.5"/>
    <row r="22" s="187" customFormat="1" ht="13.5"/>
    <row r="23" s="187" customFormat="1" ht="13.5"/>
  </sheetData>
  <mergeCells count="7">
    <mergeCell ref="A1:S1"/>
    <mergeCell ref="A3:A6"/>
    <mergeCell ref="S3:S6"/>
    <mergeCell ref="J18:S18"/>
    <mergeCell ref="B3:H3"/>
    <mergeCell ref="K3:M3"/>
    <mergeCell ref="O3:Q3"/>
  </mergeCells>
  <printOptions/>
  <pageMargins left="0.75" right="0.75" top="1" bottom="1" header="0.5" footer="0.5"/>
  <pageSetup horizontalDpi="300" verticalDpi="300" orientation="landscape" paperSize="9" scale="79" r:id="rId1"/>
  <colBreaks count="1" manualBreakCount="1">
    <brk id="45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D4">
      <selection activeCell="R13" sqref="R13"/>
    </sheetView>
  </sheetViews>
  <sheetFormatPr defaultColWidth="8.88671875" defaultRowHeight="13.5"/>
  <cols>
    <col min="1" max="1" width="7.77734375" style="25" customWidth="1"/>
    <col min="2" max="2" width="8.5546875" style="25" customWidth="1"/>
    <col min="3" max="3" width="8.10546875" style="25" customWidth="1"/>
    <col min="4" max="4" width="8.6640625" style="25" customWidth="1"/>
    <col min="5" max="5" width="8.5546875" style="25" customWidth="1"/>
    <col min="6" max="6" width="7.10546875" style="25" customWidth="1"/>
    <col min="7" max="7" width="6.99609375" style="25" customWidth="1"/>
    <col min="8" max="8" width="6.3359375" style="25" customWidth="1"/>
    <col min="9" max="9" width="6.10546875" style="25" customWidth="1"/>
    <col min="10" max="10" width="5.4453125" style="25" customWidth="1"/>
    <col min="11" max="11" width="5.5546875" style="25" customWidth="1"/>
    <col min="12" max="12" width="5.77734375" style="25" customWidth="1"/>
    <col min="13" max="13" width="5.3359375" style="25" customWidth="1"/>
    <col min="14" max="14" width="6.3359375" style="25" customWidth="1"/>
    <col min="15" max="15" width="5.4453125" style="25" customWidth="1"/>
    <col min="16" max="16" width="6.21484375" style="25" customWidth="1"/>
    <col min="17" max="17" width="6.99609375" style="25" customWidth="1"/>
    <col min="18" max="18" width="9.3359375" style="25" customWidth="1"/>
    <col min="19" max="16384" width="8.77734375" style="25" customWidth="1"/>
  </cols>
  <sheetData>
    <row r="1" spans="1:18" s="257" customFormat="1" ht="30.75" customHeight="1">
      <c r="A1" s="997" t="s">
        <v>15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</row>
    <row r="2" spans="1:18" s="257" customFormat="1" ht="18" customHeight="1">
      <c r="A2" s="266" t="s">
        <v>805</v>
      </c>
      <c r="B2" s="266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716"/>
      <c r="Q2" s="716"/>
      <c r="R2" s="419" t="s">
        <v>553</v>
      </c>
    </row>
    <row r="3" spans="1:19" s="257" customFormat="1" ht="30" customHeight="1">
      <c r="A3" s="611"/>
      <c r="B3" s="1060" t="s">
        <v>287</v>
      </c>
      <c r="C3" s="994"/>
      <c r="D3" s="994"/>
      <c r="E3" s="994"/>
      <c r="F3" s="994"/>
      <c r="G3" s="994"/>
      <c r="H3" s="994"/>
      <c r="I3" s="995"/>
      <c r="J3" s="1060" t="s">
        <v>288</v>
      </c>
      <c r="K3" s="994"/>
      <c r="L3" s="994"/>
      <c r="M3" s="994"/>
      <c r="N3" s="994"/>
      <c r="O3" s="994"/>
      <c r="P3" s="994"/>
      <c r="Q3" s="613"/>
      <c r="R3" s="631"/>
      <c r="S3" s="266"/>
    </row>
    <row r="4" spans="1:19" s="257" customFormat="1" ht="30" customHeight="1">
      <c r="A4" s="486"/>
      <c r="B4" s="1060" t="s">
        <v>289</v>
      </c>
      <c r="C4" s="995"/>
      <c r="D4" s="1060" t="s">
        <v>290</v>
      </c>
      <c r="E4" s="995"/>
      <c r="F4" s="1060" t="s">
        <v>291</v>
      </c>
      <c r="G4" s="995"/>
      <c r="H4" s="1060" t="s">
        <v>292</v>
      </c>
      <c r="I4" s="995"/>
      <c r="J4" s="1060" t="s">
        <v>289</v>
      </c>
      <c r="K4" s="995"/>
      <c r="L4" s="1060" t="s">
        <v>290</v>
      </c>
      <c r="M4" s="995"/>
      <c r="N4" s="1060" t="s">
        <v>291</v>
      </c>
      <c r="O4" s="995"/>
      <c r="P4" s="1060" t="s">
        <v>292</v>
      </c>
      <c r="Q4" s="995"/>
      <c r="R4" s="632"/>
      <c r="S4" s="266"/>
    </row>
    <row r="5" spans="1:19" s="257" customFormat="1" ht="30" customHeight="1">
      <c r="A5" s="486"/>
      <c r="B5" s="1062" t="s">
        <v>769</v>
      </c>
      <c r="C5" s="883"/>
      <c r="D5" s="1130" t="s">
        <v>293</v>
      </c>
      <c r="E5" s="883"/>
      <c r="F5" s="1130" t="s">
        <v>294</v>
      </c>
      <c r="G5" s="883"/>
      <c r="H5" s="1062" t="s">
        <v>295</v>
      </c>
      <c r="I5" s="883"/>
      <c r="J5" s="1062" t="s">
        <v>769</v>
      </c>
      <c r="K5" s="883"/>
      <c r="L5" s="1130" t="s">
        <v>293</v>
      </c>
      <c r="M5" s="883"/>
      <c r="N5" s="1130" t="s">
        <v>294</v>
      </c>
      <c r="O5" s="883"/>
      <c r="P5" s="1062" t="s">
        <v>295</v>
      </c>
      <c r="Q5" s="883"/>
      <c r="R5" s="632"/>
      <c r="S5" s="266"/>
    </row>
    <row r="6" spans="1:19" s="257" customFormat="1" ht="30" customHeight="1">
      <c r="A6" s="486"/>
      <c r="B6" s="268" t="s">
        <v>296</v>
      </c>
      <c r="C6" s="268" t="s">
        <v>297</v>
      </c>
      <c r="D6" s="268" t="s">
        <v>296</v>
      </c>
      <c r="E6" s="268" t="s">
        <v>297</v>
      </c>
      <c r="F6" s="268" t="s">
        <v>296</v>
      </c>
      <c r="G6" s="268" t="s">
        <v>297</v>
      </c>
      <c r="H6" s="268" t="s">
        <v>296</v>
      </c>
      <c r="I6" s="268" t="s">
        <v>297</v>
      </c>
      <c r="J6" s="268" t="s">
        <v>296</v>
      </c>
      <c r="K6" s="268" t="s">
        <v>297</v>
      </c>
      <c r="L6" s="268" t="s">
        <v>296</v>
      </c>
      <c r="M6" s="268" t="s">
        <v>297</v>
      </c>
      <c r="N6" s="268" t="s">
        <v>296</v>
      </c>
      <c r="O6" s="268" t="s">
        <v>297</v>
      </c>
      <c r="P6" s="268" t="s">
        <v>296</v>
      </c>
      <c r="Q6" s="268" t="s">
        <v>297</v>
      </c>
      <c r="R6" s="687"/>
      <c r="S6" s="266"/>
    </row>
    <row r="7" spans="1:19" s="257" customFormat="1" ht="30" customHeight="1">
      <c r="A7" s="604"/>
      <c r="B7" s="270" t="s">
        <v>298</v>
      </c>
      <c r="C7" s="270" t="s">
        <v>299</v>
      </c>
      <c r="D7" s="270" t="s">
        <v>298</v>
      </c>
      <c r="E7" s="270" t="s">
        <v>299</v>
      </c>
      <c r="F7" s="270" t="s">
        <v>298</v>
      </c>
      <c r="G7" s="270" t="s">
        <v>299</v>
      </c>
      <c r="H7" s="270" t="s">
        <v>298</v>
      </c>
      <c r="I7" s="270" t="s">
        <v>299</v>
      </c>
      <c r="J7" s="270" t="s">
        <v>298</v>
      </c>
      <c r="K7" s="270" t="s">
        <v>299</v>
      </c>
      <c r="L7" s="270" t="s">
        <v>298</v>
      </c>
      <c r="M7" s="270" t="s">
        <v>299</v>
      </c>
      <c r="N7" s="270" t="s">
        <v>298</v>
      </c>
      <c r="O7" s="270" t="s">
        <v>299</v>
      </c>
      <c r="P7" s="270" t="s">
        <v>298</v>
      </c>
      <c r="Q7" s="270" t="s">
        <v>299</v>
      </c>
      <c r="R7" s="717"/>
      <c r="S7" s="266"/>
    </row>
    <row r="8" spans="1:18" s="257" customFormat="1" ht="27" customHeight="1">
      <c r="A8" s="614" t="s">
        <v>812</v>
      </c>
      <c r="B8" s="634">
        <v>23277</v>
      </c>
      <c r="C8" s="634">
        <v>52528</v>
      </c>
      <c r="D8" s="662">
        <v>21061</v>
      </c>
      <c r="E8" s="662">
        <v>50185</v>
      </c>
      <c r="F8" s="662">
        <v>1498</v>
      </c>
      <c r="G8" s="662">
        <v>1968</v>
      </c>
      <c r="H8" s="662">
        <v>718</v>
      </c>
      <c r="I8" s="718">
        <v>375</v>
      </c>
      <c r="J8" s="719">
        <v>176</v>
      </c>
      <c r="K8" s="634">
        <v>102</v>
      </c>
      <c r="L8" s="662">
        <v>134</v>
      </c>
      <c r="M8" s="662">
        <v>86</v>
      </c>
      <c r="N8" s="662">
        <v>28</v>
      </c>
      <c r="O8" s="662">
        <v>8</v>
      </c>
      <c r="P8" s="662">
        <v>14</v>
      </c>
      <c r="Q8" s="720">
        <v>8</v>
      </c>
      <c r="R8" s="544" t="s">
        <v>812</v>
      </c>
    </row>
    <row r="9" spans="1:18" s="257" customFormat="1" ht="27" customHeight="1">
      <c r="A9" s="614" t="s">
        <v>816</v>
      </c>
      <c r="B9" s="634">
        <v>23182</v>
      </c>
      <c r="C9" s="634">
        <v>56669</v>
      </c>
      <c r="D9" s="662">
        <v>20517</v>
      </c>
      <c r="E9" s="662">
        <v>53209</v>
      </c>
      <c r="F9" s="662">
        <v>1658</v>
      </c>
      <c r="G9" s="662">
        <v>2898</v>
      </c>
      <c r="H9" s="662">
        <v>1007</v>
      </c>
      <c r="I9" s="718">
        <v>562</v>
      </c>
      <c r="J9" s="719">
        <v>169</v>
      </c>
      <c r="K9" s="634">
        <v>91</v>
      </c>
      <c r="L9" s="662">
        <v>122</v>
      </c>
      <c r="M9" s="662">
        <v>76</v>
      </c>
      <c r="N9" s="662">
        <v>33</v>
      </c>
      <c r="O9" s="662">
        <v>8</v>
      </c>
      <c r="P9" s="662">
        <v>14</v>
      </c>
      <c r="Q9" s="720">
        <v>7</v>
      </c>
      <c r="R9" s="544" t="s">
        <v>816</v>
      </c>
    </row>
    <row r="10" spans="1:18" s="257" customFormat="1" ht="27" customHeight="1">
      <c r="A10" s="614" t="s">
        <v>817</v>
      </c>
      <c r="B10" s="634">
        <v>24285</v>
      </c>
      <c r="C10" s="634">
        <v>51543</v>
      </c>
      <c r="D10" s="662">
        <v>21395</v>
      </c>
      <c r="E10" s="662">
        <v>48022</v>
      </c>
      <c r="F10" s="662">
        <v>1720</v>
      </c>
      <c r="G10" s="662">
        <v>2701</v>
      </c>
      <c r="H10" s="662">
        <v>1170</v>
      </c>
      <c r="I10" s="718">
        <v>820</v>
      </c>
      <c r="J10" s="719">
        <v>234</v>
      </c>
      <c r="K10" s="634">
        <v>80</v>
      </c>
      <c r="L10" s="662">
        <v>189</v>
      </c>
      <c r="M10" s="662">
        <v>59</v>
      </c>
      <c r="N10" s="662">
        <v>34</v>
      </c>
      <c r="O10" s="662">
        <v>13</v>
      </c>
      <c r="P10" s="662">
        <v>11</v>
      </c>
      <c r="Q10" s="720">
        <v>8</v>
      </c>
      <c r="R10" s="544" t="s">
        <v>817</v>
      </c>
    </row>
    <row r="11" spans="1:18" s="257" customFormat="1" ht="27" customHeight="1">
      <c r="A11" s="614" t="s">
        <v>527</v>
      </c>
      <c r="B11" s="634">
        <v>20880</v>
      </c>
      <c r="C11" s="634">
        <v>51793</v>
      </c>
      <c r="D11" s="662">
        <v>17631</v>
      </c>
      <c r="E11" s="662">
        <v>47922</v>
      </c>
      <c r="F11" s="662">
        <v>1791</v>
      </c>
      <c r="G11" s="662">
        <v>2913</v>
      </c>
      <c r="H11" s="662">
        <v>1458</v>
      </c>
      <c r="I11" s="718">
        <v>958</v>
      </c>
      <c r="J11" s="719">
        <v>246</v>
      </c>
      <c r="K11" s="634">
        <v>77</v>
      </c>
      <c r="L11" s="662">
        <v>207</v>
      </c>
      <c r="M11" s="662">
        <v>53</v>
      </c>
      <c r="N11" s="662">
        <v>31</v>
      </c>
      <c r="O11" s="662">
        <v>16</v>
      </c>
      <c r="P11" s="662">
        <v>8</v>
      </c>
      <c r="Q11" s="720">
        <v>8</v>
      </c>
      <c r="R11" s="544" t="s">
        <v>527</v>
      </c>
    </row>
    <row r="12" spans="1:18" s="257" customFormat="1" ht="27" customHeight="1">
      <c r="A12" s="614" t="s">
        <v>18</v>
      </c>
      <c r="B12" s="634">
        <v>21492</v>
      </c>
      <c r="C12" s="634">
        <v>54378</v>
      </c>
      <c r="D12" s="662">
        <v>18266</v>
      </c>
      <c r="E12" s="662">
        <v>50286</v>
      </c>
      <c r="F12" s="662">
        <v>1824</v>
      </c>
      <c r="G12" s="662">
        <v>2947</v>
      </c>
      <c r="H12" s="662">
        <v>1402</v>
      </c>
      <c r="I12" s="718">
        <v>1145</v>
      </c>
      <c r="J12" s="719">
        <v>252</v>
      </c>
      <c r="K12" s="634">
        <v>91</v>
      </c>
      <c r="L12" s="662">
        <v>212</v>
      </c>
      <c r="M12" s="662">
        <v>63</v>
      </c>
      <c r="N12" s="662">
        <v>32</v>
      </c>
      <c r="O12" s="662">
        <v>19</v>
      </c>
      <c r="P12" s="662">
        <v>8</v>
      </c>
      <c r="Q12" s="720">
        <v>9</v>
      </c>
      <c r="R12" s="544" t="s">
        <v>18</v>
      </c>
    </row>
    <row r="13" spans="1:18" s="540" customFormat="1" ht="27" customHeight="1">
      <c r="A13" s="487" t="s">
        <v>903</v>
      </c>
      <c r="B13" s="721">
        <f aca="true" t="shared" si="0" ref="B13:C16">SUM(D13,F13,H13)</f>
        <v>20193</v>
      </c>
      <c r="C13" s="721">
        <f t="shared" si="0"/>
        <v>53336</v>
      </c>
      <c r="D13" s="721">
        <f aca="true" t="shared" si="1" ref="D13:I13">SUM(D14:D16)</f>
        <v>17301</v>
      </c>
      <c r="E13" s="721">
        <f t="shared" si="1"/>
        <v>49348</v>
      </c>
      <c r="F13" s="721">
        <f t="shared" si="1"/>
        <v>1708</v>
      </c>
      <c r="G13" s="721">
        <f t="shared" si="1"/>
        <v>2729</v>
      </c>
      <c r="H13" s="721">
        <f t="shared" si="1"/>
        <v>1184</v>
      </c>
      <c r="I13" s="722">
        <f t="shared" si="1"/>
        <v>1259</v>
      </c>
      <c r="J13" s="722">
        <f>SUM(L13,N13,P13)</f>
        <v>237</v>
      </c>
      <c r="K13" s="721">
        <f>SUM(Q13,O13,M13)</f>
        <v>87</v>
      </c>
      <c r="L13" s="721">
        <f aca="true" t="shared" si="2" ref="L13:Q13">SUM(L14:L16)</f>
        <v>199</v>
      </c>
      <c r="M13" s="721">
        <f t="shared" si="2"/>
        <v>54</v>
      </c>
      <c r="N13" s="721">
        <f t="shared" si="2"/>
        <v>32</v>
      </c>
      <c r="O13" s="721">
        <f t="shared" si="2"/>
        <v>25</v>
      </c>
      <c r="P13" s="721">
        <f t="shared" si="2"/>
        <v>6</v>
      </c>
      <c r="Q13" s="721">
        <f t="shared" si="2"/>
        <v>8</v>
      </c>
      <c r="R13" s="484" t="s">
        <v>903</v>
      </c>
    </row>
    <row r="14" spans="1:18" s="452" customFormat="1" ht="27" customHeight="1">
      <c r="A14" s="574" t="s">
        <v>300</v>
      </c>
      <c r="B14" s="652">
        <f t="shared" si="0"/>
        <v>5181</v>
      </c>
      <c r="C14" s="652">
        <f t="shared" si="0"/>
        <v>30466</v>
      </c>
      <c r="D14" s="723">
        <v>5054</v>
      </c>
      <c r="E14" s="723">
        <v>27980</v>
      </c>
      <c r="F14" s="723">
        <v>79</v>
      </c>
      <c r="G14" s="723">
        <v>1726</v>
      </c>
      <c r="H14" s="723">
        <v>48</v>
      </c>
      <c r="I14" s="724">
        <v>760</v>
      </c>
      <c r="J14" s="625">
        <f>SUM(L14,N14,P14)</f>
        <v>3</v>
      </c>
      <c r="K14" s="652">
        <f>SUM(Q14,O14,M14)</f>
        <v>48</v>
      </c>
      <c r="L14" s="723">
        <v>2</v>
      </c>
      <c r="M14" s="723">
        <v>28</v>
      </c>
      <c r="N14" s="723">
        <v>1</v>
      </c>
      <c r="O14" s="723">
        <v>16</v>
      </c>
      <c r="P14" s="723">
        <v>0</v>
      </c>
      <c r="Q14" s="725">
        <v>4</v>
      </c>
      <c r="R14" s="575" t="s">
        <v>301</v>
      </c>
    </row>
    <row r="15" spans="1:18" s="452" customFormat="1" ht="27" customHeight="1">
      <c r="A15" s="574" t="s">
        <v>302</v>
      </c>
      <c r="B15" s="652">
        <f>SUM(D15,F15,H15)</f>
        <v>11183</v>
      </c>
      <c r="C15" s="652">
        <f>SUM(E15,G15,I15)</f>
        <v>8496</v>
      </c>
      <c r="D15" s="723">
        <v>9053</v>
      </c>
      <c r="E15" s="723">
        <v>7941</v>
      </c>
      <c r="F15" s="723">
        <v>1359</v>
      </c>
      <c r="G15" s="723">
        <v>371</v>
      </c>
      <c r="H15" s="723">
        <v>771</v>
      </c>
      <c r="I15" s="724">
        <v>184</v>
      </c>
      <c r="J15" s="625">
        <f>SUM(L15,N15,P15)</f>
        <v>154</v>
      </c>
      <c r="K15" s="652">
        <f>SUM(Q15,O15,M15)</f>
        <v>20</v>
      </c>
      <c r="L15" s="723">
        <v>124</v>
      </c>
      <c r="M15" s="723">
        <v>15</v>
      </c>
      <c r="N15" s="723">
        <v>25</v>
      </c>
      <c r="O15" s="723">
        <v>3</v>
      </c>
      <c r="P15" s="723">
        <v>5</v>
      </c>
      <c r="Q15" s="725">
        <v>2</v>
      </c>
      <c r="R15" s="575" t="s">
        <v>301</v>
      </c>
    </row>
    <row r="16" spans="1:18" s="452" customFormat="1" ht="27" customHeight="1">
      <c r="A16" s="599" t="s">
        <v>303</v>
      </c>
      <c r="B16" s="652">
        <f t="shared" si="0"/>
        <v>3829</v>
      </c>
      <c r="C16" s="628">
        <f t="shared" si="0"/>
        <v>14374</v>
      </c>
      <c r="D16" s="628">
        <v>3194</v>
      </c>
      <c r="E16" s="628">
        <v>13427</v>
      </c>
      <c r="F16" s="628">
        <v>270</v>
      </c>
      <c r="G16" s="628">
        <v>632</v>
      </c>
      <c r="H16" s="628">
        <v>365</v>
      </c>
      <c r="I16" s="628">
        <v>315</v>
      </c>
      <c r="J16" s="628">
        <f>SUM(L16,N16,P16)</f>
        <v>80</v>
      </c>
      <c r="K16" s="628">
        <f>SUM(Q16,O16,M16)</f>
        <v>19</v>
      </c>
      <c r="L16" s="628">
        <v>73</v>
      </c>
      <c r="M16" s="628">
        <v>11</v>
      </c>
      <c r="N16" s="628">
        <v>6</v>
      </c>
      <c r="O16" s="628">
        <v>6</v>
      </c>
      <c r="P16" s="628">
        <v>1</v>
      </c>
      <c r="Q16" s="628">
        <v>2</v>
      </c>
      <c r="R16" s="600" t="s">
        <v>304</v>
      </c>
    </row>
    <row r="17" spans="1:18" s="257" customFormat="1" ht="18" customHeight="1">
      <c r="A17" s="726" t="s">
        <v>435</v>
      </c>
      <c r="B17" s="726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O17" s="726"/>
      <c r="P17" s="726"/>
      <c r="Q17" s="726"/>
      <c r="R17" s="686" t="s">
        <v>305</v>
      </c>
    </row>
    <row r="18" s="7" customFormat="1" ht="13.5"/>
    <row r="19" s="7" customFormat="1" ht="13.5"/>
    <row r="20" s="7" customFormat="1" ht="13.5"/>
    <row r="21" s="187" customFormat="1" ht="13.5"/>
    <row r="22" s="187" customFormat="1" ht="13.5"/>
    <row r="23" s="187" customFormat="1" ht="13.5"/>
    <row r="24" s="187" customFormat="1" ht="13.5"/>
  </sheetData>
  <mergeCells count="19">
    <mergeCell ref="A1:R1"/>
    <mergeCell ref="B3:I3"/>
    <mergeCell ref="J3:P3"/>
    <mergeCell ref="B4:C4"/>
    <mergeCell ref="D4:E4"/>
    <mergeCell ref="F4:G4"/>
    <mergeCell ref="H4:I4"/>
    <mergeCell ref="J4:K4"/>
    <mergeCell ref="L4:M4"/>
    <mergeCell ref="P5:Q5"/>
    <mergeCell ref="N4:O4"/>
    <mergeCell ref="P4:Q4"/>
    <mergeCell ref="J5:K5"/>
    <mergeCell ref="L5:M5"/>
    <mergeCell ref="N5:O5"/>
    <mergeCell ref="B5:C5"/>
    <mergeCell ref="D5:E5"/>
    <mergeCell ref="F5:G5"/>
    <mergeCell ref="H5:I5"/>
  </mergeCells>
  <printOptions/>
  <pageMargins left="0.4" right="0.48" top="1" bottom="1" header="0.5" footer="0.5"/>
  <pageSetup horizontalDpi="300" verticalDpi="300" orientation="landscape" paperSize="9" scale="96" r:id="rId1"/>
  <colBreaks count="1" manualBreakCount="1"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0">
      <selection activeCell="M23" sqref="M23"/>
    </sheetView>
  </sheetViews>
  <sheetFormatPr defaultColWidth="8.88671875" defaultRowHeight="13.5"/>
  <cols>
    <col min="1" max="1" width="8.4453125" style="0" customWidth="1"/>
    <col min="2" max="13" width="7.99609375" style="0" customWidth="1"/>
    <col min="14" max="14" width="8.4453125" style="0" customWidth="1"/>
  </cols>
  <sheetData>
    <row r="1" spans="1:14" s="119" customFormat="1" ht="26.25" customHeight="1">
      <c r="A1" s="1011" t="s">
        <v>30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</row>
    <row r="2" spans="1:14" s="119" customFormat="1" ht="16.5" customHeight="1" thickBot="1">
      <c r="A2" s="428" t="s">
        <v>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429" t="s">
        <v>17</v>
      </c>
    </row>
    <row r="3" spans="1:14" s="119" customFormat="1" ht="18" customHeight="1">
      <c r="A3" s="426"/>
      <c r="B3" s="1012" t="s">
        <v>32</v>
      </c>
      <c r="C3" s="982"/>
      <c r="D3" s="982"/>
      <c r="E3" s="983"/>
      <c r="F3" s="984" t="s">
        <v>33</v>
      </c>
      <c r="G3" s="982"/>
      <c r="H3" s="982"/>
      <c r="I3" s="983"/>
      <c r="J3" s="985" t="s">
        <v>34</v>
      </c>
      <c r="K3" s="982"/>
      <c r="L3" s="982"/>
      <c r="M3" s="983"/>
      <c r="N3" s="427"/>
    </row>
    <row r="4" spans="1:14" s="119" customFormat="1" ht="18" customHeight="1">
      <c r="A4" s="475" t="s">
        <v>1096</v>
      </c>
      <c r="B4" s="98"/>
      <c r="C4" s="95" t="s">
        <v>35</v>
      </c>
      <c r="D4" s="95" t="s">
        <v>36</v>
      </c>
      <c r="E4" s="199" t="s">
        <v>37</v>
      </c>
      <c r="F4" s="130"/>
      <c r="G4" s="95" t="s">
        <v>35</v>
      </c>
      <c r="H4" s="95" t="s">
        <v>36</v>
      </c>
      <c r="I4" s="199" t="s">
        <v>37</v>
      </c>
      <c r="J4" s="98"/>
      <c r="K4" s="95" t="s">
        <v>35</v>
      </c>
      <c r="L4" s="95" t="s">
        <v>36</v>
      </c>
      <c r="M4" s="199" t="s">
        <v>37</v>
      </c>
      <c r="N4" s="98" t="s">
        <v>826</v>
      </c>
    </row>
    <row r="5" spans="1:14" s="119" customFormat="1" ht="18" customHeight="1">
      <c r="A5" s="154"/>
      <c r="B5" s="154"/>
      <c r="C5" s="104" t="s">
        <v>38</v>
      </c>
      <c r="D5" s="104" t="s">
        <v>39</v>
      </c>
      <c r="E5" s="154" t="s">
        <v>40</v>
      </c>
      <c r="F5" s="154"/>
      <c r="G5" s="104" t="s">
        <v>38</v>
      </c>
      <c r="H5" s="104" t="s">
        <v>39</v>
      </c>
      <c r="I5" s="154" t="s">
        <v>40</v>
      </c>
      <c r="J5" s="103"/>
      <c r="K5" s="104" t="s">
        <v>38</v>
      </c>
      <c r="L5" s="104" t="s">
        <v>39</v>
      </c>
      <c r="M5" s="154" t="s">
        <v>40</v>
      </c>
      <c r="N5" s="103"/>
    </row>
    <row r="6" spans="1:14" s="119" customFormat="1" ht="15.75" customHeight="1">
      <c r="A6" s="388" t="s">
        <v>812</v>
      </c>
      <c r="B6" s="395">
        <v>164360</v>
      </c>
      <c r="C6" s="161">
        <v>1028</v>
      </c>
      <c r="D6" s="161">
        <v>151664</v>
      </c>
      <c r="E6" s="161">
        <v>11668</v>
      </c>
      <c r="F6" s="161">
        <v>95565</v>
      </c>
      <c r="G6" s="161">
        <v>292</v>
      </c>
      <c r="H6" s="161">
        <v>87827</v>
      </c>
      <c r="I6" s="161">
        <v>7446</v>
      </c>
      <c r="J6" s="161">
        <v>19344</v>
      </c>
      <c r="K6" s="161">
        <v>213</v>
      </c>
      <c r="L6" s="161">
        <v>16627</v>
      </c>
      <c r="M6" s="159">
        <v>2504</v>
      </c>
      <c r="N6" s="388" t="s">
        <v>812</v>
      </c>
    </row>
    <row r="7" spans="1:14" s="119" customFormat="1" ht="15.75" customHeight="1">
      <c r="A7" s="388" t="s">
        <v>816</v>
      </c>
      <c r="B7" s="395">
        <v>175367</v>
      </c>
      <c r="C7" s="161">
        <v>1048</v>
      </c>
      <c r="D7" s="161">
        <v>161758</v>
      </c>
      <c r="E7" s="161">
        <v>12561</v>
      </c>
      <c r="F7" s="161">
        <v>105718</v>
      </c>
      <c r="G7" s="161">
        <v>291</v>
      </c>
      <c r="H7" s="161">
        <v>97363</v>
      </c>
      <c r="I7" s="161">
        <v>8064</v>
      </c>
      <c r="J7" s="161">
        <v>17165</v>
      </c>
      <c r="K7" s="161">
        <v>214</v>
      </c>
      <c r="L7" s="161">
        <v>14402</v>
      </c>
      <c r="M7" s="159">
        <v>2549</v>
      </c>
      <c r="N7" s="388" t="s">
        <v>816</v>
      </c>
    </row>
    <row r="8" spans="1:14" s="119" customFormat="1" ht="15.75" customHeight="1">
      <c r="A8" s="388" t="s">
        <v>817</v>
      </c>
      <c r="B8" s="395">
        <v>190659</v>
      </c>
      <c r="C8" s="161">
        <v>1098</v>
      </c>
      <c r="D8" s="161">
        <v>174994</v>
      </c>
      <c r="E8" s="161">
        <v>14567</v>
      </c>
      <c r="F8" s="161">
        <v>116957</v>
      </c>
      <c r="G8" s="161">
        <v>304</v>
      </c>
      <c r="H8" s="161">
        <v>106966</v>
      </c>
      <c r="I8" s="161">
        <v>9687</v>
      </c>
      <c r="J8" s="161">
        <v>18171</v>
      </c>
      <c r="K8" s="161">
        <v>218</v>
      </c>
      <c r="L8" s="161">
        <v>15317</v>
      </c>
      <c r="M8" s="159">
        <v>2636</v>
      </c>
      <c r="N8" s="388" t="s">
        <v>817</v>
      </c>
    </row>
    <row r="9" spans="1:14" s="119" customFormat="1" ht="15.75" customHeight="1">
      <c r="A9" s="388" t="s">
        <v>527</v>
      </c>
      <c r="B9" s="395">
        <v>199976</v>
      </c>
      <c r="C9" s="161">
        <v>1139</v>
      </c>
      <c r="D9" s="161">
        <v>183070</v>
      </c>
      <c r="E9" s="161">
        <v>15767</v>
      </c>
      <c r="F9" s="161">
        <v>123948</v>
      </c>
      <c r="G9" s="161">
        <v>333</v>
      </c>
      <c r="H9" s="161">
        <v>112890</v>
      </c>
      <c r="I9" s="161">
        <v>10725</v>
      </c>
      <c r="J9" s="161">
        <v>18387</v>
      </c>
      <c r="K9" s="161">
        <v>204</v>
      </c>
      <c r="L9" s="161">
        <v>15571</v>
      </c>
      <c r="M9" s="159">
        <v>2612</v>
      </c>
      <c r="N9" s="388" t="s">
        <v>527</v>
      </c>
    </row>
    <row r="10" spans="1:14" s="119" customFormat="1" ht="15.75" customHeight="1">
      <c r="A10" s="388" t="s">
        <v>18</v>
      </c>
      <c r="B10" s="395">
        <v>206328</v>
      </c>
      <c r="C10" s="161">
        <v>1170</v>
      </c>
      <c r="D10" s="161">
        <v>189014</v>
      </c>
      <c r="E10" s="161">
        <v>16144</v>
      </c>
      <c r="F10" s="161">
        <v>129203</v>
      </c>
      <c r="G10" s="161">
        <v>340</v>
      </c>
      <c r="H10" s="161">
        <v>117709</v>
      </c>
      <c r="I10" s="161">
        <v>11154</v>
      </c>
      <c r="J10" s="161">
        <v>18196</v>
      </c>
      <c r="K10" s="161">
        <v>218</v>
      </c>
      <c r="L10" s="161">
        <v>15490</v>
      </c>
      <c r="M10" s="159">
        <v>2488</v>
      </c>
      <c r="N10" s="388" t="s">
        <v>18</v>
      </c>
    </row>
    <row r="11" spans="1:14" s="164" customFormat="1" ht="15.75" customHeight="1">
      <c r="A11" s="129" t="s">
        <v>903</v>
      </c>
      <c r="B11" s="425">
        <f aca="true" t="shared" si="0" ref="B11:M11">SUM(B12:B13)</f>
        <v>213310</v>
      </c>
      <c r="C11" s="425">
        <f t="shared" si="0"/>
        <v>1218</v>
      </c>
      <c r="D11" s="425">
        <f t="shared" si="0"/>
        <v>195087</v>
      </c>
      <c r="E11" s="425">
        <f t="shared" si="0"/>
        <v>17005</v>
      </c>
      <c r="F11" s="425">
        <f t="shared" si="0"/>
        <v>135644</v>
      </c>
      <c r="G11" s="425">
        <f t="shared" si="0"/>
        <v>347</v>
      </c>
      <c r="H11" s="425">
        <f t="shared" si="0"/>
        <v>123551</v>
      </c>
      <c r="I11" s="425">
        <f t="shared" si="0"/>
        <v>11746</v>
      </c>
      <c r="J11" s="425">
        <f t="shared" si="0"/>
        <v>17314</v>
      </c>
      <c r="K11" s="425">
        <f t="shared" si="0"/>
        <v>226</v>
      </c>
      <c r="L11" s="425">
        <f t="shared" si="0"/>
        <v>14463</v>
      </c>
      <c r="M11" s="425">
        <f t="shared" si="0"/>
        <v>2625</v>
      </c>
      <c r="N11" s="109" t="s">
        <v>903</v>
      </c>
    </row>
    <row r="12" spans="1:14" s="405" customFormat="1" ht="15.75" customHeight="1">
      <c r="A12" s="417" t="s">
        <v>41</v>
      </c>
      <c r="B12" s="368">
        <f>SUM(C12:E12)</f>
        <v>151898</v>
      </c>
      <c r="C12" s="369">
        <f aca="true" t="shared" si="1" ref="C12:E13">SUM(G12,K12,C24,G24)</f>
        <v>929</v>
      </c>
      <c r="D12" s="369">
        <f t="shared" si="1"/>
        <v>136707</v>
      </c>
      <c r="E12" s="369">
        <f t="shared" si="1"/>
        <v>14262</v>
      </c>
      <c r="F12" s="369">
        <f>SUM(G12:I12)</f>
        <v>100523</v>
      </c>
      <c r="G12" s="391">
        <v>284</v>
      </c>
      <c r="H12" s="391">
        <v>90580</v>
      </c>
      <c r="I12" s="391">
        <v>9659</v>
      </c>
      <c r="J12" s="369">
        <f>SUM(K12:M12)</f>
        <v>12991</v>
      </c>
      <c r="K12" s="391">
        <v>177</v>
      </c>
      <c r="L12" s="391">
        <v>10334</v>
      </c>
      <c r="M12" s="391">
        <v>2480</v>
      </c>
      <c r="N12" s="338" t="s">
        <v>890</v>
      </c>
    </row>
    <row r="13" spans="1:14" s="405" customFormat="1" ht="15.75" customHeight="1" thickBot="1">
      <c r="A13" s="430" t="s">
        <v>42</v>
      </c>
      <c r="B13" s="431">
        <f>SUM(C13:E13)</f>
        <v>61412</v>
      </c>
      <c r="C13" s="432">
        <f t="shared" si="1"/>
        <v>289</v>
      </c>
      <c r="D13" s="432">
        <f t="shared" si="1"/>
        <v>58380</v>
      </c>
      <c r="E13" s="432">
        <f t="shared" si="1"/>
        <v>2743</v>
      </c>
      <c r="F13" s="432">
        <f>SUM(G13:I13)</f>
        <v>35121</v>
      </c>
      <c r="G13" s="373">
        <v>63</v>
      </c>
      <c r="H13" s="373">
        <v>32971</v>
      </c>
      <c r="I13" s="373">
        <v>2087</v>
      </c>
      <c r="J13" s="432">
        <f>SUM(K13:M13)</f>
        <v>4323</v>
      </c>
      <c r="K13" s="373">
        <v>49</v>
      </c>
      <c r="L13" s="373">
        <v>4129</v>
      </c>
      <c r="M13" s="373">
        <v>145</v>
      </c>
      <c r="N13" s="433" t="s">
        <v>891</v>
      </c>
    </row>
    <row r="14" spans="1:14" s="405" customFormat="1" ht="11.25" customHeight="1" thickBot="1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</row>
    <row r="15" spans="1:14" s="405" customFormat="1" ht="18" customHeight="1">
      <c r="A15" s="434"/>
      <c r="B15" s="1007" t="s">
        <v>43</v>
      </c>
      <c r="C15" s="1008"/>
      <c r="D15" s="1008"/>
      <c r="E15" s="1009"/>
      <c r="F15" s="1010" t="s">
        <v>343</v>
      </c>
      <c r="G15" s="1008"/>
      <c r="H15" s="1008"/>
      <c r="I15" s="1009"/>
      <c r="J15" s="1008" t="s">
        <v>344</v>
      </c>
      <c r="K15" s="1008"/>
      <c r="L15" s="1009"/>
      <c r="M15" s="427"/>
      <c r="N15" s="418"/>
    </row>
    <row r="16" spans="1:15" s="405" customFormat="1" ht="18" customHeight="1">
      <c r="A16" s="574" t="s">
        <v>1097</v>
      </c>
      <c r="B16" s="338"/>
      <c r="C16" s="435" t="s">
        <v>35</v>
      </c>
      <c r="D16" s="435" t="s">
        <v>36</v>
      </c>
      <c r="E16" s="436" t="s">
        <v>37</v>
      </c>
      <c r="F16" s="437"/>
      <c r="G16" s="435" t="s">
        <v>35</v>
      </c>
      <c r="H16" s="435" t="s">
        <v>36</v>
      </c>
      <c r="I16" s="436" t="s">
        <v>37</v>
      </c>
      <c r="J16" s="403"/>
      <c r="K16" s="435" t="s">
        <v>35</v>
      </c>
      <c r="L16" s="435" t="s">
        <v>36</v>
      </c>
      <c r="M16" s="98" t="s">
        <v>826</v>
      </c>
      <c r="N16" s="418"/>
      <c r="O16" s="98"/>
    </row>
    <row r="17" spans="1:15" s="405" customFormat="1" ht="18" customHeight="1">
      <c r="A17" s="415"/>
      <c r="B17" s="439"/>
      <c r="C17" s="439" t="s">
        <v>38</v>
      </c>
      <c r="D17" s="439" t="s">
        <v>39</v>
      </c>
      <c r="E17" s="415" t="s">
        <v>40</v>
      </c>
      <c r="F17" s="439"/>
      <c r="G17" s="439" t="s">
        <v>38</v>
      </c>
      <c r="H17" s="439" t="s">
        <v>39</v>
      </c>
      <c r="I17" s="415" t="s">
        <v>40</v>
      </c>
      <c r="J17" s="440"/>
      <c r="K17" s="439" t="s">
        <v>38</v>
      </c>
      <c r="L17" s="439" t="s">
        <v>39</v>
      </c>
      <c r="M17" s="103"/>
      <c r="N17" s="418"/>
      <c r="O17" s="98"/>
    </row>
    <row r="18" spans="1:15" s="405" customFormat="1" ht="15.75" customHeight="1">
      <c r="A18" s="441" t="s">
        <v>812</v>
      </c>
      <c r="B18" s="442">
        <v>49208</v>
      </c>
      <c r="C18" s="443">
        <v>497</v>
      </c>
      <c r="D18" s="443">
        <v>47072</v>
      </c>
      <c r="E18" s="443">
        <v>1639</v>
      </c>
      <c r="F18" s="443">
        <v>243</v>
      </c>
      <c r="G18" s="443">
        <v>26</v>
      </c>
      <c r="H18" s="443">
        <v>138</v>
      </c>
      <c r="I18" s="443">
        <v>79</v>
      </c>
      <c r="J18" s="443">
        <v>17095</v>
      </c>
      <c r="K18" s="443">
        <v>389</v>
      </c>
      <c r="L18" s="444">
        <v>16706</v>
      </c>
      <c r="M18" s="441" t="s">
        <v>812</v>
      </c>
      <c r="N18" s="418"/>
      <c r="O18" s="98"/>
    </row>
    <row r="19" spans="1:14" s="405" customFormat="1" ht="15.75" customHeight="1">
      <c r="A19" s="441" t="s">
        <v>816</v>
      </c>
      <c r="B19" s="442">
        <v>52213</v>
      </c>
      <c r="C19" s="443">
        <v>512</v>
      </c>
      <c r="D19" s="443">
        <v>49846</v>
      </c>
      <c r="E19" s="443">
        <v>1855</v>
      </c>
      <c r="F19" s="443">
        <v>271</v>
      </c>
      <c r="G19" s="443">
        <v>31</v>
      </c>
      <c r="H19" s="443">
        <v>147</v>
      </c>
      <c r="I19" s="443">
        <v>93</v>
      </c>
      <c r="J19" s="443">
        <v>17440</v>
      </c>
      <c r="K19" s="443">
        <v>371</v>
      </c>
      <c r="L19" s="444">
        <v>17069</v>
      </c>
      <c r="M19" s="441" t="s">
        <v>816</v>
      </c>
      <c r="N19" s="418"/>
    </row>
    <row r="20" spans="1:14" s="405" customFormat="1" ht="15.75" customHeight="1">
      <c r="A20" s="441" t="s">
        <v>817</v>
      </c>
      <c r="B20" s="442">
        <v>55224</v>
      </c>
      <c r="C20" s="443">
        <v>542</v>
      </c>
      <c r="D20" s="443">
        <v>52538</v>
      </c>
      <c r="E20" s="443">
        <v>2144</v>
      </c>
      <c r="F20" s="443">
        <v>307</v>
      </c>
      <c r="G20" s="443">
        <v>34</v>
      </c>
      <c r="H20" s="443">
        <v>173</v>
      </c>
      <c r="I20" s="443">
        <v>100</v>
      </c>
      <c r="J20" s="443">
        <v>17650</v>
      </c>
      <c r="K20" s="443">
        <v>356</v>
      </c>
      <c r="L20" s="444">
        <v>17294</v>
      </c>
      <c r="M20" s="441" t="s">
        <v>817</v>
      </c>
      <c r="N20" s="418"/>
    </row>
    <row r="21" spans="1:14" s="405" customFormat="1" ht="15.75" customHeight="1">
      <c r="A21" s="441" t="s">
        <v>527</v>
      </c>
      <c r="B21" s="442">
        <v>57305</v>
      </c>
      <c r="C21" s="443">
        <v>556</v>
      </c>
      <c r="D21" s="443">
        <v>54434</v>
      </c>
      <c r="E21" s="443">
        <v>2315</v>
      </c>
      <c r="F21" s="443">
        <v>336</v>
      </c>
      <c r="G21" s="443">
        <v>46</v>
      </c>
      <c r="H21" s="443">
        <v>175</v>
      </c>
      <c r="I21" s="443">
        <v>115</v>
      </c>
      <c r="J21" s="443">
        <v>16999</v>
      </c>
      <c r="K21" s="443">
        <v>331</v>
      </c>
      <c r="L21" s="444">
        <v>16668</v>
      </c>
      <c r="M21" s="441" t="s">
        <v>527</v>
      </c>
      <c r="N21" s="418"/>
    </row>
    <row r="22" spans="1:14" s="405" customFormat="1" ht="15.75" customHeight="1">
      <c r="A22" s="441" t="s">
        <v>18</v>
      </c>
      <c r="B22" s="442">
        <v>58558</v>
      </c>
      <c r="C22" s="443">
        <v>564</v>
      </c>
      <c r="D22" s="443">
        <v>55617</v>
      </c>
      <c r="E22" s="443">
        <v>2377</v>
      </c>
      <c r="F22" s="443">
        <v>371</v>
      </c>
      <c r="G22" s="443">
        <v>48</v>
      </c>
      <c r="H22" s="443">
        <v>198</v>
      </c>
      <c r="I22" s="443">
        <v>125</v>
      </c>
      <c r="J22" s="443">
        <v>17110</v>
      </c>
      <c r="K22" s="443">
        <v>342</v>
      </c>
      <c r="L22" s="444">
        <v>16768</v>
      </c>
      <c r="M22" s="441" t="s">
        <v>18</v>
      </c>
      <c r="N22" s="418"/>
    </row>
    <row r="23" spans="1:14" s="411" customFormat="1" ht="15.75" customHeight="1">
      <c r="A23" s="407" t="s">
        <v>903</v>
      </c>
      <c r="B23" s="389">
        <f aca="true" t="shared" si="2" ref="B23:L23">SUM(B24:B25)</f>
        <v>59947</v>
      </c>
      <c r="C23" s="389">
        <f t="shared" si="2"/>
        <v>593</v>
      </c>
      <c r="D23" s="389">
        <f t="shared" si="2"/>
        <v>56860</v>
      </c>
      <c r="E23" s="389">
        <f t="shared" si="2"/>
        <v>2494</v>
      </c>
      <c r="F23" s="389">
        <f t="shared" si="2"/>
        <v>405</v>
      </c>
      <c r="G23" s="389">
        <f t="shared" si="2"/>
        <v>52</v>
      </c>
      <c r="H23" s="389">
        <f t="shared" si="2"/>
        <v>213</v>
      </c>
      <c r="I23" s="389">
        <f t="shared" si="2"/>
        <v>140</v>
      </c>
      <c r="J23" s="389">
        <f t="shared" si="2"/>
        <v>17087</v>
      </c>
      <c r="K23" s="389">
        <f t="shared" si="2"/>
        <v>299</v>
      </c>
      <c r="L23" s="389">
        <f t="shared" si="2"/>
        <v>16788</v>
      </c>
      <c r="M23" s="390" t="s">
        <v>903</v>
      </c>
      <c r="N23" s="445"/>
    </row>
    <row r="24" spans="1:14" s="405" customFormat="1" ht="15.75" customHeight="1">
      <c r="A24" s="417" t="s">
        <v>41</v>
      </c>
      <c r="B24" s="368">
        <f>SUM(C24:E24)</f>
        <v>38105</v>
      </c>
      <c r="C24" s="391">
        <v>434</v>
      </c>
      <c r="D24" s="391">
        <v>35648</v>
      </c>
      <c r="E24" s="391">
        <v>2023</v>
      </c>
      <c r="F24" s="369">
        <f>SUM(G24:I24)</f>
        <v>279</v>
      </c>
      <c r="G24" s="391">
        <v>34</v>
      </c>
      <c r="H24" s="391">
        <v>145</v>
      </c>
      <c r="I24" s="391">
        <v>100</v>
      </c>
      <c r="J24" s="369">
        <f>SUM(K24:L24)</f>
        <v>10148</v>
      </c>
      <c r="K24" s="369">
        <v>183</v>
      </c>
      <c r="L24" s="369">
        <v>9965</v>
      </c>
      <c r="M24" s="338" t="s">
        <v>890</v>
      </c>
      <c r="N24" s="418"/>
    </row>
    <row r="25" spans="1:14" s="405" customFormat="1" ht="15.75" customHeight="1" thickBot="1">
      <c r="A25" s="430" t="s">
        <v>42</v>
      </c>
      <c r="B25" s="431">
        <f>SUM(C25:E25)</f>
        <v>21842</v>
      </c>
      <c r="C25" s="373">
        <v>159</v>
      </c>
      <c r="D25" s="373">
        <v>21212</v>
      </c>
      <c r="E25" s="373">
        <v>471</v>
      </c>
      <c r="F25" s="432">
        <f>SUM(G25:I25)</f>
        <v>126</v>
      </c>
      <c r="G25" s="373">
        <v>18</v>
      </c>
      <c r="H25" s="373">
        <v>68</v>
      </c>
      <c r="I25" s="373">
        <v>40</v>
      </c>
      <c r="J25" s="432">
        <v>6939</v>
      </c>
      <c r="K25" s="432">
        <v>116</v>
      </c>
      <c r="L25" s="432">
        <v>6823</v>
      </c>
      <c r="M25" s="433" t="s">
        <v>891</v>
      </c>
      <c r="N25" s="418"/>
    </row>
    <row r="26" spans="1:14" s="405" customFormat="1" ht="13.5" customHeight="1">
      <c r="A26" s="341" t="s">
        <v>968</v>
      </c>
      <c r="B26" s="446"/>
      <c r="C26" s="446"/>
      <c r="D26" s="447"/>
      <c r="E26" s="447"/>
      <c r="F26" s="447"/>
      <c r="G26" s="447"/>
      <c r="I26" s="448"/>
      <c r="J26" s="449"/>
      <c r="K26" s="448"/>
      <c r="L26" s="450" t="s">
        <v>380</v>
      </c>
      <c r="M26" s="448"/>
      <c r="N26" s="447"/>
    </row>
    <row r="27" spans="1:14" s="405" customFormat="1" ht="13.5" customHeight="1">
      <c r="A27" s="451" t="s">
        <v>345</v>
      </c>
      <c r="D27" s="452" t="s">
        <v>764</v>
      </c>
      <c r="E27" s="447"/>
      <c r="F27" s="447"/>
      <c r="G27" s="447"/>
      <c r="I27" s="450"/>
      <c r="J27" s="449" t="s">
        <v>1081</v>
      </c>
      <c r="K27" s="450"/>
      <c r="L27" s="450"/>
      <c r="M27" s="453"/>
      <c r="N27" s="447"/>
    </row>
    <row r="28" s="454" customFormat="1" ht="13.5"/>
    <row r="29" s="454" customFormat="1" ht="13.5"/>
  </sheetData>
  <mergeCells count="7">
    <mergeCell ref="B15:E15"/>
    <mergeCell ref="F15:I15"/>
    <mergeCell ref="J15:L15"/>
    <mergeCell ref="A1:N1"/>
    <mergeCell ref="B3:E3"/>
    <mergeCell ref="F3:I3"/>
    <mergeCell ref="J3:M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0">
      <selection activeCell="I10" sqref="I10"/>
    </sheetView>
  </sheetViews>
  <sheetFormatPr defaultColWidth="8.88671875" defaultRowHeight="13.5"/>
  <cols>
    <col min="1" max="1" width="9.77734375" style="25" customWidth="1"/>
    <col min="2" max="2" width="14.21484375" style="25" bestFit="1" customWidth="1"/>
    <col min="3" max="3" width="12.88671875" style="25" bestFit="1" customWidth="1"/>
    <col min="4" max="4" width="12.10546875" style="25" customWidth="1"/>
    <col min="5" max="5" width="10.6640625" style="25" bestFit="1" customWidth="1"/>
    <col min="6" max="6" width="12.4453125" style="25" customWidth="1"/>
    <col min="7" max="7" width="10.6640625" style="25" bestFit="1" customWidth="1"/>
    <col min="8" max="8" width="12.88671875" style="25" bestFit="1" customWidth="1"/>
    <col min="9" max="9" width="10.6640625" style="25" bestFit="1" customWidth="1"/>
    <col min="10" max="10" width="10.10546875" style="25" customWidth="1"/>
    <col min="11" max="16384" width="8.77734375" style="25" customWidth="1"/>
  </cols>
  <sheetData>
    <row r="1" spans="1:10" s="257" customFormat="1" ht="35.25" customHeight="1">
      <c r="A1" s="997" t="s">
        <v>16</v>
      </c>
      <c r="B1" s="997"/>
      <c r="C1" s="997"/>
      <c r="D1" s="997"/>
      <c r="E1" s="997"/>
      <c r="F1" s="997"/>
      <c r="G1" s="997"/>
      <c r="H1" s="997"/>
      <c r="I1" s="997"/>
      <c r="J1" s="997"/>
    </row>
    <row r="2" spans="1:10" s="257" customFormat="1" ht="18" customHeight="1">
      <c r="A2" s="257" t="s">
        <v>306</v>
      </c>
      <c r="B2" s="258"/>
      <c r="C2" s="258"/>
      <c r="D2" s="258"/>
      <c r="E2" s="258"/>
      <c r="F2" s="258"/>
      <c r="G2" s="258"/>
      <c r="H2" s="258"/>
      <c r="I2" s="258"/>
      <c r="J2" s="259" t="s">
        <v>307</v>
      </c>
    </row>
    <row r="3" spans="1:10" s="257" customFormat="1" ht="45" customHeight="1">
      <c r="A3" s="611"/>
      <c r="B3" s="1056" t="s">
        <v>308</v>
      </c>
      <c r="C3" s="1055"/>
      <c r="D3" s="1054" t="s">
        <v>309</v>
      </c>
      <c r="E3" s="1055"/>
      <c r="F3" s="1054" t="s">
        <v>310</v>
      </c>
      <c r="G3" s="1055"/>
      <c r="H3" s="1054" t="s">
        <v>311</v>
      </c>
      <c r="I3" s="1055"/>
      <c r="J3" s="631" t="s">
        <v>764</v>
      </c>
    </row>
    <row r="4" spans="1:10" s="257" customFormat="1" ht="45" customHeight="1">
      <c r="A4" s="604"/>
      <c r="B4" s="727" t="s">
        <v>312</v>
      </c>
      <c r="C4" s="728" t="s">
        <v>313</v>
      </c>
      <c r="D4" s="727" t="s">
        <v>312</v>
      </c>
      <c r="E4" s="728" t="s">
        <v>313</v>
      </c>
      <c r="F4" s="727" t="s">
        <v>312</v>
      </c>
      <c r="G4" s="728" t="s">
        <v>313</v>
      </c>
      <c r="H4" s="727" t="s">
        <v>312</v>
      </c>
      <c r="I4" s="728" t="s">
        <v>313</v>
      </c>
      <c r="J4" s="633"/>
    </row>
    <row r="5" spans="1:10" s="257" customFormat="1" ht="30.75" customHeight="1">
      <c r="A5" s="614" t="s">
        <v>812</v>
      </c>
      <c r="B5" s="634">
        <v>9850347</v>
      </c>
      <c r="C5" s="634">
        <v>1067108</v>
      </c>
      <c r="D5" s="662">
        <v>3915002</v>
      </c>
      <c r="E5" s="662">
        <v>101042</v>
      </c>
      <c r="F5" s="662">
        <v>2578295</v>
      </c>
      <c r="G5" s="662">
        <v>632739</v>
      </c>
      <c r="H5" s="662">
        <v>3357050</v>
      </c>
      <c r="I5" s="720">
        <v>333327</v>
      </c>
      <c r="J5" s="544" t="s">
        <v>812</v>
      </c>
    </row>
    <row r="6" spans="1:10" s="257" customFormat="1" ht="30.75" customHeight="1">
      <c r="A6" s="614" t="s">
        <v>816</v>
      </c>
      <c r="B6" s="634">
        <v>11233050</v>
      </c>
      <c r="C6" s="634">
        <v>1226341</v>
      </c>
      <c r="D6" s="662">
        <v>3638148</v>
      </c>
      <c r="E6" s="662">
        <v>94574</v>
      </c>
      <c r="F6" s="662">
        <v>2735798</v>
      </c>
      <c r="G6" s="662">
        <v>780132</v>
      </c>
      <c r="H6" s="662">
        <v>4859104</v>
      </c>
      <c r="I6" s="720">
        <v>351635</v>
      </c>
      <c r="J6" s="544" t="s">
        <v>816</v>
      </c>
    </row>
    <row r="7" spans="1:10" s="257" customFormat="1" ht="30.75" customHeight="1">
      <c r="A7" s="614" t="s">
        <v>817</v>
      </c>
      <c r="B7" s="634">
        <v>13343047</v>
      </c>
      <c r="C7" s="634">
        <v>1392484</v>
      </c>
      <c r="D7" s="662">
        <v>4353102</v>
      </c>
      <c r="E7" s="662">
        <v>160587</v>
      </c>
      <c r="F7" s="662">
        <v>2964369</v>
      </c>
      <c r="G7" s="662">
        <v>915320</v>
      </c>
      <c r="H7" s="662">
        <v>6025576</v>
      </c>
      <c r="I7" s="720">
        <v>316577</v>
      </c>
      <c r="J7" s="544" t="s">
        <v>817</v>
      </c>
    </row>
    <row r="8" spans="1:10" s="257" customFormat="1" ht="30.75" customHeight="1">
      <c r="A8" s="614" t="s">
        <v>527</v>
      </c>
      <c r="B8" s="634">
        <v>14993494</v>
      </c>
      <c r="C8" s="634">
        <v>1356417</v>
      </c>
      <c r="D8" s="662">
        <v>3619913</v>
      </c>
      <c r="E8" s="662">
        <v>163140</v>
      </c>
      <c r="F8" s="662">
        <v>3396255</v>
      </c>
      <c r="G8" s="662">
        <v>943229</v>
      </c>
      <c r="H8" s="662">
        <v>7977326</v>
      </c>
      <c r="I8" s="720">
        <v>250048</v>
      </c>
      <c r="J8" s="544" t="s">
        <v>527</v>
      </c>
    </row>
    <row r="9" spans="1:10" s="257" customFormat="1" ht="30.75" customHeight="1">
      <c r="A9" s="614" t="s">
        <v>18</v>
      </c>
      <c r="B9" s="634">
        <v>16155312</v>
      </c>
      <c r="C9" s="634">
        <v>1361938</v>
      </c>
      <c r="D9" s="662">
        <v>4039656</v>
      </c>
      <c r="E9" s="662">
        <v>159739</v>
      </c>
      <c r="F9" s="662">
        <v>3471769</v>
      </c>
      <c r="G9" s="662">
        <v>994043</v>
      </c>
      <c r="H9" s="662">
        <v>8643888</v>
      </c>
      <c r="I9" s="720">
        <v>208155</v>
      </c>
      <c r="J9" s="544" t="s">
        <v>18</v>
      </c>
    </row>
    <row r="10" spans="1:10" s="540" customFormat="1" ht="30.75" customHeight="1">
      <c r="A10" s="487" t="s">
        <v>903</v>
      </c>
      <c r="B10" s="721">
        <f aca="true" t="shared" si="0" ref="B10:C13">SUM(D10,F10,H10)</f>
        <v>14995680</v>
      </c>
      <c r="C10" s="721">
        <f t="shared" si="0"/>
        <v>1310586</v>
      </c>
      <c r="D10" s="721">
        <f aca="true" t="shared" si="1" ref="D10:I10">SUM(D11:D14)</f>
        <v>4187137</v>
      </c>
      <c r="E10" s="721">
        <f t="shared" si="1"/>
        <v>145442</v>
      </c>
      <c r="F10" s="721">
        <f t="shared" si="1"/>
        <v>3480171</v>
      </c>
      <c r="G10" s="721">
        <f t="shared" si="1"/>
        <v>981977</v>
      </c>
      <c r="H10" s="721">
        <f t="shared" si="1"/>
        <v>7328372</v>
      </c>
      <c r="I10" s="721">
        <f t="shared" si="1"/>
        <v>183167</v>
      </c>
      <c r="J10" s="484" t="s">
        <v>903</v>
      </c>
    </row>
    <row r="11" spans="1:10" s="257" customFormat="1" ht="30.75" customHeight="1">
      <c r="A11" s="475" t="s">
        <v>300</v>
      </c>
      <c r="B11" s="639">
        <f t="shared" si="0"/>
        <v>1403473</v>
      </c>
      <c r="C11" s="652">
        <f t="shared" si="0"/>
        <v>30782</v>
      </c>
      <c r="D11" s="723">
        <v>1030220</v>
      </c>
      <c r="E11" s="723">
        <v>1421</v>
      </c>
      <c r="F11" s="723">
        <v>108644</v>
      </c>
      <c r="G11" s="723">
        <v>26028</v>
      </c>
      <c r="H11" s="723">
        <v>264609</v>
      </c>
      <c r="I11" s="725">
        <v>3333</v>
      </c>
      <c r="J11" s="605" t="s">
        <v>301</v>
      </c>
    </row>
    <row r="12" spans="1:10" s="257" customFormat="1" ht="30.75" customHeight="1">
      <c r="A12" s="475" t="s">
        <v>302</v>
      </c>
      <c r="B12" s="639">
        <f t="shared" si="0"/>
        <v>10167970</v>
      </c>
      <c r="C12" s="652">
        <f t="shared" si="0"/>
        <v>993621</v>
      </c>
      <c r="D12" s="723">
        <v>2415796</v>
      </c>
      <c r="E12" s="723">
        <v>99246</v>
      </c>
      <c r="F12" s="723">
        <v>2867796</v>
      </c>
      <c r="G12" s="723">
        <v>742252</v>
      </c>
      <c r="H12" s="723">
        <v>4884378</v>
      </c>
      <c r="I12" s="725">
        <v>152123</v>
      </c>
      <c r="J12" s="605" t="s">
        <v>301</v>
      </c>
    </row>
    <row r="13" spans="1:10" s="257" customFormat="1" ht="30.75" customHeight="1">
      <c r="A13" s="603" t="s">
        <v>303</v>
      </c>
      <c r="B13" s="659">
        <f t="shared" si="0"/>
        <v>3424237</v>
      </c>
      <c r="C13" s="628">
        <f t="shared" si="0"/>
        <v>286183</v>
      </c>
      <c r="D13" s="628">
        <v>741121</v>
      </c>
      <c r="E13" s="628">
        <v>44775</v>
      </c>
      <c r="F13" s="628">
        <v>503731</v>
      </c>
      <c r="G13" s="628">
        <v>213697</v>
      </c>
      <c r="H13" s="628">
        <v>2179385</v>
      </c>
      <c r="I13" s="628">
        <v>27711</v>
      </c>
      <c r="J13" s="729" t="s">
        <v>304</v>
      </c>
    </row>
    <row r="14" spans="1:10" s="257" customFormat="1" ht="18" customHeight="1">
      <c r="A14" s="726" t="s">
        <v>435</v>
      </c>
      <c r="B14" s="726"/>
      <c r="C14" s="258"/>
      <c r="D14" s="258"/>
      <c r="E14" s="258"/>
      <c r="F14" s="258"/>
      <c r="H14" s="686"/>
      <c r="I14" s="686"/>
      <c r="J14" s="686" t="s">
        <v>314</v>
      </c>
    </row>
    <row r="15" s="7" customFormat="1" ht="13.5"/>
    <row r="16" s="7" customFormat="1" ht="13.5"/>
    <row r="17" s="7" customFormat="1" ht="13.5"/>
    <row r="18" s="7" customFormat="1" ht="13.5"/>
    <row r="19" s="187" customFormat="1" ht="13.5"/>
    <row r="20" s="187" customFormat="1" ht="13.5"/>
  </sheetData>
  <mergeCells count="5">
    <mergeCell ref="A1:J1"/>
    <mergeCell ref="B3:C3"/>
    <mergeCell ref="D3:E3"/>
    <mergeCell ref="F3:G3"/>
    <mergeCell ref="H3:I3"/>
  </mergeCells>
  <printOptions/>
  <pageMargins left="0.43" right="0.75" top="1" bottom="1" header="0.5" footer="0.5"/>
  <pageSetup horizontalDpi="300" verticalDpi="300" orientation="landscape" paperSize="9" r:id="rId1"/>
  <colBreaks count="1" manualBreakCount="1">
    <brk id="45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B1">
      <selection activeCell="I11" sqref="I11"/>
    </sheetView>
  </sheetViews>
  <sheetFormatPr defaultColWidth="8.88671875" defaultRowHeight="13.5"/>
  <cols>
    <col min="1" max="1" width="11.77734375" style="25" customWidth="1"/>
    <col min="2" max="8" width="12.77734375" style="25" customWidth="1"/>
    <col min="9" max="9" width="11.77734375" style="25" customWidth="1"/>
    <col min="10" max="16384" width="8.77734375" style="25" customWidth="1"/>
  </cols>
  <sheetData>
    <row r="1" spans="1:9" s="119" customFormat="1" ht="33.75" customHeight="1">
      <c r="A1" s="1011" t="s">
        <v>1013</v>
      </c>
      <c r="B1" s="1011"/>
      <c r="C1" s="1011"/>
      <c r="D1" s="1011"/>
      <c r="E1" s="1011"/>
      <c r="F1" s="1011"/>
      <c r="G1" s="1011"/>
      <c r="H1" s="1011"/>
      <c r="I1" s="1011"/>
    </row>
    <row r="2" spans="1:9" s="119" customFormat="1" ht="18" customHeight="1" thickBot="1">
      <c r="A2" s="188" t="s">
        <v>1014</v>
      </c>
      <c r="B2" s="188"/>
      <c r="C2" s="188"/>
      <c r="D2" s="126"/>
      <c r="E2" s="126"/>
      <c r="F2" s="126"/>
      <c r="G2" s="126"/>
      <c r="I2" s="766" t="s">
        <v>315</v>
      </c>
    </row>
    <row r="3" spans="1:9" s="119" customFormat="1" ht="31.5" customHeight="1">
      <c r="A3" s="426"/>
      <c r="B3" s="767" t="s">
        <v>316</v>
      </c>
      <c r="C3" s="768" t="s">
        <v>1015</v>
      </c>
      <c r="D3" s="1012" t="s">
        <v>1016</v>
      </c>
      <c r="E3" s="1147"/>
      <c r="F3" s="1147"/>
      <c r="G3" s="1148"/>
      <c r="H3" s="769" t="s">
        <v>1017</v>
      </c>
      <c r="I3" s="770"/>
    </row>
    <row r="4" spans="1:9" s="119" customFormat="1" ht="31.5" customHeight="1">
      <c r="A4" s="130"/>
      <c r="B4" s="98" t="s">
        <v>542</v>
      </c>
      <c r="C4" s="99" t="s">
        <v>317</v>
      </c>
      <c r="D4" s="40" t="s">
        <v>767</v>
      </c>
      <c r="E4" s="40" t="s">
        <v>1018</v>
      </c>
      <c r="F4" s="40" t="s">
        <v>1019</v>
      </c>
      <c r="G4" s="40" t="s">
        <v>1020</v>
      </c>
      <c r="H4" s="99"/>
      <c r="I4" s="92"/>
    </row>
    <row r="5" spans="1:9" s="119" customFormat="1" ht="31.5" customHeight="1">
      <c r="A5" s="154"/>
      <c r="B5" s="103" t="s">
        <v>318</v>
      </c>
      <c r="C5" s="104" t="s">
        <v>319</v>
      </c>
      <c r="D5" s="103" t="s">
        <v>769</v>
      </c>
      <c r="E5" s="104" t="s">
        <v>320</v>
      </c>
      <c r="F5" s="104" t="s">
        <v>321</v>
      </c>
      <c r="G5" s="104" t="s">
        <v>322</v>
      </c>
      <c r="H5" s="105" t="s">
        <v>323</v>
      </c>
      <c r="I5" s="172"/>
    </row>
    <row r="6" spans="1:9" s="119" customFormat="1" ht="30" customHeight="1">
      <c r="A6" s="150" t="s">
        <v>812</v>
      </c>
      <c r="B6" s="388">
        <v>5</v>
      </c>
      <c r="C6" s="161">
        <v>265570</v>
      </c>
      <c r="D6" s="118">
        <v>225736</v>
      </c>
      <c r="E6" s="161">
        <v>67225</v>
      </c>
      <c r="F6" s="161">
        <v>158511</v>
      </c>
      <c r="G6" s="462" t="s">
        <v>1095</v>
      </c>
      <c r="H6" s="159">
        <v>7710</v>
      </c>
      <c r="I6" s="388" t="s">
        <v>812</v>
      </c>
    </row>
    <row r="7" spans="1:9" s="119" customFormat="1" ht="30" customHeight="1">
      <c r="A7" s="150" t="s">
        <v>816</v>
      </c>
      <c r="B7" s="388">
        <v>5</v>
      </c>
      <c r="C7" s="161">
        <v>268498</v>
      </c>
      <c r="D7" s="118">
        <v>234145</v>
      </c>
      <c r="E7" s="161">
        <v>72358</v>
      </c>
      <c r="F7" s="161">
        <v>161787</v>
      </c>
      <c r="G7" s="462">
        <v>0</v>
      </c>
      <c r="H7" s="159">
        <v>7298</v>
      </c>
      <c r="I7" s="388" t="s">
        <v>816</v>
      </c>
    </row>
    <row r="8" spans="1:9" s="119" customFormat="1" ht="30" customHeight="1">
      <c r="A8" s="150" t="s">
        <v>817</v>
      </c>
      <c r="B8" s="388">
        <v>5</v>
      </c>
      <c r="C8" s="161">
        <v>272490</v>
      </c>
      <c r="D8" s="118">
        <v>243373</v>
      </c>
      <c r="E8" s="161">
        <v>76384</v>
      </c>
      <c r="F8" s="161">
        <v>166989</v>
      </c>
      <c r="G8" s="462">
        <v>0</v>
      </c>
      <c r="H8" s="159">
        <v>6535</v>
      </c>
      <c r="I8" s="388" t="s">
        <v>817</v>
      </c>
    </row>
    <row r="9" spans="1:9" s="119" customFormat="1" ht="30" customHeight="1">
      <c r="A9" s="150" t="s">
        <v>527</v>
      </c>
      <c r="B9" s="388">
        <v>3</v>
      </c>
      <c r="C9" s="161">
        <v>282000</v>
      </c>
      <c r="D9" s="118">
        <v>240552</v>
      </c>
      <c r="E9" s="161">
        <v>76030</v>
      </c>
      <c r="F9" s="161">
        <v>164522</v>
      </c>
      <c r="G9" s="462">
        <v>0</v>
      </c>
      <c r="H9" s="159">
        <v>5512</v>
      </c>
      <c r="I9" s="388" t="s">
        <v>527</v>
      </c>
    </row>
    <row r="10" spans="1:9" s="119" customFormat="1" ht="30" customHeight="1">
      <c r="A10" s="150" t="s">
        <v>18</v>
      </c>
      <c r="B10" s="388">
        <v>3</v>
      </c>
      <c r="C10" s="161">
        <v>281812</v>
      </c>
      <c r="D10" s="118">
        <v>240293</v>
      </c>
      <c r="E10" s="161">
        <v>76291</v>
      </c>
      <c r="F10" s="161">
        <v>164002</v>
      </c>
      <c r="G10" s="462">
        <v>0</v>
      </c>
      <c r="H10" s="159">
        <v>4699</v>
      </c>
      <c r="I10" s="388" t="s">
        <v>18</v>
      </c>
    </row>
    <row r="11" spans="1:9" s="164" customFormat="1" ht="30" customHeight="1">
      <c r="A11" s="129" t="s">
        <v>903</v>
      </c>
      <c r="B11" s="596">
        <f>SUM(B12:B13)</f>
        <v>3</v>
      </c>
      <c r="C11" s="596">
        <v>284380</v>
      </c>
      <c r="D11" s="596">
        <f>SUM(E11:F11)</f>
        <v>241877</v>
      </c>
      <c r="E11" s="596">
        <f>SUM(E12:E13)</f>
        <v>77184</v>
      </c>
      <c r="F11" s="596">
        <f>SUM(F12:F13)</f>
        <v>164693</v>
      </c>
      <c r="G11" s="596">
        <f>SUM(G12:G13)</f>
        <v>0</v>
      </c>
      <c r="H11" s="596">
        <f>SUM(H12:H13)</f>
        <v>4174</v>
      </c>
      <c r="I11" s="109" t="s">
        <v>903</v>
      </c>
    </row>
    <row r="12" spans="1:9" s="405" customFormat="1" ht="30" customHeight="1">
      <c r="A12" s="417" t="s">
        <v>41</v>
      </c>
      <c r="B12" s="365">
        <v>2</v>
      </c>
      <c r="C12" s="365">
        <v>0</v>
      </c>
      <c r="D12" s="365">
        <f>SUM(E12:F12)</f>
        <v>177074</v>
      </c>
      <c r="E12" s="365">
        <v>58641</v>
      </c>
      <c r="F12" s="365">
        <v>118433</v>
      </c>
      <c r="G12" s="365">
        <v>0</v>
      </c>
      <c r="H12" s="365">
        <v>2987</v>
      </c>
      <c r="I12" s="765" t="s">
        <v>362</v>
      </c>
    </row>
    <row r="13" spans="1:9" s="405" customFormat="1" ht="30" customHeight="1" thickBot="1">
      <c r="A13" s="430" t="s">
        <v>42</v>
      </c>
      <c r="B13" s="771">
        <v>1</v>
      </c>
      <c r="C13" s="771">
        <v>0</v>
      </c>
      <c r="D13" s="771">
        <f>SUM(E13:F13)</f>
        <v>64803</v>
      </c>
      <c r="E13" s="771">
        <v>18543</v>
      </c>
      <c r="F13" s="771">
        <v>46260</v>
      </c>
      <c r="G13" s="771">
        <v>0</v>
      </c>
      <c r="H13" s="771">
        <v>1187</v>
      </c>
      <c r="I13" s="772" t="s">
        <v>363</v>
      </c>
    </row>
    <row r="14" spans="1:9" s="119" customFormat="1" ht="18" customHeight="1">
      <c r="A14" s="763" t="s">
        <v>1021</v>
      </c>
      <c r="B14" s="764"/>
      <c r="C14" s="188"/>
      <c r="D14" s="126"/>
      <c r="E14" s="126"/>
      <c r="H14" s="200"/>
      <c r="I14" s="200" t="s">
        <v>436</v>
      </c>
    </row>
    <row r="15" s="119" customFormat="1" ht="15.75" customHeight="1">
      <c r="A15" s="119" t="s">
        <v>1022</v>
      </c>
    </row>
    <row r="16" s="119" customFormat="1" ht="15.75" customHeight="1">
      <c r="A16" s="119" t="s">
        <v>1023</v>
      </c>
    </row>
    <row r="17" s="7" customFormat="1" ht="13.5"/>
    <row r="18" s="7" customFormat="1" ht="13.5"/>
    <row r="19" s="7" customFormat="1" ht="13.5"/>
    <row r="20" s="7" customFormat="1" ht="13.5"/>
    <row r="21" s="7" customFormat="1" ht="13.5"/>
    <row r="22" s="187" customFormat="1" ht="13.5"/>
    <row r="23" s="187" customFormat="1" ht="13.5"/>
    <row r="24" s="187" customFormat="1" ht="13.5"/>
    <row r="25" s="187" customFormat="1" ht="13.5"/>
    <row r="26" s="187" customFormat="1" ht="13.5"/>
    <row r="27" s="187" customFormat="1" ht="13.5"/>
    <row r="28" s="187" customFormat="1" ht="13.5"/>
    <row r="29" s="187" customFormat="1" ht="13.5"/>
    <row r="30" s="187" customFormat="1" ht="13.5"/>
    <row r="31" s="187" customFormat="1" ht="13.5"/>
    <row r="32" s="187" customFormat="1" ht="13.5"/>
    <row r="33" s="187" customFormat="1" ht="13.5"/>
    <row r="34" s="187" customFormat="1" ht="13.5"/>
    <row r="35" s="187" customFormat="1" ht="13.5"/>
    <row r="36" s="187" customFormat="1" ht="13.5"/>
    <row r="37" s="187" customFormat="1" ht="13.5"/>
    <row r="38" s="187" customFormat="1" ht="13.5"/>
    <row r="39" s="187" customFormat="1" ht="13.5"/>
    <row r="40" s="187" customFormat="1" ht="13.5"/>
    <row r="41" s="187" customFormat="1" ht="13.5"/>
    <row r="42" s="187" customFormat="1" ht="13.5"/>
  </sheetData>
  <mergeCells count="2">
    <mergeCell ref="A1:I1"/>
    <mergeCell ref="D3:G3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SheetLayoutView="100" workbookViewId="0" topLeftCell="H10">
      <selection activeCell="T17" sqref="T17"/>
    </sheetView>
  </sheetViews>
  <sheetFormatPr defaultColWidth="8.88671875" defaultRowHeight="13.5"/>
  <cols>
    <col min="1" max="1" width="13.3359375" style="0" customWidth="1"/>
    <col min="2" max="19" width="7.4453125" style="0" customWidth="1"/>
    <col min="20" max="20" width="13.21484375" style="0" customWidth="1"/>
  </cols>
  <sheetData>
    <row r="1" spans="1:22" s="653" customFormat="1" ht="32.25" customHeight="1">
      <c r="A1" s="997" t="s">
        <v>324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730"/>
      <c r="V1" s="730"/>
    </row>
    <row r="2" spans="1:20" s="257" customFormat="1" ht="18" customHeight="1" thickBot="1">
      <c r="A2" s="1124" t="s">
        <v>554</v>
      </c>
      <c r="B2" s="1124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419" t="s">
        <v>555</v>
      </c>
    </row>
    <row r="3" spans="1:22" s="257" customFormat="1" ht="34.5" customHeight="1">
      <c r="A3" s="1119" t="s">
        <v>825</v>
      </c>
      <c r="B3" s="1151" t="s">
        <v>486</v>
      </c>
      <c r="C3" s="853" t="s">
        <v>556</v>
      </c>
      <c r="D3" s="853"/>
      <c r="E3" s="853"/>
      <c r="F3" s="853"/>
      <c r="G3" s="852" t="s">
        <v>557</v>
      </c>
      <c r="H3" s="853"/>
      <c r="I3" s="853"/>
      <c r="J3" s="853"/>
      <c r="K3" s="853"/>
      <c r="L3" s="853"/>
      <c r="M3" s="853"/>
      <c r="N3" s="853"/>
      <c r="O3" s="852" t="s">
        <v>487</v>
      </c>
      <c r="P3" s="853"/>
      <c r="Q3" s="853"/>
      <c r="R3" s="853"/>
      <c r="S3" s="853"/>
      <c r="T3" s="1122" t="s">
        <v>824</v>
      </c>
      <c r="U3" s="731"/>
      <c r="V3" s="486"/>
    </row>
    <row r="4" spans="1:20" s="257" customFormat="1" ht="44.25" customHeight="1">
      <c r="A4" s="882"/>
      <c r="B4" s="1152"/>
      <c r="C4" s="732" t="s">
        <v>767</v>
      </c>
      <c r="D4" s="269" t="s">
        <v>558</v>
      </c>
      <c r="E4" s="269" t="s">
        <v>559</v>
      </c>
      <c r="F4" s="269" t="s">
        <v>649</v>
      </c>
      <c r="G4" s="733" t="s">
        <v>776</v>
      </c>
      <c r="H4" s="734" t="s">
        <v>560</v>
      </c>
      <c r="I4" s="734" t="s">
        <v>561</v>
      </c>
      <c r="J4" s="734" t="s">
        <v>562</v>
      </c>
      <c r="K4" s="734" t="s">
        <v>563</v>
      </c>
      <c r="L4" s="735" t="s">
        <v>564</v>
      </c>
      <c r="M4" s="734" t="s">
        <v>565</v>
      </c>
      <c r="N4" s="734" t="s">
        <v>566</v>
      </c>
      <c r="O4" s="733" t="s">
        <v>776</v>
      </c>
      <c r="P4" s="734" t="s">
        <v>567</v>
      </c>
      <c r="Q4" s="734" t="s">
        <v>568</v>
      </c>
      <c r="R4" s="734" t="s">
        <v>764</v>
      </c>
      <c r="S4" s="736" t="s">
        <v>764</v>
      </c>
      <c r="T4" s="1061"/>
    </row>
    <row r="5" spans="1:20" s="257" customFormat="1" ht="30" customHeight="1">
      <c r="A5" s="882"/>
      <c r="B5" s="1152"/>
      <c r="C5" s="737"/>
      <c r="D5" s="605" t="s">
        <v>687</v>
      </c>
      <c r="E5" s="605"/>
      <c r="F5" s="166"/>
      <c r="G5" s="733"/>
      <c r="H5" s="738"/>
      <c r="I5" s="738" t="s">
        <v>569</v>
      </c>
      <c r="J5" s="738" t="s">
        <v>570</v>
      </c>
      <c r="K5" s="738" t="s">
        <v>571</v>
      </c>
      <c r="L5" s="733" t="s">
        <v>572</v>
      </c>
      <c r="M5" s="738" t="s">
        <v>573</v>
      </c>
      <c r="N5" s="738" t="s">
        <v>574</v>
      </c>
      <c r="O5" s="733"/>
      <c r="P5" s="738"/>
      <c r="Q5" s="738" t="s">
        <v>764</v>
      </c>
      <c r="R5" s="738" t="s">
        <v>575</v>
      </c>
      <c r="S5" s="591" t="s">
        <v>808</v>
      </c>
      <c r="T5" s="1061"/>
    </row>
    <row r="6" spans="1:20" s="257" customFormat="1" ht="30" customHeight="1">
      <c r="A6" s="883"/>
      <c r="B6" s="1153"/>
      <c r="C6" s="657" t="s">
        <v>769</v>
      </c>
      <c r="D6" s="602" t="s">
        <v>488</v>
      </c>
      <c r="E6" s="602" t="s">
        <v>489</v>
      </c>
      <c r="F6" s="602" t="s">
        <v>650</v>
      </c>
      <c r="G6" s="739" t="s">
        <v>769</v>
      </c>
      <c r="H6" s="740" t="s">
        <v>576</v>
      </c>
      <c r="I6" s="740" t="s">
        <v>577</v>
      </c>
      <c r="J6" s="740" t="s">
        <v>578</v>
      </c>
      <c r="K6" s="740" t="s">
        <v>579</v>
      </c>
      <c r="L6" s="739" t="s">
        <v>580</v>
      </c>
      <c r="M6" s="740" t="s">
        <v>581</v>
      </c>
      <c r="N6" s="740" t="s">
        <v>582</v>
      </c>
      <c r="O6" s="739" t="s">
        <v>769</v>
      </c>
      <c r="P6" s="740" t="s">
        <v>583</v>
      </c>
      <c r="Q6" s="740" t="s">
        <v>584</v>
      </c>
      <c r="R6" s="740"/>
      <c r="S6" s="741"/>
      <c r="T6" s="1062"/>
    </row>
    <row r="7" spans="1:20" s="298" customFormat="1" ht="34.5" customHeight="1">
      <c r="A7" s="523" t="s">
        <v>197</v>
      </c>
      <c r="B7" s="175">
        <v>6</v>
      </c>
      <c r="C7" s="176">
        <f>SUM(D7:F7)</f>
        <v>1577</v>
      </c>
      <c r="D7" s="176">
        <v>1114</v>
      </c>
      <c r="E7" s="175">
        <v>349</v>
      </c>
      <c r="F7" s="175">
        <v>114</v>
      </c>
      <c r="G7" s="175">
        <f>SUM(H7:N7)</f>
        <v>115</v>
      </c>
      <c r="H7" s="175">
        <v>23</v>
      </c>
      <c r="I7" s="175">
        <v>46</v>
      </c>
      <c r="J7" s="175">
        <v>1</v>
      </c>
      <c r="K7" s="175">
        <v>0</v>
      </c>
      <c r="L7" s="175">
        <v>40</v>
      </c>
      <c r="M7" s="3">
        <v>1</v>
      </c>
      <c r="N7" s="3">
        <v>4</v>
      </c>
      <c r="O7" s="3">
        <f>SUM(P7:S7)</f>
        <v>123</v>
      </c>
      <c r="P7" s="3">
        <v>93</v>
      </c>
      <c r="Q7" s="3">
        <v>9</v>
      </c>
      <c r="R7" s="76">
        <v>20</v>
      </c>
      <c r="S7" s="3">
        <v>1</v>
      </c>
      <c r="T7" s="527" t="s">
        <v>197</v>
      </c>
    </row>
    <row r="8" spans="1:20" s="16" customFormat="1" ht="34.5" customHeight="1">
      <c r="A8" s="571" t="s">
        <v>248</v>
      </c>
      <c r="B8" s="302">
        <v>4</v>
      </c>
      <c r="C8" s="299" t="s">
        <v>970</v>
      </c>
      <c r="D8" s="299">
        <v>794</v>
      </c>
      <c r="E8" s="299">
        <v>28</v>
      </c>
      <c r="F8" s="299">
        <v>5</v>
      </c>
      <c r="G8" s="299">
        <v>50</v>
      </c>
      <c r="H8" s="299">
        <v>2</v>
      </c>
      <c r="I8" s="299">
        <v>29</v>
      </c>
      <c r="J8" s="302">
        <v>1</v>
      </c>
      <c r="K8" s="302" t="s">
        <v>778</v>
      </c>
      <c r="L8" s="299">
        <v>9</v>
      </c>
      <c r="M8" s="299">
        <v>1</v>
      </c>
      <c r="N8" s="299" t="s">
        <v>778</v>
      </c>
      <c r="O8" s="299">
        <v>701</v>
      </c>
      <c r="P8" s="299">
        <v>19</v>
      </c>
      <c r="Q8" s="299">
        <v>682</v>
      </c>
      <c r="R8" s="299" t="s">
        <v>778</v>
      </c>
      <c r="S8" s="299" t="s">
        <v>778</v>
      </c>
      <c r="T8" s="570" t="s">
        <v>248</v>
      </c>
    </row>
    <row r="9" spans="1:20" s="298" customFormat="1" ht="34.5" customHeight="1">
      <c r="A9" s="523" t="s">
        <v>198</v>
      </c>
      <c r="B9" s="175">
        <v>10</v>
      </c>
      <c r="C9" s="176">
        <f>SUM(D9:F9)</f>
        <v>1466</v>
      </c>
      <c r="D9" s="176">
        <v>900</v>
      </c>
      <c r="E9" s="175">
        <v>455</v>
      </c>
      <c r="F9" s="175">
        <v>111</v>
      </c>
      <c r="G9" s="175">
        <f>SUM(H9:N9)</f>
        <v>115</v>
      </c>
      <c r="H9" s="175">
        <v>23</v>
      </c>
      <c r="I9" s="175">
        <v>46</v>
      </c>
      <c r="J9" s="175">
        <v>1</v>
      </c>
      <c r="K9" s="175">
        <v>0</v>
      </c>
      <c r="L9" s="175">
        <v>40</v>
      </c>
      <c r="M9" s="3">
        <v>1</v>
      </c>
      <c r="N9" s="3">
        <v>4</v>
      </c>
      <c r="O9" s="3">
        <f>SUM(P9:S9)</f>
        <v>142</v>
      </c>
      <c r="P9" s="3">
        <v>111</v>
      </c>
      <c r="Q9" s="3">
        <v>10</v>
      </c>
      <c r="R9" s="76">
        <v>20</v>
      </c>
      <c r="S9" s="3">
        <v>1</v>
      </c>
      <c r="T9" s="527" t="s">
        <v>198</v>
      </c>
    </row>
    <row r="10" spans="1:20" s="16" customFormat="1" ht="34.5" customHeight="1">
      <c r="A10" s="523" t="s">
        <v>249</v>
      </c>
      <c r="B10" s="302">
        <v>4</v>
      </c>
      <c r="C10" s="299" t="s">
        <v>970</v>
      </c>
      <c r="D10" s="299">
        <v>790</v>
      </c>
      <c r="E10" s="299">
        <v>36</v>
      </c>
      <c r="F10" s="299">
        <v>7</v>
      </c>
      <c r="G10" s="299">
        <v>57</v>
      </c>
      <c r="H10" s="299" t="s">
        <v>778</v>
      </c>
      <c r="I10" s="299">
        <v>29</v>
      </c>
      <c r="J10" s="302">
        <v>1</v>
      </c>
      <c r="K10" s="302" t="s">
        <v>778</v>
      </c>
      <c r="L10" s="299">
        <v>26</v>
      </c>
      <c r="M10" s="299">
        <v>1</v>
      </c>
      <c r="N10" s="299" t="s">
        <v>778</v>
      </c>
      <c r="O10" s="299">
        <v>767</v>
      </c>
      <c r="P10" s="299">
        <v>25</v>
      </c>
      <c r="Q10" s="299">
        <v>741</v>
      </c>
      <c r="R10" s="299" t="s">
        <v>778</v>
      </c>
      <c r="S10" s="299">
        <v>1</v>
      </c>
      <c r="T10" s="527" t="s">
        <v>249</v>
      </c>
    </row>
    <row r="11" spans="1:20" s="87" customFormat="1" ht="34.5" customHeight="1">
      <c r="A11" s="523" t="s">
        <v>199</v>
      </c>
      <c r="B11" s="175">
        <v>17</v>
      </c>
      <c r="C11" s="175">
        <f>SUM(D11:F11)</f>
        <v>1870</v>
      </c>
      <c r="D11" s="175">
        <v>1127</v>
      </c>
      <c r="E11" s="175">
        <v>514</v>
      </c>
      <c r="F11" s="175">
        <v>229</v>
      </c>
      <c r="G11" s="175">
        <v>116</v>
      </c>
      <c r="H11" s="175">
        <v>23</v>
      </c>
      <c r="I11" s="175">
        <v>46</v>
      </c>
      <c r="J11" s="175">
        <v>1</v>
      </c>
      <c r="K11" s="175">
        <v>0</v>
      </c>
      <c r="L11" s="175">
        <v>41</v>
      </c>
      <c r="M11" s="3">
        <v>1</v>
      </c>
      <c r="N11" s="3">
        <v>4</v>
      </c>
      <c r="O11" s="3">
        <v>144</v>
      </c>
      <c r="P11" s="3">
        <v>113</v>
      </c>
      <c r="Q11" s="3">
        <v>10</v>
      </c>
      <c r="R11" s="3">
        <v>20</v>
      </c>
      <c r="S11" s="3">
        <v>1</v>
      </c>
      <c r="T11" s="527" t="s">
        <v>199</v>
      </c>
    </row>
    <row r="12" spans="1:20" s="16" customFormat="1" ht="34.5" customHeight="1">
      <c r="A12" s="571" t="s">
        <v>250</v>
      </c>
      <c r="B12" s="302">
        <v>9</v>
      </c>
      <c r="C12" s="299">
        <v>906</v>
      </c>
      <c r="D12" s="299">
        <v>851</v>
      </c>
      <c r="E12" s="299">
        <v>55</v>
      </c>
      <c r="F12" s="299" t="s">
        <v>778</v>
      </c>
      <c r="G12" s="299">
        <v>69</v>
      </c>
      <c r="H12" s="299" t="s">
        <v>778</v>
      </c>
      <c r="I12" s="299">
        <v>32</v>
      </c>
      <c r="J12" s="302">
        <v>1</v>
      </c>
      <c r="K12" s="302" t="s">
        <v>778</v>
      </c>
      <c r="L12" s="299">
        <v>34</v>
      </c>
      <c r="M12" s="299">
        <v>1</v>
      </c>
      <c r="N12" s="299" t="s">
        <v>778</v>
      </c>
      <c r="O12" s="299">
        <v>793</v>
      </c>
      <c r="P12" s="299">
        <v>33</v>
      </c>
      <c r="Q12" s="299">
        <v>760</v>
      </c>
      <c r="R12" s="299" t="s">
        <v>778</v>
      </c>
      <c r="S12" s="299" t="s">
        <v>778</v>
      </c>
      <c r="T12" s="570" t="s">
        <v>250</v>
      </c>
    </row>
    <row r="13" spans="1:20" s="87" customFormat="1" ht="34.5" customHeight="1">
      <c r="A13" s="523" t="s">
        <v>200</v>
      </c>
      <c r="B13" s="175">
        <v>23</v>
      </c>
      <c r="C13" s="175">
        <v>1895</v>
      </c>
      <c r="D13" s="175">
        <v>1122</v>
      </c>
      <c r="E13" s="175">
        <v>528</v>
      </c>
      <c r="F13" s="175">
        <v>245</v>
      </c>
      <c r="G13" s="175">
        <v>83</v>
      </c>
      <c r="H13" s="175">
        <v>0</v>
      </c>
      <c r="I13" s="175">
        <v>0</v>
      </c>
      <c r="J13" s="175">
        <v>0</v>
      </c>
      <c r="K13" s="175">
        <v>0</v>
      </c>
      <c r="L13" s="175">
        <v>41</v>
      </c>
      <c r="M13" s="3">
        <v>1</v>
      </c>
      <c r="N13" s="3">
        <v>41</v>
      </c>
      <c r="O13" s="3">
        <v>232</v>
      </c>
      <c r="P13" s="3">
        <v>207</v>
      </c>
      <c r="Q13" s="3">
        <v>4</v>
      </c>
      <c r="R13" s="3">
        <v>20</v>
      </c>
      <c r="S13" s="3">
        <v>1</v>
      </c>
      <c r="T13" s="527" t="s">
        <v>200</v>
      </c>
    </row>
    <row r="14" spans="1:20" s="16" customFormat="1" ht="34.5" customHeight="1">
      <c r="A14" s="571" t="s">
        <v>251</v>
      </c>
      <c r="B14" s="302">
        <v>13</v>
      </c>
      <c r="C14" s="299">
        <v>1085</v>
      </c>
      <c r="D14" s="299">
        <v>881</v>
      </c>
      <c r="E14" s="299">
        <v>204</v>
      </c>
      <c r="F14" s="299" t="s">
        <v>778</v>
      </c>
      <c r="G14" s="299">
        <v>68</v>
      </c>
      <c r="H14" s="299" t="s">
        <v>778</v>
      </c>
      <c r="I14" s="299">
        <v>32</v>
      </c>
      <c r="J14" s="302">
        <v>1</v>
      </c>
      <c r="K14" s="302" t="s">
        <v>778</v>
      </c>
      <c r="L14" s="299">
        <v>34</v>
      </c>
      <c r="M14" s="299">
        <v>1</v>
      </c>
      <c r="N14" s="299" t="s">
        <v>778</v>
      </c>
      <c r="O14" s="299">
        <v>800</v>
      </c>
      <c r="P14" s="299">
        <v>34</v>
      </c>
      <c r="Q14" s="299">
        <v>766</v>
      </c>
      <c r="R14" s="299" t="s">
        <v>778</v>
      </c>
      <c r="S14" s="299" t="s">
        <v>778</v>
      </c>
      <c r="T14" s="570" t="s">
        <v>251</v>
      </c>
    </row>
    <row r="15" spans="1:20" s="304" customFormat="1" ht="34.5" customHeight="1">
      <c r="A15" s="523" t="s">
        <v>201</v>
      </c>
      <c r="B15" s="175">
        <v>24</v>
      </c>
      <c r="C15" s="175">
        <f>SUM(D15:F15)</f>
        <v>2047</v>
      </c>
      <c r="D15" s="175">
        <v>1403</v>
      </c>
      <c r="E15" s="175">
        <v>395</v>
      </c>
      <c r="F15" s="303">
        <v>249</v>
      </c>
      <c r="G15" s="175">
        <v>7</v>
      </c>
      <c r="H15" s="299" t="s">
        <v>778</v>
      </c>
      <c r="I15" s="299" t="s">
        <v>778</v>
      </c>
      <c r="J15" s="299" t="s">
        <v>778</v>
      </c>
      <c r="K15" s="299" t="s">
        <v>778</v>
      </c>
      <c r="L15" s="175">
        <v>3</v>
      </c>
      <c r="M15" s="3">
        <v>1</v>
      </c>
      <c r="N15" s="3">
        <v>3</v>
      </c>
      <c r="O15" s="3">
        <v>247</v>
      </c>
      <c r="P15" s="3">
        <v>246</v>
      </c>
      <c r="Q15" s="299" t="s">
        <v>778</v>
      </c>
      <c r="R15" s="299" t="s">
        <v>778</v>
      </c>
      <c r="S15" s="3">
        <v>1</v>
      </c>
      <c r="T15" s="527" t="s">
        <v>201</v>
      </c>
    </row>
    <row r="16" spans="1:20" s="304" customFormat="1" ht="34.5" customHeight="1">
      <c r="A16" s="523" t="s">
        <v>325</v>
      </c>
      <c r="B16" s="175">
        <v>13</v>
      </c>
      <c r="C16" s="175">
        <v>1089</v>
      </c>
      <c r="D16" s="175">
        <v>885</v>
      </c>
      <c r="E16" s="175">
        <v>204</v>
      </c>
      <c r="F16" s="303">
        <v>0</v>
      </c>
      <c r="G16" s="175">
        <v>67</v>
      </c>
      <c r="H16" s="175">
        <v>0</v>
      </c>
      <c r="I16" s="175">
        <v>0</v>
      </c>
      <c r="J16" s="175">
        <v>1</v>
      </c>
      <c r="K16" s="175">
        <v>0</v>
      </c>
      <c r="L16" s="175">
        <v>34</v>
      </c>
      <c r="M16" s="299" t="s">
        <v>778</v>
      </c>
      <c r="N16" s="3">
        <v>32</v>
      </c>
      <c r="O16" s="3">
        <v>1037</v>
      </c>
      <c r="P16" s="3">
        <v>34</v>
      </c>
      <c r="Q16" s="3">
        <v>1002</v>
      </c>
      <c r="R16" s="299" t="s">
        <v>778</v>
      </c>
      <c r="S16" s="3">
        <v>1</v>
      </c>
      <c r="T16" s="527" t="s">
        <v>325</v>
      </c>
    </row>
    <row r="17" spans="1:20" s="742" customFormat="1" ht="34.5" customHeight="1" thickBot="1">
      <c r="A17" s="24" t="s">
        <v>903</v>
      </c>
      <c r="B17" s="177">
        <v>50</v>
      </c>
      <c r="C17" s="177">
        <v>2577</v>
      </c>
      <c r="D17" s="177">
        <v>1531</v>
      </c>
      <c r="E17" s="177">
        <v>1046</v>
      </c>
      <c r="F17" s="849" t="s">
        <v>1095</v>
      </c>
      <c r="G17" s="177">
        <v>11</v>
      </c>
      <c r="H17" s="177">
        <v>0</v>
      </c>
      <c r="I17" s="177">
        <v>0</v>
      </c>
      <c r="J17" s="177">
        <v>0</v>
      </c>
      <c r="K17" s="177">
        <v>0</v>
      </c>
      <c r="L17" s="177">
        <v>6</v>
      </c>
      <c r="M17" s="177">
        <v>1</v>
      </c>
      <c r="N17" s="177">
        <v>4</v>
      </c>
      <c r="O17" s="177">
        <f>SUM(P17:S17)</f>
        <v>379</v>
      </c>
      <c r="P17" s="177">
        <v>335</v>
      </c>
      <c r="Q17" s="177">
        <v>42</v>
      </c>
      <c r="R17" s="177">
        <v>0</v>
      </c>
      <c r="S17" s="177">
        <v>2</v>
      </c>
      <c r="T17" s="75" t="s">
        <v>903</v>
      </c>
    </row>
    <row r="18" spans="1:20" s="688" customFormat="1" ht="18" customHeight="1">
      <c r="A18" s="743" t="s">
        <v>326</v>
      </c>
      <c r="B18" s="743"/>
      <c r="I18" s="1150"/>
      <c r="J18" s="1150"/>
      <c r="K18" s="1150"/>
      <c r="L18" s="1150"/>
      <c r="Q18" s="1149" t="s">
        <v>1027</v>
      </c>
      <c r="R18" s="1149"/>
      <c r="S18" s="1149"/>
      <c r="T18" s="1149"/>
    </row>
  </sheetData>
  <mergeCells count="10">
    <mergeCell ref="Q18:T18"/>
    <mergeCell ref="I18:L18"/>
    <mergeCell ref="A1:T1"/>
    <mergeCell ref="A2:B2"/>
    <mergeCell ref="B3:B6"/>
    <mergeCell ref="C3:F3"/>
    <mergeCell ref="G3:N3"/>
    <mergeCell ref="O3:S3"/>
    <mergeCell ref="A3:A6"/>
    <mergeCell ref="T3:T6"/>
  </mergeCells>
  <printOptions/>
  <pageMargins left="0.49" right="0.33" top="1" bottom="1" header="0.5" footer="0.5"/>
  <pageSetup horizontalDpi="300" verticalDpi="300" orientation="landscape" paperSize="9" scale="75" r:id="rId1"/>
  <colBreaks count="1" manualBreakCount="1">
    <brk id="20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I14"/>
  <sheetViews>
    <sheetView showZeros="0" tabSelected="1" workbookViewId="0" topLeftCell="A7">
      <selection activeCell="F9" sqref="F9"/>
    </sheetView>
  </sheetViews>
  <sheetFormatPr defaultColWidth="8.88671875" defaultRowHeight="13.5"/>
  <cols>
    <col min="1" max="1" width="19.77734375" style="93" customWidth="1"/>
    <col min="2" max="2" width="21.10546875" style="93" customWidth="1"/>
    <col min="3" max="3" width="19.3359375" style="93" customWidth="1"/>
    <col min="4" max="4" width="19.4453125" style="93" customWidth="1"/>
    <col min="5" max="5" width="18.10546875" style="93" customWidth="1"/>
    <col min="6" max="6" width="23.21484375" style="93" customWidth="1"/>
    <col min="7" max="7" width="21.3359375" style="93" customWidth="1"/>
    <col min="8" max="8" width="11.3359375" style="93" customWidth="1"/>
    <col min="9" max="9" width="12.88671875" style="93" customWidth="1"/>
    <col min="10" max="16384" width="8.88671875" style="93" customWidth="1"/>
  </cols>
  <sheetData>
    <row r="1" spans="1:9" s="653" customFormat="1" ht="47.25" customHeight="1">
      <c r="A1" s="997" t="s">
        <v>327</v>
      </c>
      <c r="B1" s="997"/>
      <c r="C1" s="997"/>
      <c r="D1" s="997"/>
      <c r="E1" s="997"/>
      <c r="F1" s="997"/>
      <c r="G1" s="997"/>
      <c r="H1" s="730"/>
      <c r="I1" s="730"/>
    </row>
    <row r="2" spans="1:7" s="257" customFormat="1" ht="18" customHeight="1" thickBot="1">
      <c r="A2" s="1124" t="s">
        <v>328</v>
      </c>
      <c r="B2" s="1156"/>
      <c r="C2" s="1156"/>
      <c r="D2" s="258"/>
      <c r="E2" s="258"/>
      <c r="F2" s="258"/>
      <c r="G2" s="419" t="s">
        <v>329</v>
      </c>
    </row>
    <row r="3" spans="1:9" s="88" customFormat="1" ht="54.75" customHeight="1">
      <c r="A3" s="1126" t="s">
        <v>1110</v>
      </c>
      <c r="B3" s="1154" t="s">
        <v>330</v>
      </c>
      <c r="C3" s="1155"/>
      <c r="D3" s="1163" t="s">
        <v>331</v>
      </c>
      <c r="E3" s="1163"/>
      <c r="F3" s="1155"/>
      <c r="G3" s="1127" t="s">
        <v>1111</v>
      </c>
      <c r="H3" s="744"/>
      <c r="I3" s="745"/>
    </row>
    <row r="4" spans="1:9" s="660" customFormat="1" ht="54.75" customHeight="1">
      <c r="A4" s="1071"/>
      <c r="B4" s="1157" t="s">
        <v>332</v>
      </c>
      <c r="C4" s="1158"/>
      <c r="D4" s="1164" t="s">
        <v>333</v>
      </c>
      <c r="E4" s="1164"/>
      <c r="F4" s="1158"/>
      <c r="G4" s="1085"/>
      <c r="H4" s="744"/>
      <c r="I4" s="745"/>
    </row>
    <row r="5" spans="1:7" s="660" customFormat="1" ht="54.75" customHeight="1">
      <c r="A5" s="1071"/>
      <c r="B5" s="191" t="s">
        <v>334</v>
      </c>
      <c r="C5" s="192" t="s">
        <v>335</v>
      </c>
      <c r="D5" s="1161" t="s">
        <v>336</v>
      </c>
      <c r="E5" s="1162"/>
      <c r="F5" s="193" t="s">
        <v>334</v>
      </c>
      <c r="G5" s="1085"/>
    </row>
    <row r="6" spans="1:7" s="660" customFormat="1" ht="54.75" customHeight="1">
      <c r="A6" s="1072"/>
      <c r="B6" s="748" t="s">
        <v>337</v>
      </c>
      <c r="C6" s="749" t="s">
        <v>338</v>
      </c>
      <c r="D6" s="194" t="s">
        <v>339</v>
      </c>
      <c r="E6" s="194" t="s">
        <v>340</v>
      </c>
      <c r="F6" s="750" t="s">
        <v>337</v>
      </c>
      <c r="G6" s="1128"/>
    </row>
    <row r="7" spans="1:7" s="660" customFormat="1" ht="49.5" customHeight="1">
      <c r="A7" s="746" t="s">
        <v>527</v>
      </c>
      <c r="B7" s="751">
        <v>110118</v>
      </c>
      <c r="C7" s="752">
        <v>56.51</v>
      </c>
      <c r="D7" s="195">
        <v>325</v>
      </c>
      <c r="E7" s="195">
        <v>4540</v>
      </c>
      <c r="F7" s="753">
        <v>319516</v>
      </c>
      <c r="G7" s="192" t="s">
        <v>527</v>
      </c>
    </row>
    <row r="8" spans="1:7" s="205" customFormat="1" ht="49.5" customHeight="1">
      <c r="A8" s="754" t="s">
        <v>452</v>
      </c>
      <c r="B8" s="252">
        <v>119213</v>
      </c>
      <c r="C8" s="775">
        <f>(B8/199989)*100</f>
        <v>59.60977853781958</v>
      </c>
      <c r="D8" s="252">
        <v>301</v>
      </c>
      <c r="E8" s="252">
        <v>6175</v>
      </c>
      <c r="F8" s="252">
        <v>344626</v>
      </c>
      <c r="G8" s="755" t="s">
        <v>452</v>
      </c>
    </row>
    <row r="9" spans="1:7" s="758" customFormat="1" ht="49.5" customHeight="1">
      <c r="A9" s="756" t="s">
        <v>903</v>
      </c>
      <c r="B9" s="776">
        <f>SUM(B10:B11)</f>
        <v>120931</v>
      </c>
      <c r="C9" s="777">
        <f>(B9/204635)*100</f>
        <v>59.09595132797419</v>
      </c>
      <c r="D9" s="776">
        <f>SUM(D10:D11)</f>
        <v>455</v>
      </c>
      <c r="E9" s="776">
        <v>8005</v>
      </c>
      <c r="F9" s="776">
        <f>SUM(F10:F11)</f>
        <v>323196</v>
      </c>
      <c r="G9" s="757" t="s">
        <v>903</v>
      </c>
    </row>
    <row r="10" spans="1:7" s="761" customFormat="1" ht="49.5" customHeight="1">
      <c r="A10" s="759" t="s">
        <v>341</v>
      </c>
      <c r="B10" s="778">
        <v>93214</v>
      </c>
      <c r="C10" s="779">
        <f>(B10/147047)*100</f>
        <v>63.39061660557509</v>
      </c>
      <c r="D10" s="778">
        <v>287</v>
      </c>
      <c r="E10" s="778">
        <v>5850</v>
      </c>
      <c r="F10" s="778">
        <v>255185</v>
      </c>
      <c r="G10" s="760" t="s">
        <v>890</v>
      </c>
    </row>
    <row r="11" spans="1:7" s="761" customFormat="1" ht="49.5" customHeight="1" thickBot="1">
      <c r="A11" s="780" t="s">
        <v>342</v>
      </c>
      <c r="B11" s="781">
        <v>27717</v>
      </c>
      <c r="C11" s="782">
        <f>(B11/57588)*100</f>
        <v>48.12981871223172</v>
      </c>
      <c r="D11" s="781">
        <v>168</v>
      </c>
      <c r="E11" s="781">
        <v>2155</v>
      </c>
      <c r="F11" s="781">
        <v>68011</v>
      </c>
      <c r="G11" s="783" t="s">
        <v>891</v>
      </c>
    </row>
    <row r="12" spans="1:7" s="405" customFormat="1" ht="18" customHeight="1">
      <c r="A12" s="773" t="s">
        <v>1024</v>
      </c>
      <c r="B12" s="446"/>
      <c r="C12" s="447"/>
      <c r="D12" s="447"/>
      <c r="E12" s="447"/>
      <c r="F12" s="1149" t="s">
        <v>1027</v>
      </c>
      <c r="G12" s="1149"/>
    </row>
    <row r="13" spans="1:3" s="774" customFormat="1" ht="18" customHeight="1">
      <c r="A13" s="1160" t="s">
        <v>1025</v>
      </c>
      <c r="B13" s="1160"/>
      <c r="C13" s="1160"/>
    </row>
    <row r="14" spans="1:3" s="660" customFormat="1" ht="15" customHeight="1">
      <c r="A14" s="1159"/>
      <c r="B14" s="1159"/>
      <c r="C14" s="1159"/>
    </row>
    <row r="15" s="660" customFormat="1" ht="13.5"/>
  </sheetData>
  <mergeCells count="12">
    <mergeCell ref="A14:C14"/>
    <mergeCell ref="A13:C13"/>
    <mergeCell ref="D5:E5"/>
    <mergeCell ref="D3:F3"/>
    <mergeCell ref="D4:F4"/>
    <mergeCell ref="F12:G12"/>
    <mergeCell ref="A3:A6"/>
    <mergeCell ref="G3:G6"/>
    <mergeCell ref="A1:G1"/>
    <mergeCell ref="B3:C3"/>
    <mergeCell ref="A2:C2"/>
    <mergeCell ref="B4:C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3"/>
  <colBreaks count="1" manualBreakCount="1">
    <brk id="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B7">
      <selection activeCell="W28" sqref="W28"/>
    </sheetView>
  </sheetViews>
  <sheetFormatPr defaultColWidth="8.88671875" defaultRowHeight="13.5"/>
  <cols>
    <col min="1" max="1" width="6.88671875" style="0" customWidth="1"/>
    <col min="2" max="3" width="3.99609375" style="0" customWidth="1"/>
    <col min="4" max="5" width="4.10546875" style="0" customWidth="1"/>
    <col min="6" max="7" width="3.99609375" style="0" customWidth="1"/>
    <col min="8" max="8" width="6.77734375" style="0" customWidth="1"/>
    <col min="9" max="10" width="3.99609375" style="0" customWidth="1"/>
    <col min="11" max="12" width="4.10546875" style="0" customWidth="1"/>
    <col min="13" max="13" width="3.99609375" style="0" customWidth="1"/>
    <col min="14" max="18" width="4.10546875" style="0" customWidth="1"/>
    <col min="19" max="21" width="6.77734375" style="0" customWidth="1"/>
    <col min="22" max="22" width="7.21484375" style="0" customWidth="1"/>
    <col min="23" max="23" width="6.77734375" style="0" customWidth="1"/>
  </cols>
  <sheetData>
    <row r="1" spans="1:23" s="119" customFormat="1" ht="21" customHeight="1">
      <c r="A1" s="1011" t="s">
        <v>346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</row>
    <row r="2" spans="1:23" s="119" customFormat="1" ht="12.75" customHeight="1">
      <c r="A2" s="126" t="s">
        <v>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190" t="s">
        <v>17</v>
      </c>
    </row>
    <row r="3" spans="1:23" s="119" customFormat="1" ht="13.5" customHeight="1">
      <c r="A3" s="989" t="s">
        <v>1096</v>
      </c>
      <c r="B3" s="986" t="s">
        <v>767</v>
      </c>
      <c r="C3" s="987"/>
      <c r="D3" s="987"/>
      <c r="E3" s="988"/>
      <c r="F3" s="986" t="s">
        <v>347</v>
      </c>
      <c r="G3" s="987"/>
      <c r="H3" s="988"/>
      <c r="I3" s="986" t="s">
        <v>348</v>
      </c>
      <c r="J3" s="987"/>
      <c r="K3" s="987"/>
      <c r="L3" s="988"/>
      <c r="M3" s="986" t="s">
        <v>349</v>
      </c>
      <c r="N3" s="987"/>
      <c r="O3" s="987"/>
      <c r="P3" s="988"/>
      <c r="Q3" s="986" t="s">
        <v>350</v>
      </c>
      <c r="R3" s="987"/>
      <c r="S3" s="988"/>
      <c r="T3" s="986" t="s">
        <v>351</v>
      </c>
      <c r="U3" s="988"/>
      <c r="V3" s="40" t="s">
        <v>352</v>
      </c>
      <c r="W3" s="873" t="s">
        <v>826</v>
      </c>
    </row>
    <row r="4" spans="1:23" s="119" customFormat="1" ht="13.5" customHeight="1">
      <c r="A4" s="990"/>
      <c r="B4" s="980" t="s">
        <v>769</v>
      </c>
      <c r="C4" s="981"/>
      <c r="D4" s="981"/>
      <c r="E4" s="967"/>
      <c r="F4" s="980" t="s">
        <v>393</v>
      </c>
      <c r="G4" s="981"/>
      <c r="H4" s="967"/>
      <c r="I4" s="980" t="s">
        <v>394</v>
      </c>
      <c r="J4" s="981"/>
      <c r="K4" s="981"/>
      <c r="L4" s="967"/>
      <c r="M4" s="980" t="s">
        <v>353</v>
      </c>
      <c r="N4" s="981"/>
      <c r="O4" s="981"/>
      <c r="P4" s="967"/>
      <c r="Q4" s="980" t="s">
        <v>354</v>
      </c>
      <c r="R4" s="981"/>
      <c r="S4" s="967"/>
      <c r="T4" s="980" t="s">
        <v>355</v>
      </c>
      <c r="U4" s="967"/>
      <c r="V4" s="104" t="s">
        <v>356</v>
      </c>
      <c r="W4" s="874"/>
    </row>
    <row r="5" spans="1:23" s="119" customFormat="1" ht="13.5" customHeight="1">
      <c r="A5" s="990"/>
      <c r="B5" s="968" t="s">
        <v>357</v>
      </c>
      <c r="C5" s="988"/>
      <c r="D5" s="986" t="s">
        <v>358</v>
      </c>
      <c r="E5" s="988"/>
      <c r="F5" s="968" t="s">
        <v>357</v>
      </c>
      <c r="G5" s="988"/>
      <c r="H5" s="40" t="s">
        <v>358</v>
      </c>
      <c r="I5" s="968" t="s">
        <v>357</v>
      </c>
      <c r="J5" s="988"/>
      <c r="K5" s="986" t="s">
        <v>358</v>
      </c>
      <c r="L5" s="988"/>
      <c r="M5" s="968" t="s">
        <v>357</v>
      </c>
      <c r="N5" s="988"/>
      <c r="O5" s="986" t="s">
        <v>358</v>
      </c>
      <c r="P5" s="988"/>
      <c r="Q5" s="968" t="s">
        <v>357</v>
      </c>
      <c r="R5" s="988"/>
      <c r="S5" s="40" t="s">
        <v>358</v>
      </c>
      <c r="T5" s="95" t="s">
        <v>357</v>
      </c>
      <c r="U5" s="40" t="s">
        <v>358</v>
      </c>
      <c r="V5" s="95" t="s">
        <v>357</v>
      </c>
      <c r="W5" s="874"/>
    </row>
    <row r="6" spans="1:23" s="119" customFormat="1" ht="13.5" customHeight="1">
      <c r="A6" s="990"/>
      <c r="B6" s="969" t="s">
        <v>765</v>
      </c>
      <c r="C6" s="970"/>
      <c r="D6" s="969" t="s">
        <v>765</v>
      </c>
      <c r="E6" s="970"/>
      <c r="F6" s="969" t="s">
        <v>765</v>
      </c>
      <c r="G6" s="970"/>
      <c r="H6" s="99" t="s">
        <v>765</v>
      </c>
      <c r="I6" s="969" t="s">
        <v>765</v>
      </c>
      <c r="J6" s="970"/>
      <c r="K6" s="969" t="s">
        <v>765</v>
      </c>
      <c r="L6" s="970"/>
      <c r="M6" s="969" t="s">
        <v>765</v>
      </c>
      <c r="N6" s="970"/>
      <c r="O6" s="969" t="s">
        <v>765</v>
      </c>
      <c r="P6" s="970"/>
      <c r="Q6" s="969" t="s">
        <v>765</v>
      </c>
      <c r="R6" s="970"/>
      <c r="S6" s="99" t="s">
        <v>765</v>
      </c>
      <c r="T6" s="99" t="s">
        <v>765</v>
      </c>
      <c r="U6" s="99" t="s">
        <v>765</v>
      </c>
      <c r="V6" s="99" t="s">
        <v>765</v>
      </c>
      <c r="W6" s="874"/>
    </row>
    <row r="7" spans="1:23" s="119" customFormat="1" ht="13.5" customHeight="1">
      <c r="A7" s="979"/>
      <c r="B7" s="971" t="s">
        <v>359</v>
      </c>
      <c r="C7" s="972"/>
      <c r="D7" s="980" t="s">
        <v>360</v>
      </c>
      <c r="E7" s="967"/>
      <c r="F7" s="971" t="s">
        <v>361</v>
      </c>
      <c r="G7" s="972"/>
      <c r="H7" s="104" t="s">
        <v>360</v>
      </c>
      <c r="I7" s="971" t="s">
        <v>361</v>
      </c>
      <c r="J7" s="972"/>
      <c r="K7" s="980" t="s">
        <v>360</v>
      </c>
      <c r="L7" s="967"/>
      <c r="M7" s="971" t="s">
        <v>361</v>
      </c>
      <c r="N7" s="972"/>
      <c r="O7" s="980" t="s">
        <v>360</v>
      </c>
      <c r="P7" s="967"/>
      <c r="Q7" s="971" t="s">
        <v>361</v>
      </c>
      <c r="R7" s="972"/>
      <c r="S7" s="104" t="s">
        <v>360</v>
      </c>
      <c r="T7" s="455" t="s">
        <v>361</v>
      </c>
      <c r="U7" s="104" t="s">
        <v>360</v>
      </c>
      <c r="V7" s="455" t="s">
        <v>361</v>
      </c>
      <c r="W7" s="875"/>
    </row>
    <row r="8" spans="1:23" s="119" customFormat="1" ht="12.75" customHeight="1">
      <c r="A8" s="150" t="s">
        <v>812</v>
      </c>
      <c r="B8" s="973">
        <v>204</v>
      </c>
      <c r="C8" s="974"/>
      <c r="D8" s="975">
        <v>11865</v>
      </c>
      <c r="E8" s="975"/>
      <c r="F8" s="975">
        <v>8</v>
      </c>
      <c r="G8" s="975"/>
      <c r="H8" s="456">
        <v>310</v>
      </c>
      <c r="I8" s="975">
        <v>5</v>
      </c>
      <c r="J8" s="975"/>
      <c r="K8" s="975">
        <v>322</v>
      </c>
      <c r="L8" s="975"/>
      <c r="M8" s="975">
        <v>27</v>
      </c>
      <c r="N8" s="975"/>
      <c r="O8" s="975">
        <v>40</v>
      </c>
      <c r="P8" s="975"/>
      <c r="Q8" s="975">
        <v>2</v>
      </c>
      <c r="R8" s="975"/>
      <c r="S8" s="456">
        <v>6</v>
      </c>
      <c r="T8" s="456">
        <v>35</v>
      </c>
      <c r="U8" s="461">
        <v>1582</v>
      </c>
      <c r="V8" s="457">
        <v>0</v>
      </c>
      <c r="W8" s="97" t="s">
        <v>812</v>
      </c>
    </row>
    <row r="9" spans="1:23" s="119" customFormat="1" ht="12.75" customHeight="1">
      <c r="A9" s="150" t="s">
        <v>816</v>
      </c>
      <c r="B9" s="973">
        <v>239</v>
      </c>
      <c r="C9" s="974"/>
      <c r="D9" s="975">
        <v>12715</v>
      </c>
      <c r="E9" s="975"/>
      <c r="F9" s="975">
        <v>7</v>
      </c>
      <c r="G9" s="975"/>
      <c r="H9" s="456">
        <v>265</v>
      </c>
      <c r="I9" s="975">
        <v>4</v>
      </c>
      <c r="J9" s="975"/>
      <c r="K9" s="975">
        <v>257</v>
      </c>
      <c r="L9" s="975"/>
      <c r="M9" s="975">
        <v>28</v>
      </c>
      <c r="N9" s="975"/>
      <c r="O9" s="975">
        <v>42</v>
      </c>
      <c r="P9" s="975"/>
      <c r="Q9" s="975">
        <v>3</v>
      </c>
      <c r="R9" s="975"/>
      <c r="S9" s="456">
        <v>8</v>
      </c>
      <c r="T9" s="456">
        <v>35</v>
      </c>
      <c r="U9" s="461">
        <v>1582</v>
      </c>
      <c r="V9" s="457">
        <v>0</v>
      </c>
      <c r="W9" s="97" t="s">
        <v>816</v>
      </c>
    </row>
    <row r="10" spans="1:23" s="119" customFormat="1" ht="12.75" customHeight="1">
      <c r="A10" s="150" t="s">
        <v>817</v>
      </c>
      <c r="B10" s="973">
        <v>269</v>
      </c>
      <c r="C10" s="974"/>
      <c r="D10" s="975">
        <v>14067</v>
      </c>
      <c r="E10" s="975"/>
      <c r="F10" s="975">
        <v>6</v>
      </c>
      <c r="G10" s="975"/>
      <c r="H10" s="456">
        <v>265</v>
      </c>
      <c r="I10" s="975">
        <v>4</v>
      </c>
      <c r="J10" s="975"/>
      <c r="K10" s="975">
        <v>280</v>
      </c>
      <c r="L10" s="975"/>
      <c r="M10" s="975">
        <v>23</v>
      </c>
      <c r="N10" s="975"/>
      <c r="O10" s="975">
        <v>37</v>
      </c>
      <c r="P10" s="975"/>
      <c r="Q10" s="975">
        <v>0</v>
      </c>
      <c r="R10" s="975"/>
      <c r="S10" s="456">
        <v>0</v>
      </c>
      <c r="T10" s="456">
        <v>35</v>
      </c>
      <c r="U10" s="461">
        <v>1577</v>
      </c>
      <c r="V10" s="457">
        <v>0</v>
      </c>
      <c r="W10" s="97" t="s">
        <v>817</v>
      </c>
    </row>
    <row r="11" spans="1:23" s="237" customFormat="1" ht="12.75" customHeight="1">
      <c r="A11" s="233" t="s">
        <v>904</v>
      </c>
      <c r="B11" s="976">
        <v>271</v>
      </c>
      <c r="C11" s="977"/>
      <c r="D11" s="978">
        <v>15947</v>
      </c>
      <c r="E11" s="978"/>
      <c r="F11" s="978">
        <v>6</v>
      </c>
      <c r="G11" s="978"/>
      <c r="H11" s="424">
        <v>265</v>
      </c>
      <c r="I11" s="978">
        <v>3</v>
      </c>
      <c r="J11" s="978"/>
      <c r="K11" s="978">
        <v>275</v>
      </c>
      <c r="L11" s="978"/>
      <c r="M11" s="978">
        <v>26</v>
      </c>
      <c r="N11" s="978"/>
      <c r="O11" s="978">
        <v>43</v>
      </c>
      <c r="P11" s="978"/>
      <c r="Q11" s="978">
        <v>3</v>
      </c>
      <c r="R11" s="978"/>
      <c r="S11" s="424">
        <v>8</v>
      </c>
      <c r="T11" s="424">
        <v>35</v>
      </c>
      <c r="U11" s="424">
        <v>1582</v>
      </c>
      <c r="V11" s="458">
        <v>0</v>
      </c>
      <c r="W11" s="459" t="s">
        <v>904</v>
      </c>
    </row>
    <row r="12" spans="1:23" s="237" customFormat="1" ht="12.75" customHeight="1">
      <c r="A12" s="233" t="s">
        <v>452</v>
      </c>
      <c r="B12" s="976">
        <v>270</v>
      </c>
      <c r="C12" s="977"/>
      <c r="D12" s="978">
        <v>16381</v>
      </c>
      <c r="E12" s="978"/>
      <c r="F12" s="978">
        <v>6</v>
      </c>
      <c r="G12" s="978"/>
      <c r="H12" s="424">
        <v>221</v>
      </c>
      <c r="I12" s="978">
        <v>3</v>
      </c>
      <c r="J12" s="978"/>
      <c r="K12" s="978">
        <v>271</v>
      </c>
      <c r="L12" s="978"/>
      <c r="M12" s="978">
        <v>26</v>
      </c>
      <c r="N12" s="978"/>
      <c r="O12" s="978">
        <v>43</v>
      </c>
      <c r="P12" s="978"/>
      <c r="Q12" s="978">
        <v>3</v>
      </c>
      <c r="R12" s="978"/>
      <c r="S12" s="424">
        <v>6</v>
      </c>
      <c r="T12" s="424">
        <v>35</v>
      </c>
      <c r="U12" s="424">
        <v>1580</v>
      </c>
      <c r="V12" s="458">
        <v>0</v>
      </c>
      <c r="W12" s="459" t="s">
        <v>452</v>
      </c>
    </row>
    <row r="13" spans="1:23" s="164" customFormat="1" ht="12.75" customHeight="1">
      <c r="A13" s="129" t="s">
        <v>903</v>
      </c>
      <c r="B13" s="959">
        <f>SUM(B14:B15)</f>
        <v>284</v>
      </c>
      <c r="C13" s="960"/>
      <c r="D13" s="961">
        <f>SUM(D14:D15)</f>
        <v>17714</v>
      </c>
      <c r="E13" s="961"/>
      <c r="F13" s="961">
        <f>SUM(F14:F15)</f>
        <v>6</v>
      </c>
      <c r="G13" s="961"/>
      <c r="H13" s="438">
        <f>SUM(H14:H15)</f>
        <v>221</v>
      </c>
      <c r="I13" s="961">
        <f>SUM(I14:I15)</f>
        <v>3</v>
      </c>
      <c r="J13" s="961"/>
      <c r="K13" s="961">
        <f>SUM(K14:K15)</f>
        <v>133</v>
      </c>
      <c r="L13" s="961"/>
      <c r="M13" s="961">
        <f>SUM(M14:M15)</f>
        <v>25</v>
      </c>
      <c r="N13" s="961"/>
      <c r="O13" s="961">
        <f>SUM(O14:O15)</f>
        <v>42</v>
      </c>
      <c r="P13" s="961"/>
      <c r="Q13" s="961">
        <f>SUM(Q14:Q15)</f>
        <v>3</v>
      </c>
      <c r="R13" s="961"/>
      <c r="S13" s="438">
        <f>SUM(S14:S15)</f>
        <v>6</v>
      </c>
      <c r="T13" s="438">
        <f>SUM(T14:T15)</f>
        <v>34</v>
      </c>
      <c r="U13" s="438">
        <f>SUM(U14:U15)</f>
        <v>1542</v>
      </c>
      <c r="V13" s="460">
        <f>SUM(V14:V15)</f>
        <v>0</v>
      </c>
      <c r="W13" s="305" t="s">
        <v>903</v>
      </c>
    </row>
    <row r="14" spans="1:23" s="405" customFormat="1" ht="12.75" customHeight="1">
      <c r="A14" s="417" t="s">
        <v>41</v>
      </c>
      <c r="B14" s="962">
        <f>SUM(F14,I14,M14,Q14,T14,V14,D29,H29,K29)</f>
        <v>244</v>
      </c>
      <c r="C14" s="963"/>
      <c r="D14" s="964">
        <f>SUM(H14,K14,O14,S14,U14,B29,F29,I29,M29)</f>
        <v>15962</v>
      </c>
      <c r="E14" s="964"/>
      <c r="F14" s="964">
        <v>6</v>
      </c>
      <c r="G14" s="964"/>
      <c r="H14" s="404">
        <v>221</v>
      </c>
      <c r="I14" s="964">
        <v>2</v>
      </c>
      <c r="J14" s="964"/>
      <c r="K14" s="964">
        <v>113</v>
      </c>
      <c r="L14" s="964"/>
      <c r="M14" s="964">
        <v>13</v>
      </c>
      <c r="N14" s="964"/>
      <c r="O14" s="964">
        <v>27</v>
      </c>
      <c r="P14" s="964"/>
      <c r="Q14" s="964">
        <v>3</v>
      </c>
      <c r="R14" s="964"/>
      <c r="S14" s="404">
        <v>6</v>
      </c>
      <c r="T14" s="404">
        <v>28</v>
      </c>
      <c r="U14" s="404">
        <v>1299</v>
      </c>
      <c r="V14" s="468">
        <v>0</v>
      </c>
      <c r="W14" s="403" t="s">
        <v>362</v>
      </c>
    </row>
    <row r="15" spans="1:23" s="405" customFormat="1" ht="12.75" customHeight="1">
      <c r="A15" s="421" t="s">
        <v>42</v>
      </c>
      <c r="B15" s="965">
        <f>SUM(F15,I15,M15,Q15,T15,V15,D30,H30,K30)</f>
        <v>40</v>
      </c>
      <c r="C15" s="966"/>
      <c r="D15" s="950">
        <f>SUM(H15,K15,O15,S15,U15,B30,F30,I30,M30)</f>
        <v>1752</v>
      </c>
      <c r="E15" s="950"/>
      <c r="F15" s="950">
        <v>0</v>
      </c>
      <c r="G15" s="950"/>
      <c r="H15" s="416">
        <v>0</v>
      </c>
      <c r="I15" s="950">
        <v>1</v>
      </c>
      <c r="J15" s="950"/>
      <c r="K15" s="950">
        <v>20</v>
      </c>
      <c r="L15" s="950"/>
      <c r="M15" s="950">
        <v>12</v>
      </c>
      <c r="N15" s="950"/>
      <c r="O15" s="950">
        <v>15</v>
      </c>
      <c r="P15" s="950"/>
      <c r="Q15" s="950">
        <v>0</v>
      </c>
      <c r="R15" s="950"/>
      <c r="S15" s="416">
        <v>0</v>
      </c>
      <c r="T15" s="416">
        <v>6</v>
      </c>
      <c r="U15" s="416">
        <v>243</v>
      </c>
      <c r="V15" s="469">
        <v>0</v>
      </c>
      <c r="W15" s="440" t="s">
        <v>363</v>
      </c>
    </row>
    <row r="16" spans="1:23" s="119" customFormat="1" ht="12.7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19" customFormat="1" ht="13.5" customHeight="1">
      <c r="A17" s="989" t="s">
        <v>1096</v>
      </c>
      <c r="B17" s="986" t="s">
        <v>364</v>
      </c>
      <c r="C17" s="988"/>
      <c r="D17" s="986" t="s">
        <v>365</v>
      </c>
      <c r="E17" s="987"/>
      <c r="F17" s="987"/>
      <c r="G17" s="988"/>
      <c r="H17" s="986" t="s">
        <v>388</v>
      </c>
      <c r="I17" s="987"/>
      <c r="J17" s="988"/>
      <c r="K17" s="986" t="s">
        <v>366</v>
      </c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8"/>
      <c r="W17" s="873" t="s">
        <v>826</v>
      </c>
    </row>
    <row r="18" spans="1:23" s="119" customFormat="1" ht="13.5" customHeight="1">
      <c r="A18" s="990"/>
      <c r="B18" s="969"/>
      <c r="C18" s="970"/>
      <c r="D18" s="969"/>
      <c r="E18" s="951"/>
      <c r="F18" s="951"/>
      <c r="G18" s="970"/>
      <c r="H18" s="969"/>
      <c r="I18" s="951"/>
      <c r="J18" s="970"/>
      <c r="K18" s="986" t="s">
        <v>767</v>
      </c>
      <c r="L18" s="987"/>
      <c r="M18" s="987"/>
      <c r="N18" s="988"/>
      <c r="O18" s="986" t="s">
        <v>367</v>
      </c>
      <c r="P18" s="987"/>
      <c r="Q18" s="987"/>
      <c r="R18" s="988"/>
      <c r="S18" s="952" t="s">
        <v>368</v>
      </c>
      <c r="T18" s="953"/>
      <c r="U18" s="952" t="s">
        <v>369</v>
      </c>
      <c r="V18" s="953"/>
      <c r="W18" s="874"/>
    </row>
    <row r="19" spans="1:23" s="119" customFormat="1" ht="13.5" customHeight="1">
      <c r="A19" s="990"/>
      <c r="B19" s="980" t="s">
        <v>356</v>
      </c>
      <c r="C19" s="967"/>
      <c r="D19" s="980" t="s">
        <v>397</v>
      </c>
      <c r="E19" s="981"/>
      <c r="F19" s="981"/>
      <c r="G19" s="967"/>
      <c r="H19" s="980" t="s">
        <v>396</v>
      </c>
      <c r="I19" s="981"/>
      <c r="J19" s="967"/>
      <c r="K19" s="980" t="s">
        <v>769</v>
      </c>
      <c r="L19" s="981"/>
      <c r="M19" s="981"/>
      <c r="N19" s="967"/>
      <c r="O19" s="980" t="s">
        <v>398</v>
      </c>
      <c r="P19" s="981"/>
      <c r="Q19" s="981"/>
      <c r="R19" s="967"/>
      <c r="S19" s="954" t="s">
        <v>399</v>
      </c>
      <c r="T19" s="954"/>
      <c r="U19" s="954" t="s">
        <v>400</v>
      </c>
      <c r="V19" s="954"/>
      <c r="W19" s="874"/>
    </row>
    <row r="20" spans="1:23" s="119" customFormat="1" ht="13.5" customHeight="1">
      <c r="A20" s="990"/>
      <c r="B20" s="986" t="s">
        <v>358</v>
      </c>
      <c r="C20" s="988"/>
      <c r="D20" s="968" t="s">
        <v>357</v>
      </c>
      <c r="E20" s="988"/>
      <c r="F20" s="986" t="s">
        <v>358</v>
      </c>
      <c r="G20" s="988"/>
      <c r="H20" s="95" t="s">
        <v>357</v>
      </c>
      <c r="I20" s="986" t="s">
        <v>358</v>
      </c>
      <c r="J20" s="988"/>
      <c r="K20" s="968" t="s">
        <v>357</v>
      </c>
      <c r="L20" s="988"/>
      <c r="M20" s="986" t="s">
        <v>358</v>
      </c>
      <c r="N20" s="988"/>
      <c r="O20" s="968" t="s">
        <v>357</v>
      </c>
      <c r="P20" s="988"/>
      <c r="Q20" s="986" t="s">
        <v>358</v>
      </c>
      <c r="R20" s="988"/>
      <c r="S20" s="95" t="s">
        <v>357</v>
      </c>
      <c r="T20" s="40" t="s">
        <v>358</v>
      </c>
      <c r="U20" s="95" t="s">
        <v>357</v>
      </c>
      <c r="V20" s="40" t="s">
        <v>358</v>
      </c>
      <c r="W20" s="874"/>
    </row>
    <row r="21" spans="1:23" s="119" customFormat="1" ht="13.5" customHeight="1">
      <c r="A21" s="990"/>
      <c r="B21" s="969" t="s">
        <v>765</v>
      </c>
      <c r="C21" s="970"/>
      <c r="D21" s="969" t="s">
        <v>765</v>
      </c>
      <c r="E21" s="970"/>
      <c r="F21" s="969" t="s">
        <v>765</v>
      </c>
      <c r="G21" s="970"/>
      <c r="H21" s="99" t="s">
        <v>765</v>
      </c>
      <c r="I21" s="969" t="s">
        <v>765</v>
      </c>
      <c r="J21" s="970"/>
      <c r="K21" s="969" t="s">
        <v>765</v>
      </c>
      <c r="L21" s="970"/>
      <c r="M21" s="969" t="s">
        <v>765</v>
      </c>
      <c r="N21" s="970"/>
      <c r="O21" s="969" t="s">
        <v>765</v>
      </c>
      <c r="P21" s="970"/>
      <c r="Q21" s="969" t="s">
        <v>765</v>
      </c>
      <c r="R21" s="970"/>
      <c r="S21" s="99" t="s">
        <v>765</v>
      </c>
      <c r="T21" s="99" t="s">
        <v>765</v>
      </c>
      <c r="U21" s="99" t="s">
        <v>765</v>
      </c>
      <c r="V21" s="99" t="s">
        <v>765</v>
      </c>
      <c r="W21" s="874"/>
    </row>
    <row r="22" spans="1:23" s="119" customFormat="1" ht="13.5" customHeight="1">
      <c r="A22" s="979"/>
      <c r="B22" s="980" t="s">
        <v>360</v>
      </c>
      <c r="C22" s="967"/>
      <c r="D22" s="971" t="s">
        <v>361</v>
      </c>
      <c r="E22" s="972"/>
      <c r="F22" s="980" t="s">
        <v>360</v>
      </c>
      <c r="G22" s="967"/>
      <c r="H22" s="455" t="s">
        <v>361</v>
      </c>
      <c r="I22" s="980" t="s">
        <v>360</v>
      </c>
      <c r="J22" s="967"/>
      <c r="K22" s="971" t="s">
        <v>361</v>
      </c>
      <c r="L22" s="972"/>
      <c r="M22" s="980" t="s">
        <v>360</v>
      </c>
      <c r="N22" s="967"/>
      <c r="O22" s="971" t="s">
        <v>361</v>
      </c>
      <c r="P22" s="972"/>
      <c r="Q22" s="980" t="s">
        <v>360</v>
      </c>
      <c r="R22" s="967"/>
      <c r="S22" s="455" t="s">
        <v>361</v>
      </c>
      <c r="T22" s="104" t="s">
        <v>360</v>
      </c>
      <c r="U22" s="455" t="s">
        <v>361</v>
      </c>
      <c r="V22" s="104" t="s">
        <v>360</v>
      </c>
      <c r="W22" s="875"/>
    </row>
    <row r="23" spans="1:23" s="119" customFormat="1" ht="12.75" customHeight="1">
      <c r="A23" s="97" t="s">
        <v>812</v>
      </c>
      <c r="B23" s="955">
        <v>3145</v>
      </c>
      <c r="C23" s="975"/>
      <c r="D23" s="975">
        <v>31</v>
      </c>
      <c r="E23" s="975"/>
      <c r="F23" s="975">
        <v>3838</v>
      </c>
      <c r="G23" s="975"/>
      <c r="H23" s="456">
        <v>33</v>
      </c>
      <c r="I23" s="975">
        <v>881</v>
      </c>
      <c r="J23" s="975"/>
      <c r="K23" s="975">
        <v>63</v>
      </c>
      <c r="L23" s="975"/>
      <c r="M23" s="956">
        <v>1741</v>
      </c>
      <c r="N23" s="956"/>
      <c r="O23" s="974">
        <v>58</v>
      </c>
      <c r="P23" s="974"/>
      <c r="Q23" s="975">
        <v>925</v>
      </c>
      <c r="R23" s="975"/>
      <c r="S23" s="462">
        <v>0</v>
      </c>
      <c r="T23" s="456">
        <v>390</v>
      </c>
      <c r="U23" s="161">
        <v>5</v>
      </c>
      <c r="V23" s="457">
        <v>326</v>
      </c>
      <c r="W23" s="97" t="s">
        <v>812</v>
      </c>
    </row>
    <row r="24" spans="1:23" s="119" customFormat="1" ht="12.75" customHeight="1">
      <c r="A24" s="97" t="s">
        <v>816</v>
      </c>
      <c r="B24" s="955">
        <v>3296</v>
      </c>
      <c r="C24" s="975"/>
      <c r="D24" s="975">
        <v>38</v>
      </c>
      <c r="E24" s="975"/>
      <c r="F24" s="975">
        <v>4289</v>
      </c>
      <c r="G24" s="975"/>
      <c r="H24" s="456">
        <v>55</v>
      </c>
      <c r="I24" s="975">
        <v>1156</v>
      </c>
      <c r="J24" s="975"/>
      <c r="K24" s="975">
        <v>69</v>
      </c>
      <c r="L24" s="975"/>
      <c r="M24" s="956">
        <v>1820</v>
      </c>
      <c r="N24" s="956"/>
      <c r="O24" s="974">
        <v>64</v>
      </c>
      <c r="P24" s="974"/>
      <c r="Q24" s="975">
        <v>847</v>
      </c>
      <c r="R24" s="975"/>
      <c r="S24" s="462">
        <v>0</v>
      </c>
      <c r="T24" s="456">
        <v>554</v>
      </c>
      <c r="U24" s="161">
        <v>5</v>
      </c>
      <c r="V24" s="457">
        <v>419</v>
      </c>
      <c r="W24" s="97" t="s">
        <v>816</v>
      </c>
    </row>
    <row r="25" spans="1:23" s="119" customFormat="1" ht="12.75" customHeight="1">
      <c r="A25" s="97" t="s">
        <v>817</v>
      </c>
      <c r="B25" s="955">
        <v>3475</v>
      </c>
      <c r="C25" s="975"/>
      <c r="D25" s="975">
        <v>72</v>
      </c>
      <c r="E25" s="975"/>
      <c r="F25" s="975">
        <v>5630</v>
      </c>
      <c r="G25" s="975"/>
      <c r="H25" s="456">
        <v>56</v>
      </c>
      <c r="I25" s="975">
        <v>1164</v>
      </c>
      <c r="J25" s="975"/>
      <c r="K25" s="975">
        <v>73</v>
      </c>
      <c r="L25" s="975"/>
      <c r="M25" s="956">
        <v>1639</v>
      </c>
      <c r="N25" s="956"/>
      <c r="O25" s="974">
        <v>66</v>
      </c>
      <c r="P25" s="974"/>
      <c r="Q25" s="975">
        <v>907</v>
      </c>
      <c r="R25" s="975"/>
      <c r="S25" s="462">
        <v>0</v>
      </c>
      <c r="T25" s="456">
        <v>708</v>
      </c>
      <c r="U25" s="161">
        <v>7</v>
      </c>
      <c r="V25" s="457">
        <v>24</v>
      </c>
      <c r="W25" s="97" t="s">
        <v>817</v>
      </c>
    </row>
    <row r="26" spans="1:23" s="237" customFormat="1" ht="12.75" customHeight="1">
      <c r="A26" s="233" t="s">
        <v>904</v>
      </c>
      <c r="B26" s="957">
        <v>3592</v>
      </c>
      <c r="C26" s="958"/>
      <c r="D26" s="958">
        <v>65</v>
      </c>
      <c r="E26" s="958"/>
      <c r="F26" s="958">
        <v>6621</v>
      </c>
      <c r="G26" s="958"/>
      <c r="H26" s="463">
        <v>61</v>
      </c>
      <c r="I26" s="958">
        <v>1208</v>
      </c>
      <c r="J26" s="958"/>
      <c r="K26" s="975">
        <v>72</v>
      </c>
      <c r="L26" s="975"/>
      <c r="M26" s="958">
        <v>2353</v>
      </c>
      <c r="N26" s="958"/>
      <c r="O26" s="944">
        <v>66</v>
      </c>
      <c r="P26" s="944"/>
      <c r="Q26" s="958">
        <v>963</v>
      </c>
      <c r="R26" s="958"/>
      <c r="S26" s="464">
        <v>0</v>
      </c>
      <c r="T26" s="463">
        <v>792</v>
      </c>
      <c r="U26" s="464">
        <v>6</v>
      </c>
      <c r="V26" s="463">
        <v>598</v>
      </c>
      <c r="W26" s="236" t="s">
        <v>904</v>
      </c>
    </row>
    <row r="27" spans="1:23" s="237" customFormat="1" ht="12.75" customHeight="1">
      <c r="A27" s="233" t="s">
        <v>452</v>
      </c>
      <c r="B27" s="957">
        <v>3703</v>
      </c>
      <c r="C27" s="958"/>
      <c r="D27" s="958">
        <v>68</v>
      </c>
      <c r="E27" s="958"/>
      <c r="F27" s="958">
        <v>7049</v>
      </c>
      <c r="G27" s="958"/>
      <c r="H27" s="463">
        <v>56</v>
      </c>
      <c r="I27" s="958">
        <v>1090</v>
      </c>
      <c r="J27" s="958"/>
      <c r="K27" s="975">
        <v>73</v>
      </c>
      <c r="L27" s="975"/>
      <c r="M27" s="958">
        <v>2418</v>
      </c>
      <c r="N27" s="958"/>
      <c r="O27" s="944">
        <v>68</v>
      </c>
      <c r="P27" s="944"/>
      <c r="Q27" s="958">
        <v>999</v>
      </c>
      <c r="R27" s="958"/>
      <c r="S27" s="464">
        <v>0</v>
      </c>
      <c r="T27" s="463">
        <v>808</v>
      </c>
      <c r="U27" s="464">
        <v>5</v>
      </c>
      <c r="V27" s="463">
        <v>611</v>
      </c>
      <c r="W27" s="236" t="s">
        <v>452</v>
      </c>
    </row>
    <row r="28" spans="1:23" s="164" customFormat="1" ht="12.75" customHeight="1">
      <c r="A28" s="129" t="s">
        <v>903</v>
      </c>
      <c r="B28" s="914">
        <f>SUM(B29:C30)</f>
        <v>3807</v>
      </c>
      <c r="C28" s="870"/>
      <c r="D28" s="870">
        <f>SUM(D29:E30)</f>
        <v>66</v>
      </c>
      <c r="E28" s="870"/>
      <c r="F28" s="870">
        <f>SUM(F29:G30)</f>
        <v>8133</v>
      </c>
      <c r="G28" s="870"/>
      <c r="H28" s="465">
        <f>SUM(H29:H30)</f>
        <v>57</v>
      </c>
      <c r="I28" s="870">
        <f>SUM(I29:J30)</f>
        <v>1189</v>
      </c>
      <c r="J28" s="870"/>
      <c r="K28" s="870">
        <f>SUM(K29:K30)</f>
        <v>90</v>
      </c>
      <c r="L28" s="870"/>
      <c r="M28" s="870">
        <f>SUM(M29:M30)</f>
        <v>2641</v>
      </c>
      <c r="N28" s="870"/>
      <c r="O28" s="871">
        <f>SUM(O29:O30)</f>
        <v>85</v>
      </c>
      <c r="P28" s="871"/>
      <c r="Q28" s="870">
        <f>SUM(Q29:Q30)</f>
        <v>1166</v>
      </c>
      <c r="R28" s="870"/>
      <c r="S28" s="398">
        <f>SUM(S29:S30)</f>
        <v>0</v>
      </c>
      <c r="T28" s="465">
        <f>SUM(T29:T30)</f>
        <v>838</v>
      </c>
      <c r="U28" s="398">
        <f>SUM(U29:U30)</f>
        <v>5</v>
      </c>
      <c r="V28" s="465">
        <f>SUM(V29:V30)</f>
        <v>637</v>
      </c>
      <c r="W28" s="109" t="s">
        <v>903</v>
      </c>
    </row>
    <row r="29" spans="1:23" s="405" customFormat="1" ht="12.75" customHeight="1">
      <c r="A29" s="417" t="s">
        <v>41</v>
      </c>
      <c r="B29" s="872">
        <v>3016</v>
      </c>
      <c r="C29" s="964"/>
      <c r="D29" s="964">
        <v>65</v>
      </c>
      <c r="E29" s="964"/>
      <c r="F29" s="964">
        <v>8073</v>
      </c>
      <c r="G29" s="964"/>
      <c r="H29" s="404">
        <v>55</v>
      </c>
      <c r="I29" s="964">
        <v>1156</v>
      </c>
      <c r="J29" s="964"/>
      <c r="K29" s="964">
        <f>SUM(O29,S29,U29)</f>
        <v>72</v>
      </c>
      <c r="L29" s="964"/>
      <c r="M29" s="964">
        <f>SUM(Q29,T29,V29)</f>
        <v>2051</v>
      </c>
      <c r="N29" s="964"/>
      <c r="O29" s="963">
        <v>67</v>
      </c>
      <c r="P29" s="963"/>
      <c r="Q29" s="964">
        <v>951</v>
      </c>
      <c r="R29" s="964"/>
      <c r="S29" s="365">
        <v>0</v>
      </c>
      <c r="T29" s="404">
        <v>606</v>
      </c>
      <c r="U29" s="370">
        <v>5</v>
      </c>
      <c r="V29" s="372">
        <v>494</v>
      </c>
      <c r="W29" s="338" t="s">
        <v>362</v>
      </c>
    </row>
    <row r="30" spans="1:23" s="405" customFormat="1" ht="12.75" customHeight="1">
      <c r="A30" s="421" t="s">
        <v>42</v>
      </c>
      <c r="B30" s="877">
        <v>791</v>
      </c>
      <c r="C30" s="950"/>
      <c r="D30" s="950">
        <v>1</v>
      </c>
      <c r="E30" s="950"/>
      <c r="F30" s="950">
        <v>60</v>
      </c>
      <c r="G30" s="950"/>
      <c r="H30" s="416">
        <v>2</v>
      </c>
      <c r="I30" s="950">
        <v>33</v>
      </c>
      <c r="J30" s="950"/>
      <c r="K30" s="950">
        <f>SUM(O30,S30,U30)</f>
        <v>18</v>
      </c>
      <c r="L30" s="950"/>
      <c r="M30" s="950">
        <f>SUM(Q30,T30,V30)</f>
        <v>590</v>
      </c>
      <c r="N30" s="950"/>
      <c r="O30" s="966">
        <v>18</v>
      </c>
      <c r="P30" s="966"/>
      <c r="Q30" s="950">
        <v>215</v>
      </c>
      <c r="R30" s="950"/>
      <c r="S30" s="367">
        <v>0</v>
      </c>
      <c r="T30" s="416">
        <v>232</v>
      </c>
      <c r="U30" s="370">
        <v>0</v>
      </c>
      <c r="V30" s="372">
        <v>143</v>
      </c>
      <c r="W30" s="338" t="s">
        <v>363</v>
      </c>
    </row>
    <row r="31" spans="1:23" s="26" customFormat="1" ht="12" customHeight="1">
      <c r="A31" s="26" t="s">
        <v>373</v>
      </c>
      <c r="B31" s="29"/>
      <c r="C31" s="2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U31" s="420"/>
      <c r="V31" s="420"/>
      <c r="W31" s="466" t="s">
        <v>370</v>
      </c>
    </row>
    <row r="32" s="26" customFormat="1" ht="12" customHeight="1">
      <c r="A32" s="467" t="s">
        <v>371</v>
      </c>
    </row>
    <row r="33" spans="1:8" s="26" customFormat="1" ht="12" customHeight="1">
      <c r="A33" s="876" t="s">
        <v>372</v>
      </c>
      <c r="B33" s="876"/>
      <c r="C33" s="876"/>
      <c r="D33" s="876"/>
      <c r="E33" s="876"/>
      <c r="F33" s="876"/>
      <c r="G33" s="876"/>
      <c r="H33" s="876"/>
    </row>
    <row r="34" s="119" customFormat="1" ht="12.75">
      <c r="A34" s="119" t="s">
        <v>1091</v>
      </c>
    </row>
  </sheetData>
  <mergeCells count="212">
    <mergeCell ref="A17:A22"/>
    <mergeCell ref="W3:W7"/>
    <mergeCell ref="W17:W22"/>
    <mergeCell ref="A33:H33"/>
    <mergeCell ref="K30:L30"/>
    <mergeCell ref="M30:N30"/>
    <mergeCell ref="O30:P30"/>
    <mergeCell ref="Q30:R30"/>
    <mergeCell ref="B30:C30"/>
    <mergeCell ref="D30:E30"/>
    <mergeCell ref="F30:G30"/>
    <mergeCell ref="I30:J30"/>
    <mergeCell ref="K29:L29"/>
    <mergeCell ref="M29:N29"/>
    <mergeCell ref="O29:P29"/>
    <mergeCell ref="Q29:R29"/>
    <mergeCell ref="B29:C29"/>
    <mergeCell ref="D29:E29"/>
    <mergeCell ref="F29:G29"/>
    <mergeCell ref="I29:J29"/>
    <mergeCell ref="K28:L28"/>
    <mergeCell ref="M28:N28"/>
    <mergeCell ref="O28:P28"/>
    <mergeCell ref="Q28:R28"/>
    <mergeCell ref="B28:C28"/>
    <mergeCell ref="D28:E28"/>
    <mergeCell ref="F28:G28"/>
    <mergeCell ref="I28:J28"/>
    <mergeCell ref="K27:L27"/>
    <mergeCell ref="M27:N27"/>
    <mergeCell ref="O27:P27"/>
    <mergeCell ref="Q27:R27"/>
    <mergeCell ref="B27:C27"/>
    <mergeCell ref="D27:E27"/>
    <mergeCell ref="F27:G27"/>
    <mergeCell ref="I27:J27"/>
    <mergeCell ref="K26:L26"/>
    <mergeCell ref="M26:N26"/>
    <mergeCell ref="O26:P26"/>
    <mergeCell ref="Q26:R26"/>
    <mergeCell ref="B26:C26"/>
    <mergeCell ref="D26:E26"/>
    <mergeCell ref="F26:G26"/>
    <mergeCell ref="I26:J26"/>
    <mergeCell ref="K25:L25"/>
    <mergeCell ref="M25:N25"/>
    <mergeCell ref="O25:P25"/>
    <mergeCell ref="Q25:R25"/>
    <mergeCell ref="B25:C25"/>
    <mergeCell ref="D25:E25"/>
    <mergeCell ref="F25:G25"/>
    <mergeCell ref="I25:J25"/>
    <mergeCell ref="K24:L24"/>
    <mergeCell ref="M24:N24"/>
    <mergeCell ref="O24:P24"/>
    <mergeCell ref="Q24:R24"/>
    <mergeCell ref="B24:C24"/>
    <mergeCell ref="D24:E24"/>
    <mergeCell ref="F24:G24"/>
    <mergeCell ref="I24:J24"/>
    <mergeCell ref="K23:L23"/>
    <mergeCell ref="M23:N23"/>
    <mergeCell ref="O23:P23"/>
    <mergeCell ref="Q23:R23"/>
    <mergeCell ref="B23:C23"/>
    <mergeCell ref="D23:E23"/>
    <mergeCell ref="F23:G23"/>
    <mergeCell ref="I23:J23"/>
    <mergeCell ref="K22:L22"/>
    <mergeCell ref="M22:N22"/>
    <mergeCell ref="O22:P22"/>
    <mergeCell ref="Q22:R22"/>
    <mergeCell ref="B22:C22"/>
    <mergeCell ref="D22:E22"/>
    <mergeCell ref="F22:G22"/>
    <mergeCell ref="I22:J22"/>
    <mergeCell ref="K21:L21"/>
    <mergeCell ref="M21:N21"/>
    <mergeCell ref="O21:P21"/>
    <mergeCell ref="Q21:R21"/>
    <mergeCell ref="B21:C21"/>
    <mergeCell ref="D21:E21"/>
    <mergeCell ref="F21:G21"/>
    <mergeCell ref="I21:J21"/>
    <mergeCell ref="K20:L20"/>
    <mergeCell ref="M20:N20"/>
    <mergeCell ref="O20:P20"/>
    <mergeCell ref="Q20:R20"/>
    <mergeCell ref="B20:C20"/>
    <mergeCell ref="D20:E20"/>
    <mergeCell ref="F20:G20"/>
    <mergeCell ref="I20:J20"/>
    <mergeCell ref="O18:R18"/>
    <mergeCell ref="S18:T18"/>
    <mergeCell ref="U18:V18"/>
    <mergeCell ref="B19:C19"/>
    <mergeCell ref="D19:G19"/>
    <mergeCell ref="H19:J19"/>
    <mergeCell ref="K19:N19"/>
    <mergeCell ref="O19:R19"/>
    <mergeCell ref="S19:T19"/>
    <mergeCell ref="U19:V19"/>
    <mergeCell ref="B18:C18"/>
    <mergeCell ref="D18:G18"/>
    <mergeCell ref="H18:J18"/>
    <mergeCell ref="K18:N18"/>
    <mergeCell ref="B17:C17"/>
    <mergeCell ref="D17:G17"/>
    <mergeCell ref="H17:J17"/>
    <mergeCell ref="K17:V17"/>
    <mergeCell ref="K15:L15"/>
    <mergeCell ref="M15:N15"/>
    <mergeCell ref="O15:P15"/>
    <mergeCell ref="Q15:R15"/>
    <mergeCell ref="B15:C15"/>
    <mergeCell ref="D15:E15"/>
    <mergeCell ref="F15:G15"/>
    <mergeCell ref="I15:J15"/>
    <mergeCell ref="K14:L14"/>
    <mergeCell ref="M14:N14"/>
    <mergeCell ref="O14:P14"/>
    <mergeCell ref="Q14:R14"/>
    <mergeCell ref="B14:C14"/>
    <mergeCell ref="D14:E14"/>
    <mergeCell ref="F14:G14"/>
    <mergeCell ref="I14:J14"/>
    <mergeCell ref="K13:L13"/>
    <mergeCell ref="M13:N13"/>
    <mergeCell ref="O13:P13"/>
    <mergeCell ref="Q13:R13"/>
    <mergeCell ref="B13:C13"/>
    <mergeCell ref="D13:E13"/>
    <mergeCell ref="F13:G13"/>
    <mergeCell ref="I13:J13"/>
    <mergeCell ref="K12:L12"/>
    <mergeCell ref="M12:N12"/>
    <mergeCell ref="O12:P12"/>
    <mergeCell ref="Q12:R12"/>
    <mergeCell ref="B12:C12"/>
    <mergeCell ref="D12:E12"/>
    <mergeCell ref="F12:G12"/>
    <mergeCell ref="I12:J12"/>
    <mergeCell ref="K11:L11"/>
    <mergeCell ref="M11:N11"/>
    <mergeCell ref="O11:P11"/>
    <mergeCell ref="Q11:R11"/>
    <mergeCell ref="B11:C11"/>
    <mergeCell ref="D11:E11"/>
    <mergeCell ref="F11:G11"/>
    <mergeCell ref="I11:J11"/>
    <mergeCell ref="K10:L10"/>
    <mergeCell ref="M10:N10"/>
    <mergeCell ref="O10:P10"/>
    <mergeCell ref="Q10:R10"/>
    <mergeCell ref="B10:C10"/>
    <mergeCell ref="D10:E10"/>
    <mergeCell ref="F10:G10"/>
    <mergeCell ref="I10:J10"/>
    <mergeCell ref="K9:L9"/>
    <mergeCell ref="M9:N9"/>
    <mergeCell ref="O9:P9"/>
    <mergeCell ref="Q9:R9"/>
    <mergeCell ref="B9:C9"/>
    <mergeCell ref="D9:E9"/>
    <mergeCell ref="F9:G9"/>
    <mergeCell ref="I9:J9"/>
    <mergeCell ref="K8:L8"/>
    <mergeCell ref="M8:N8"/>
    <mergeCell ref="O8:P8"/>
    <mergeCell ref="Q8:R8"/>
    <mergeCell ref="B8:C8"/>
    <mergeCell ref="D8:E8"/>
    <mergeCell ref="F8:G8"/>
    <mergeCell ref="I8:J8"/>
    <mergeCell ref="K7:L7"/>
    <mergeCell ref="M7:N7"/>
    <mergeCell ref="O7:P7"/>
    <mergeCell ref="Q7:R7"/>
    <mergeCell ref="B7:C7"/>
    <mergeCell ref="D7:E7"/>
    <mergeCell ref="F7:G7"/>
    <mergeCell ref="I7:J7"/>
    <mergeCell ref="K6:L6"/>
    <mergeCell ref="M6:N6"/>
    <mergeCell ref="O6:P6"/>
    <mergeCell ref="Q6:R6"/>
    <mergeCell ref="B6:C6"/>
    <mergeCell ref="D6:E6"/>
    <mergeCell ref="F6:G6"/>
    <mergeCell ref="I6:J6"/>
    <mergeCell ref="K5:L5"/>
    <mergeCell ref="M5:N5"/>
    <mergeCell ref="O5:P5"/>
    <mergeCell ref="Q5:R5"/>
    <mergeCell ref="B5:C5"/>
    <mergeCell ref="D5:E5"/>
    <mergeCell ref="F5:G5"/>
    <mergeCell ref="I5:J5"/>
    <mergeCell ref="I4:L4"/>
    <mergeCell ref="M4:P4"/>
    <mergeCell ref="Q4:S4"/>
    <mergeCell ref="T4:U4"/>
    <mergeCell ref="A1:W1"/>
    <mergeCell ref="B3:E3"/>
    <mergeCell ref="F3:H3"/>
    <mergeCell ref="I3:L3"/>
    <mergeCell ref="M3:P3"/>
    <mergeCell ref="Q3:S3"/>
    <mergeCell ref="T3:U3"/>
    <mergeCell ref="A3:A7"/>
    <mergeCell ref="B4:E4"/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workbookViewId="0" topLeftCell="I10">
      <selection activeCell="U14" sqref="U14"/>
    </sheetView>
  </sheetViews>
  <sheetFormatPr defaultColWidth="8.88671875" defaultRowHeight="13.5"/>
  <cols>
    <col min="1" max="1" width="8.5546875" style="0" customWidth="1"/>
    <col min="2" max="21" width="8.10546875" style="0" customWidth="1"/>
    <col min="22" max="22" width="8.77734375" style="0" customWidth="1"/>
    <col min="23" max="25" width="6.77734375" style="0" customWidth="1"/>
  </cols>
  <sheetData>
    <row r="1" spans="1:22" s="119" customFormat="1" ht="39.75" customHeight="1">
      <c r="A1" s="1011" t="s">
        <v>374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</row>
    <row r="2" spans="1:23" s="119" customFormat="1" ht="18" customHeight="1">
      <c r="A2" s="387" t="s">
        <v>381</v>
      </c>
      <c r="B2" s="387"/>
      <c r="C2" s="38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Q2" s="190"/>
      <c r="R2" s="190"/>
      <c r="S2" s="190"/>
      <c r="T2" s="190"/>
      <c r="U2" s="190"/>
      <c r="V2" s="190" t="s">
        <v>382</v>
      </c>
      <c r="W2" s="188"/>
    </row>
    <row r="3" spans="1:23" s="119" customFormat="1" ht="24.75" customHeight="1">
      <c r="A3" s="995" t="s">
        <v>1098</v>
      </c>
      <c r="B3" s="881" t="s">
        <v>383</v>
      </c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80"/>
      <c r="N3" s="878" t="s">
        <v>384</v>
      </c>
      <c r="O3" s="879"/>
      <c r="P3" s="879"/>
      <c r="Q3" s="879"/>
      <c r="R3" s="879"/>
      <c r="S3" s="879"/>
      <c r="T3" s="879"/>
      <c r="U3" s="880"/>
      <c r="V3" s="968" t="s">
        <v>826</v>
      </c>
      <c r="W3" s="188"/>
    </row>
    <row r="4" spans="1:23" s="119" customFormat="1" ht="24.75" customHeight="1">
      <c r="A4" s="882"/>
      <c r="B4" s="986" t="s">
        <v>767</v>
      </c>
      <c r="C4" s="988"/>
      <c r="D4" s="986" t="s">
        <v>385</v>
      </c>
      <c r="E4" s="988"/>
      <c r="F4" s="986" t="s">
        <v>386</v>
      </c>
      <c r="G4" s="988"/>
      <c r="H4" s="986" t="s">
        <v>387</v>
      </c>
      <c r="I4" s="988"/>
      <c r="J4" s="986" t="s">
        <v>388</v>
      </c>
      <c r="K4" s="988"/>
      <c r="L4" s="986" t="s">
        <v>389</v>
      </c>
      <c r="M4" s="988"/>
      <c r="N4" s="986" t="s">
        <v>767</v>
      </c>
      <c r="O4" s="988"/>
      <c r="P4" s="986" t="s">
        <v>390</v>
      </c>
      <c r="Q4" s="988"/>
      <c r="R4" s="986" t="s">
        <v>391</v>
      </c>
      <c r="S4" s="988"/>
      <c r="T4" s="986" t="s">
        <v>392</v>
      </c>
      <c r="U4" s="988"/>
      <c r="V4" s="969"/>
      <c r="W4" s="188"/>
    </row>
    <row r="5" spans="1:23" s="119" customFormat="1" ht="24.75" customHeight="1">
      <c r="A5" s="882"/>
      <c r="B5" s="980" t="s">
        <v>769</v>
      </c>
      <c r="C5" s="967"/>
      <c r="D5" s="980" t="s">
        <v>393</v>
      </c>
      <c r="E5" s="967"/>
      <c r="F5" s="980" t="s">
        <v>394</v>
      </c>
      <c r="G5" s="967"/>
      <c r="H5" s="980" t="s">
        <v>395</v>
      </c>
      <c r="I5" s="967"/>
      <c r="J5" s="980" t="s">
        <v>396</v>
      </c>
      <c r="K5" s="967"/>
      <c r="L5" s="980" t="s">
        <v>397</v>
      </c>
      <c r="M5" s="967"/>
      <c r="N5" s="980" t="s">
        <v>769</v>
      </c>
      <c r="O5" s="967"/>
      <c r="P5" s="980" t="s">
        <v>398</v>
      </c>
      <c r="Q5" s="967"/>
      <c r="R5" s="980" t="s">
        <v>399</v>
      </c>
      <c r="S5" s="967"/>
      <c r="T5" s="980" t="s">
        <v>400</v>
      </c>
      <c r="U5" s="967"/>
      <c r="V5" s="969"/>
      <c r="W5" s="188"/>
    </row>
    <row r="6" spans="1:23" s="119" customFormat="1" ht="24.75" customHeight="1">
      <c r="A6" s="882"/>
      <c r="B6" s="143" t="s">
        <v>401</v>
      </c>
      <c r="C6" s="143" t="s">
        <v>402</v>
      </c>
      <c r="D6" s="143" t="s">
        <v>401</v>
      </c>
      <c r="E6" s="143" t="s">
        <v>402</v>
      </c>
      <c r="F6" s="143" t="s">
        <v>401</v>
      </c>
      <c r="G6" s="143" t="s">
        <v>402</v>
      </c>
      <c r="H6" s="143" t="s">
        <v>401</v>
      </c>
      <c r="I6" s="143" t="s">
        <v>402</v>
      </c>
      <c r="J6" s="143" t="s">
        <v>401</v>
      </c>
      <c r="K6" s="143" t="s">
        <v>402</v>
      </c>
      <c r="L6" s="143" t="s">
        <v>401</v>
      </c>
      <c r="M6" s="143" t="s">
        <v>402</v>
      </c>
      <c r="N6" s="143" t="s">
        <v>401</v>
      </c>
      <c r="O6" s="40" t="s">
        <v>403</v>
      </c>
      <c r="P6" s="95" t="s">
        <v>401</v>
      </c>
      <c r="Q6" s="40" t="s">
        <v>403</v>
      </c>
      <c r="R6" s="95" t="s">
        <v>401</v>
      </c>
      <c r="S6" s="40" t="s">
        <v>403</v>
      </c>
      <c r="T6" s="95" t="s">
        <v>401</v>
      </c>
      <c r="U6" s="40" t="s">
        <v>403</v>
      </c>
      <c r="V6" s="969"/>
      <c r="W6" s="188"/>
    </row>
    <row r="7" spans="1:23" s="119" customFormat="1" ht="24.75" customHeight="1">
      <c r="A7" s="882"/>
      <c r="B7" s="99" t="s">
        <v>820</v>
      </c>
      <c r="C7" s="99" t="s">
        <v>820</v>
      </c>
      <c r="D7" s="99" t="s">
        <v>820</v>
      </c>
      <c r="E7" s="99" t="s">
        <v>820</v>
      </c>
      <c r="F7" s="99" t="s">
        <v>820</v>
      </c>
      <c r="G7" s="99" t="s">
        <v>820</v>
      </c>
      <c r="H7" s="99" t="s">
        <v>820</v>
      </c>
      <c r="I7" s="99" t="s">
        <v>820</v>
      </c>
      <c r="J7" s="99" t="s">
        <v>820</v>
      </c>
      <c r="K7" s="99" t="s">
        <v>820</v>
      </c>
      <c r="L7" s="99" t="s">
        <v>820</v>
      </c>
      <c r="M7" s="99" t="s">
        <v>820</v>
      </c>
      <c r="N7" s="99" t="s">
        <v>820</v>
      </c>
      <c r="O7" s="99" t="s">
        <v>404</v>
      </c>
      <c r="P7" s="99" t="s">
        <v>820</v>
      </c>
      <c r="Q7" s="99" t="s">
        <v>404</v>
      </c>
      <c r="R7" s="99" t="s">
        <v>820</v>
      </c>
      <c r="S7" s="99" t="s">
        <v>404</v>
      </c>
      <c r="T7" s="99" t="s">
        <v>820</v>
      </c>
      <c r="U7" s="99" t="s">
        <v>404</v>
      </c>
      <c r="V7" s="969"/>
      <c r="W7" s="188"/>
    </row>
    <row r="8" spans="1:23" s="119" customFormat="1" ht="24.75" customHeight="1">
      <c r="A8" s="883"/>
      <c r="B8" s="104" t="s">
        <v>405</v>
      </c>
      <c r="C8" s="104" t="s">
        <v>406</v>
      </c>
      <c r="D8" s="104" t="s">
        <v>405</v>
      </c>
      <c r="E8" s="104" t="s">
        <v>406</v>
      </c>
      <c r="F8" s="104" t="s">
        <v>405</v>
      </c>
      <c r="G8" s="104" t="s">
        <v>406</v>
      </c>
      <c r="H8" s="104" t="s">
        <v>405</v>
      </c>
      <c r="I8" s="104" t="s">
        <v>406</v>
      </c>
      <c r="J8" s="104" t="s">
        <v>405</v>
      </c>
      <c r="K8" s="104" t="s">
        <v>406</v>
      </c>
      <c r="L8" s="104" t="s">
        <v>405</v>
      </c>
      <c r="M8" s="104" t="s">
        <v>406</v>
      </c>
      <c r="N8" s="104" t="s">
        <v>405</v>
      </c>
      <c r="O8" s="104" t="s">
        <v>407</v>
      </c>
      <c r="P8" s="104" t="s">
        <v>405</v>
      </c>
      <c r="Q8" s="104" t="s">
        <v>407</v>
      </c>
      <c r="R8" s="104" t="s">
        <v>405</v>
      </c>
      <c r="S8" s="104" t="s">
        <v>407</v>
      </c>
      <c r="T8" s="104" t="s">
        <v>405</v>
      </c>
      <c r="U8" s="104" t="s">
        <v>407</v>
      </c>
      <c r="V8" s="980"/>
      <c r="W8" s="188"/>
    </row>
    <row r="9" spans="1:22" s="119" customFormat="1" ht="24.75" customHeight="1">
      <c r="A9" s="97" t="s">
        <v>812</v>
      </c>
      <c r="B9" s="395">
        <v>10078</v>
      </c>
      <c r="C9" s="161">
        <v>154375</v>
      </c>
      <c r="D9" s="161">
        <v>322</v>
      </c>
      <c r="E9" s="161">
        <v>28594</v>
      </c>
      <c r="F9" s="161">
        <v>310</v>
      </c>
      <c r="G9" s="161">
        <v>13444</v>
      </c>
      <c r="H9" s="161">
        <v>4727</v>
      </c>
      <c r="I9" s="161">
        <v>107553</v>
      </c>
      <c r="J9" s="161">
        <v>881</v>
      </c>
      <c r="K9" s="161">
        <v>2721</v>
      </c>
      <c r="L9" s="161">
        <v>3838</v>
      </c>
      <c r="M9" s="161">
        <v>2063</v>
      </c>
      <c r="N9" s="161">
        <v>1641</v>
      </c>
      <c r="O9" s="161">
        <v>18785</v>
      </c>
      <c r="P9" s="161">
        <v>925</v>
      </c>
      <c r="Q9" s="161">
        <v>17539</v>
      </c>
      <c r="R9" s="161">
        <v>390</v>
      </c>
      <c r="S9" s="161">
        <v>1133</v>
      </c>
      <c r="T9" s="161">
        <v>326</v>
      </c>
      <c r="U9" s="159">
        <v>113</v>
      </c>
      <c r="V9" s="97" t="s">
        <v>812</v>
      </c>
    </row>
    <row r="10" spans="1:22" s="119" customFormat="1" ht="24.75" customHeight="1">
      <c r="A10" s="97" t="s">
        <v>816</v>
      </c>
      <c r="B10" s="395">
        <v>10845</v>
      </c>
      <c r="C10" s="161">
        <v>158497</v>
      </c>
      <c r="D10" s="161">
        <v>257</v>
      </c>
      <c r="E10" s="161">
        <v>29832</v>
      </c>
      <c r="F10" s="161">
        <v>265</v>
      </c>
      <c r="G10" s="161">
        <v>11392</v>
      </c>
      <c r="H10" s="161">
        <v>4878</v>
      </c>
      <c r="I10" s="161">
        <v>111818</v>
      </c>
      <c r="J10" s="161">
        <v>1156</v>
      </c>
      <c r="K10" s="161">
        <v>3021</v>
      </c>
      <c r="L10" s="161">
        <v>4289</v>
      </c>
      <c r="M10" s="161">
        <v>2434</v>
      </c>
      <c r="N10" s="161">
        <v>1821</v>
      </c>
      <c r="O10" s="161">
        <v>26532</v>
      </c>
      <c r="P10" s="161">
        <v>848</v>
      </c>
      <c r="Q10" s="161">
        <v>25560</v>
      </c>
      <c r="R10" s="161">
        <v>554</v>
      </c>
      <c r="S10" s="161">
        <v>755</v>
      </c>
      <c r="T10" s="161">
        <v>419</v>
      </c>
      <c r="U10" s="159">
        <v>217</v>
      </c>
      <c r="V10" s="97" t="s">
        <v>816</v>
      </c>
    </row>
    <row r="11" spans="1:22" s="119" customFormat="1" ht="24.75" customHeight="1">
      <c r="A11" s="97" t="s">
        <v>817</v>
      </c>
      <c r="B11" s="395">
        <v>8808</v>
      </c>
      <c r="C11" s="161">
        <v>164335</v>
      </c>
      <c r="D11" s="161">
        <v>280</v>
      </c>
      <c r="E11" s="161">
        <v>32240</v>
      </c>
      <c r="F11" s="161">
        <v>265</v>
      </c>
      <c r="G11" s="161">
        <v>9331</v>
      </c>
      <c r="H11" s="161">
        <v>5052</v>
      </c>
      <c r="I11" s="161">
        <v>118641</v>
      </c>
      <c r="J11" s="161">
        <v>1164</v>
      </c>
      <c r="K11" s="161">
        <v>2976</v>
      </c>
      <c r="L11" s="161">
        <v>2047</v>
      </c>
      <c r="M11" s="161">
        <v>1147</v>
      </c>
      <c r="N11" s="161">
        <v>2157</v>
      </c>
      <c r="O11" s="396">
        <v>40385.26</v>
      </c>
      <c r="P11" s="161">
        <v>907</v>
      </c>
      <c r="Q11" s="396">
        <v>39881.98</v>
      </c>
      <c r="R11" s="161">
        <v>708</v>
      </c>
      <c r="S11" s="161">
        <v>265.52</v>
      </c>
      <c r="T11" s="161">
        <v>542</v>
      </c>
      <c r="U11" s="397">
        <v>237.77</v>
      </c>
      <c r="V11" s="97" t="s">
        <v>817</v>
      </c>
    </row>
    <row r="12" spans="1:22" s="119" customFormat="1" ht="24.75" customHeight="1">
      <c r="A12" s="97" t="s">
        <v>527</v>
      </c>
      <c r="B12" s="395">
        <v>13543</v>
      </c>
      <c r="C12" s="161">
        <v>149936</v>
      </c>
      <c r="D12" s="161">
        <v>275</v>
      </c>
      <c r="E12" s="161">
        <v>28158</v>
      </c>
      <c r="F12" s="161">
        <v>265</v>
      </c>
      <c r="G12" s="161">
        <v>7685</v>
      </c>
      <c r="H12" s="161">
        <v>5174</v>
      </c>
      <c r="I12" s="161">
        <v>107276</v>
      </c>
      <c r="J12" s="161">
        <v>1208</v>
      </c>
      <c r="K12" s="161">
        <v>3002</v>
      </c>
      <c r="L12" s="161">
        <v>6621</v>
      </c>
      <c r="M12" s="161">
        <v>3815</v>
      </c>
      <c r="N12" s="161">
        <v>2353</v>
      </c>
      <c r="O12" s="396">
        <v>50219.6</v>
      </c>
      <c r="P12" s="161">
        <v>963</v>
      </c>
      <c r="Q12" s="396">
        <v>47769.99</v>
      </c>
      <c r="R12" s="161">
        <v>792</v>
      </c>
      <c r="S12" s="161">
        <v>2176.32</v>
      </c>
      <c r="T12" s="161">
        <v>598</v>
      </c>
      <c r="U12" s="397">
        <v>273.29</v>
      </c>
      <c r="V12" s="97" t="s">
        <v>527</v>
      </c>
    </row>
    <row r="13" spans="1:22" s="119" customFormat="1" ht="24.75" customHeight="1">
      <c r="A13" s="97" t="s">
        <v>18</v>
      </c>
      <c r="B13" s="395">
        <v>13914</v>
      </c>
      <c r="C13" s="161">
        <v>140618</v>
      </c>
      <c r="D13" s="161">
        <v>271</v>
      </c>
      <c r="E13" s="161">
        <v>24631</v>
      </c>
      <c r="F13" s="161">
        <v>221</v>
      </c>
      <c r="G13" s="161">
        <v>8676</v>
      </c>
      <c r="H13" s="161">
        <v>5283</v>
      </c>
      <c r="I13" s="161">
        <v>97982</v>
      </c>
      <c r="J13" s="161">
        <v>1090</v>
      </c>
      <c r="K13" s="161">
        <v>5310</v>
      </c>
      <c r="L13" s="161">
        <v>7049</v>
      </c>
      <c r="M13" s="161">
        <v>4019</v>
      </c>
      <c r="N13" s="161">
        <v>2418</v>
      </c>
      <c r="O13" s="396">
        <v>40470</v>
      </c>
      <c r="P13" s="161">
        <v>999</v>
      </c>
      <c r="Q13" s="396">
        <v>38937</v>
      </c>
      <c r="R13" s="161">
        <v>808</v>
      </c>
      <c r="S13" s="161">
        <v>1061</v>
      </c>
      <c r="T13" s="161">
        <v>611</v>
      </c>
      <c r="U13" s="397">
        <v>472</v>
      </c>
      <c r="V13" s="97" t="s">
        <v>18</v>
      </c>
    </row>
    <row r="14" spans="1:22" s="411" customFormat="1" ht="24.75" customHeight="1">
      <c r="A14" s="407" t="s">
        <v>903</v>
      </c>
      <c r="B14" s="363">
        <f>SUM(D14,F14,H14,J14,L14)</f>
        <v>15025</v>
      </c>
      <c r="C14" s="363">
        <f>SUM(E14,G14,I14,K14,M14)</f>
        <v>143526</v>
      </c>
      <c r="D14" s="363">
        <f>D26</f>
        <v>133</v>
      </c>
      <c r="E14" s="363">
        <f>SUM(E15:E26)</f>
        <v>22845</v>
      </c>
      <c r="F14" s="363">
        <f aca="true" t="shared" si="0" ref="F14:L14">F26</f>
        <v>221</v>
      </c>
      <c r="G14" s="363">
        <f>SUM(G15:G26)</f>
        <v>9151</v>
      </c>
      <c r="H14" s="363">
        <f t="shared" si="0"/>
        <v>5349</v>
      </c>
      <c r="I14" s="363">
        <f>SUM(I15:I26)</f>
        <v>94488</v>
      </c>
      <c r="J14" s="363">
        <f t="shared" si="0"/>
        <v>1189</v>
      </c>
      <c r="K14" s="363">
        <f>SUM(K15:K26)</f>
        <v>11450</v>
      </c>
      <c r="L14" s="363">
        <f t="shared" si="0"/>
        <v>8133</v>
      </c>
      <c r="M14" s="363">
        <f>SUM(M15:M26)</f>
        <v>5592</v>
      </c>
      <c r="N14" s="408">
        <f>SUM(P14,R14,T14)</f>
        <v>2641</v>
      </c>
      <c r="O14" s="409">
        <f>SUM(Q14,S14,U14)</f>
        <v>36397</v>
      </c>
      <c r="P14" s="363">
        <f>P26</f>
        <v>1166</v>
      </c>
      <c r="Q14" s="410">
        <f>SUM(Q15:Q26)</f>
        <v>35460</v>
      </c>
      <c r="R14" s="363">
        <f>R26</f>
        <v>838</v>
      </c>
      <c r="S14" s="410">
        <f>SUM(S15:S26)</f>
        <v>663</v>
      </c>
      <c r="T14" s="363">
        <f>T26</f>
        <v>637</v>
      </c>
      <c r="U14" s="410">
        <f>SUM(U15:U26)</f>
        <v>274</v>
      </c>
      <c r="V14" s="390" t="s">
        <v>903</v>
      </c>
    </row>
    <row r="15" spans="1:24" s="405" customFormat="1" ht="24.75" customHeight="1">
      <c r="A15" s="412" t="s">
        <v>19</v>
      </c>
      <c r="B15" s="370">
        <f>SUM(D15,F15,H15,J15,L15)</f>
        <v>14475</v>
      </c>
      <c r="C15" s="365">
        <f>SUM(E15,G15,I15,K15,M15)</f>
        <v>12266</v>
      </c>
      <c r="D15" s="370">
        <v>278</v>
      </c>
      <c r="E15" s="370">
        <v>1923</v>
      </c>
      <c r="F15" s="370">
        <v>221</v>
      </c>
      <c r="G15" s="370">
        <v>722</v>
      </c>
      <c r="H15" s="370">
        <v>5349</v>
      </c>
      <c r="I15" s="370">
        <v>8315</v>
      </c>
      <c r="J15" s="370">
        <v>1088</v>
      </c>
      <c r="K15" s="370">
        <v>914</v>
      </c>
      <c r="L15" s="413">
        <v>7539</v>
      </c>
      <c r="M15" s="370">
        <v>392</v>
      </c>
      <c r="N15" s="365">
        <f aca="true" t="shared" si="1" ref="N15:O26">SUM(P15,R15,T15)</f>
        <v>2559</v>
      </c>
      <c r="O15" s="404">
        <f t="shared" si="1"/>
        <v>3822</v>
      </c>
      <c r="P15" s="370">
        <v>1136</v>
      </c>
      <c r="Q15" s="370">
        <v>3719</v>
      </c>
      <c r="R15" s="370">
        <v>810</v>
      </c>
      <c r="S15" s="370">
        <v>54</v>
      </c>
      <c r="T15" s="370">
        <v>613</v>
      </c>
      <c r="U15" s="364">
        <v>49</v>
      </c>
      <c r="V15" s="338" t="s">
        <v>796</v>
      </c>
      <c r="X15" s="406"/>
    </row>
    <row r="16" spans="1:24" s="405" customFormat="1" ht="24.75" customHeight="1">
      <c r="A16" s="412" t="s">
        <v>20</v>
      </c>
      <c r="B16" s="370">
        <f aca="true" t="shared" si="2" ref="B16:C26">SUM(D16,F16,H16,J16,L16)</f>
        <v>14468</v>
      </c>
      <c r="C16" s="365">
        <f>SUM(E16,G16,I16,K16,M16)</f>
        <v>11577</v>
      </c>
      <c r="D16" s="370">
        <v>278</v>
      </c>
      <c r="E16" s="370">
        <v>1876</v>
      </c>
      <c r="F16" s="370">
        <v>221</v>
      </c>
      <c r="G16" s="370">
        <v>710</v>
      </c>
      <c r="H16" s="370">
        <v>5349</v>
      </c>
      <c r="I16" s="370">
        <v>7658</v>
      </c>
      <c r="J16" s="370">
        <v>1100</v>
      </c>
      <c r="K16" s="370">
        <v>1023</v>
      </c>
      <c r="L16" s="413">
        <v>7520</v>
      </c>
      <c r="M16" s="370">
        <v>310</v>
      </c>
      <c r="N16" s="365">
        <f t="shared" si="1"/>
        <v>2562</v>
      </c>
      <c r="O16" s="404">
        <f t="shared" si="1"/>
        <v>3731</v>
      </c>
      <c r="P16" s="370">
        <v>1136</v>
      </c>
      <c r="Q16" s="370">
        <v>3649</v>
      </c>
      <c r="R16" s="370">
        <v>812</v>
      </c>
      <c r="S16" s="370">
        <v>54</v>
      </c>
      <c r="T16" s="370">
        <v>614</v>
      </c>
      <c r="U16" s="364">
        <v>28</v>
      </c>
      <c r="V16" s="414" t="s">
        <v>797</v>
      </c>
      <c r="X16" s="406"/>
    </row>
    <row r="17" spans="1:24" s="405" customFormat="1" ht="24.75" customHeight="1">
      <c r="A17" s="412" t="s">
        <v>21</v>
      </c>
      <c r="B17" s="370">
        <f t="shared" si="2"/>
        <v>14429</v>
      </c>
      <c r="C17" s="365">
        <f t="shared" si="2"/>
        <v>12808</v>
      </c>
      <c r="D17" s="370">
        <v>278</v>
      </c>
      <c r="E17" s="370">
        <v>2532</v>
      </c>
      <c r="F17" s="370">
        <v>221</v>
      </c>
      <c r="G17" s="370">
        <v>769</v>
      </c>
      <c r="H17" s="370">
        <v>5349</v>
      </c>
      <c r="I17" s="370">
        <v>8033</v>
      </c>
      <c r="J17" s="370">
        <v>1100</v>
      </c>
      <c r="K17" s="370">
        <v>1155</v>
      </c>
      <c r="L17" s="413">
        <v>7481</v>
      </c>
      <c r="M17" s="370">
        <v>319</v>
      </c>
      <c r="N17" s="365">
        <f t="shared" si="1"/>
        <v>2571</v>
      </c>
      <c r="O17" s="404">
        <f t="shared" si="1"/>
        <v>3042</v>
      </c>
      <c r="P17" s="370">
        <v>1136</v>
      </c>
      <c r="Q17" s="370">
        <v>2965</v>
      </c>
      <c r="R17" s="370">
        <v>816</v>
      </c>
      <c r="S17" s="370">
        <v>54</v>
      </c>
      <c r="T17" s="370">
        <v>619</v>
      </c>
      <c r="U17" s="364">
        <v>23</v>
      </c>
      <c r="V17" s="338" t="s">
        <v>798</v>
      </c>
      <c r="X17" s="406"/>
    </row>
    <row r="18" spans="1:24" s="405" customFormat="1" ht="24.75" customHeight="1">
      <c r="A18" s="412" t="s">
        <v>22</v>
      </c>
      <c r="B18" s="370">
        <f t="shared" si="2"/>
        <v>14507</v>
      </c>
      <c r="C18" s="365">
        <f t="shared" si="2"/>
        <v>12342</v>
      </c>
      <c r="D18" s="370">
        <v>278</v>
      </c>
      <c r="E18" s="370">
        <v>2489</v>
      </c>
      <c r="F18" s="370">
        <v>221</v>
      </c>
      <c r="G18" s="370">
        <v>746</v>
      </c>
      <c r="H18" s="370">
        <v>5349</v>
      </c>
      <c r="I18" s="370">
        <v>7558</v>
      </c>
      <c r="J18" s="370">
        <v>1132</v>
      </c>
      <c r="K18" s="370">
        <v>1123</v>
      </c>
      <c r="L18" s="413">
        <v>7527</v>
      </c>
      <c r="M18" s="370">
        <v>426</v>
      </c>
      <c r="N18" s="365">
        <f t="shared" si="1"/>
        <v>2578</v>
      </c>
      <c r="O18" s="404">
        <f t="shared" si="1"/>
        <v>2977</v>
      </c>
      <c r="P18" s="370">
        <v>1139</v>
      </c>
      <c r="Q18" s="370">
        <v>2902</v>
      </c>
      <c r="R18" s="370">
        <v>820</v>
      </c>
      <c r="S18" s="370">
        <v>55</v>
      </c>
      <c r="T18" s="370">
        <v>619</v>
      </c>
      <c r="U18" s="364">
        <v>20</v>
      </c>
      <c r="V18" s="338" t="s">
        <v>799</v>
      </c>
      <c r="X18" s="406"/>
    </row>
    <row r="19" spans="1:24" s="405" customFormat="1" ht="24.75" customHeight="1">
      <c r="A19" s="412" t="s">
        <v>23</v>
      </c>
      <c r="B19" s="370">
        <f t="shared" si="2"/>
        <v>14901</v>
      </c>
      <c r="C19" s="365">
        <f t="shared" si="2"/>
        <v>12825</v>
      </c>
      <c r="D19" s="370">
        <v>272</v>
      </c>
      <c r="E19" s="370">
        <v>2244</v>
      </c>
      <c r="F19" s="370">
        <v>221</v>
      </c>
      <c r="G19" s="370">
        <v>774</v>
      </c>
      <c r="H19" s="370">
        <v>5349</v>
      </c>
      <c r="I19" s="370">
        <v>8326</v>
      </c>
      <c r="J19" s="370">
        <v>1136</v>
      </c>
      <c r="K19" s="370">
        <v>1022</v>
      </c>
      <c r="L19" s="413">
        <v>7923</v>
      </c>
      <c r="M19" s="370">
        <v>459</v>
      </c>
      <c r="N19" s="365">
        <f t="shared" si="1"/>
        <v>2584</v>
      </c>
      <c r="O19" s="404">
        <f t="shared" si="1"/>
        <v>2935</v>
      </c>
      <c r="P19" s="370">
        <v>1149</v>
      </c>
      <c r="Q19" s="370">
        <v>2860</v>
      </c>
      <c r="R19" s="370">
        <v>815</v>
      </c>
      <c r="S19" s="370">
        <v>54</v>
      </c>
      <c r="T19" s="370">
        <v>620</v>
      </c>
      <c r="U19" s="364">
        <v>21</v>
      </c>
      <c r="V19" s="338" t="s">
        <v>463</v>
      </c>
      <c r="X19" s="406"/>
    </row>
    <row r="20" spans="1:24" s="405" customFormat="1" ht="24.75" customHeight="1">
      <c r="A20" s="412" t="s">
        <v>24</v>
      </c>
      <c r="B20" s="370">
        <f t="shared" si="2"/>
        <v>15535</v>
      </c>
      <c r="C20" s="365">
        <f t="shared" si="2"/>
        <v>11209</v>
      </c>
      <c r="D20" s="370">
        <v>272</v>
      </c>
      <c r="E20" s="370">
        <v>1385</v>
      </c>
      <c r="F20" s="370">
        <v>221</v>
      </c>
      <c r="G20" s="370">
        <v>775</v>
      </c>
      <c r="H20" s="370">
        <v>5349</v>
      </c>
      <c r="I20" s="370">
        <v>7895</v>
      </c>
      <c r="J20" s="370">
        <v>1151</v>
      </c>
      <c r="K20" s="370">
        <v>714</v>
      </c>
      <c r="L20" s="413">
        <v>8542</v>
      </c>
      <c r="M20" s="370">
        <v>440</v>
      </c>
      <c r="N20" s="365">
        <f t="shared" si="1"/>
        <v>2603</v>
      </c>
      <c r="O20" s="404">
        <f t="shared" si="1"/>
        <v>2885</v>
      </c>
      <c r="P20" s="370">
        <v>1158</v>
      </c>
      <c r="Q20" s="370">
        <v>2810</v>
      </c>
      <c r="R20" s="370">
        <v>821</v>
      </c>
      <c r="S20" s="370">
        <v>55</v>
      </c>
      <c r="T20" s="370">
        <v>624</v>
      </c>
      <c r="U20" s="364">
        <v>20</v>
      </c>
      <c r="V20" s="338" t="s">
        <v>444</v>
      </c>
      <c r="X20" s="406"/>
    </row>
    <row r="21" spans="1:24" s="405" customFormat="1" ht="24.75" customHeight="1">
      <c r="A21" s="412" t="s">
        <v>25</v>
      </c>
      <c r="B21" s="370">
        <f t="shared" si="2"/>
        <v>15963</v>
      </c>
      <c r="C21" s="365">
        <f t="shared" si="2"/>
        <v>11805</v>
      </c>
      <c r="D21" s="370">
        <v>250</v>
      </c>
      <c r="E21" s="370">
        <v>1605</v>
      </c>
      <c r="F21" s="370">
        <v>221</v>
      </c>
      <c r="G21" s="370">
        <v>772</v>
      </c>
      <c r="H21" s="370">
        <v>5349</v>
      </c>
      <c r="I21" s="370">
        <v>8025</v>
      </c>
      <c r="J21" s="370">
        <v>1151</v>
      </c>
      <c r="K21" s="370">
        <v>750</v>
      </c>
      <c r="L21" s="413">
        <v>8992</v>
      </c>
      <c r="M21" s="370">
        <v>653</v>
      </c>
      <c r="N21" s="365">
        <f t="shared" si="1"/>
        <v>2619</v>
      </c>
      <c r="O21" s="404">
        <f t="shared" si="1"/>
        <v>2834</v>
      </c>
      <c r="P21" s="370">
        <v>1161</v>
      </c>
      <c r="Q21" s="370">
        <v>2761</v>
      </c>
      <c r="R21" s="370">
        <v>829</v>
      </c>
      <c r="S21" s="370">
        <v>56</v>
      </c>
      <c r="T21" s="370">
        <v>629</v>
      </c>
      <c r="U21" s="364">
        <v>17</v>
      </c>
      <c r="V21" s="338" t="s">
        <v>464</v>
      </c>
      <c r="X21" s="406"/>
    </row>
    <row r="22" spans="1:24" s="405" customFormat="1" ht="24.75" customHeight="1">
      <c r="A22" s="412" t="s">
        <v>26</v>
      </c>
      <c r="B22" s="370">
        <f t="shared" si="2"/>
        <v>15789</v>
      </c>
      <c r="C22" s="365">
        <f t="shared" si="2"/>
        <v>12278</v>
      </c>
      <c r="D22" s="370">
        <v>99</v>
      </c>
      <c r="E22" s="370">
        <v>1621</v>
      </c>
      <c r="F22" s="370">
        <v>221</v>
      </c>
      <c r="G22" s="370">
        <v>799</v>
      </c>
      <c r="H22" s="370">
        <v>5349</v>
      </c>
      <c r="I22" s="370">
        <v>8137</v>
      </c>
      <c r="J22" s="370">
        <v>1162</v>
      </c>
      <c r="K22" s="370">
        <v>846</v>
      </c>
      <c r="L22" s="413">
        <v>8958</v>
      </c>
      <c r="M22" s="370">
        <v>875</v>
      </c>
      <c r="N22" s="365">
        <f t="shared" si="1"/>
        <v>2628</v>
      </c>
      <c r="O22" s="404">
        <f t="shared" si="1"/>
        <v>2776</v>
      </c>
      <c r="P22" s="370">
        <v>1162</v>
      </c>
      <c r="Q22" s="370">
        <v>2704</v>
      </c>
      <c r="R22" s="370">
        <v>834</v>
      </c>
      <c r="S22" s="370">
        <v>56</v>
      </c>
      <c r="T22" s="370">
        <v>632</v>
      </c>
      <c r="U22" s="364">
        <v>16</v>
      </c>
      <c r="V22" s="338" t="s">
        <v>801</v>
      </c>
      <c r="X22" s="406"/>
    </row>
    <row r="23" spans="1:24" s="405" customFormat="1" ht="24.75" customHeight="1">
      <c r="A23" s="412" t="s">
        <v>27</v>
      </c>
      <c r="B23" s="370">
        <f t="shared" si="2"/>
        <v>15671</v>
      </c>
      <c r="C23" s="365">
        <f>SUM(E23,G23,I23,K23,M23)</f>
        <v>11606</v>
      </c>
      <c r="D23" s="370">
        <v>107</v>
      </c>
      <c r="E23" s="370">
        <v>1859</v>
      </c>
      <c r="F23" s="370">
        <v>221</v>
      </c>
      <c r="G23" s="370">
        <v>776</v>
      </c>
      <c r="H23" s="370">
        <v>5349</v>
      </c>
      <c r="I23" s="370">
        <v>7654</v>
      </c>
      <c r="J23" s="370">
        <v>1162</v>
      </c>
      <c r="K23" s="370">
        <v>946</v>
      </c>
      <c r="L23" s="413">
        <v>8832</v>
      </c>
      <c r="M23" s="370">
        <v>371</v>
      </c>
      <c r="N23" s="365">
        <f t="shared" si="1"/>
        <v>2638</v>
      </c>
      <c r="O23" s="404">
        <f t="shared" si="1"/>
        <v>2804</v>
      </c>
      <c r="P23" s="370">
        <v>1165</v>
      </c>
      <c r="Q23" s="370">
        <v>2730</v>
      </c>
      <c r="R23" s="370">
        <v>837</v>
      </c>
      <c r="S23" s="370">
        <v>56</v>
      </c>
      <c r="T23" s="370">
        <v>636</v>
      </c>
      <c r="U23" s="364">
        <v>18</v>
      </c>
      <c r="V23" s="338" t="s">
        <v>448</v>
      </c>
      <c r="X23" s="406"/>
    </row>
    <row r="24" spans="1:24" s="405" customFormat="1" ht="24.75" customHeight="1">
      <c r="A24" s="412" t="s">
        <v>28</v>
      </c>
      <c r="B24" s="370">
        <f t="shared" si="2"/>
        <v>15598</v>
      </c>
      <c r="C24" s="365">
        <f t="shared" si="2"/>
        <v>11786</v>
      </c>
      <c r="D24" s="370">
        <v>107</v>
      </c>
      <c r="E24" s="370">
        <v>1777</v>
      </c>
      <c r="F24" s="370">
        <v>221</v>
      </c>
      <c r="G24" s="370">
        <v>782</v>
      </c>
      <c r="H24" s="370">
        <v>5349</v>
      </c>
      <c r="I24" s="370">
        <v>7698</v>
      </c>
      <c r="J24" s="370">
        <v>1178</v>
      </c>
      <c r="K24" s="370">
        <v>1031</v>
      </c>
      <c r="L24" s="413">
        <v>8743</v>
      </c>
      <c r="M24" s="370">
        <v>498</v>
      </c>
      <c r="N24" s="365">
        <f t="shared" si="1"/>
        <v>2645</v>
      </c>
      <c r="O24" s="404">
        <f t="shared" si="1"/>
        <v>2828</v>
      </c>
      <c r="P24" s="370">
        <v>1168</v>
      </c>
      <c r="Q24" s="370">
        <v>2752</v>
      </c>
      <c r="R24" s="370">
        <v>841</v>
      </c>
      <c r="S24" s="370">
        <v>57</v>
      </c>
      <c r="T24" s="370">
        <v>636</v>
      </c>
      <c r="U24" s="364">
        <v>19</v>
      </c>
      <c r="V24" s="338" t="s">
        <v>802</v>
      </c>
      <c r="X24" s="406"/>
    </row>
    <row r="25" spans="1:24" s="405" customFormat="1" ht="24.75" customHeight="1">
      <c r="A25" s="412" t="s">
        <v>29</v>
      </c>
      <c r="B25" s="370">
        <f t="shared" si="2"/>
        <v>15637</v>
      </c>
      <c r="C25" s="365">
        <f t="shared" si="2"/>
        <v>11291</v>
      </c>
      <c r="D25" s="370">
        <v>127</v>
      </c>
      <c r="E25" s="370">
        <v>1769</v>
      </c>
      <c r="F25" s="370">
        <v>221</v>
      </c>
      <c r="G25" s="370">
        <v>722</v>
      </c>
      <c r="H25" s="370">
        <v>5349</v>
      </c>
      <c r="I25" s="370">
        <v>7326</v>
      </c>
      <c r="J25" s="370">
        <v>1197</v>
      </c>
      <c r="K25" s="370">
        <v>1005</v>
      </c>
      <c r="L25" s="413">
        <v>8743</v>
      </c>
      <c r="M25" s="370">
        <v>469</v>
      </c>
      <c r="N25" s="365">
        <f t="shared" si="1"/>
        <v>2638</v>
      </c>
      <c r="O25" s="404">
        <f t="shared" si="1"/>
        <v>2851</v>
      </c>
      <c r="P25" s="370">
        <v>1168</v>
      </c>
      <c r="Q25" s="370">
        <v>2774</v>
      </c>
      <c r="R25" s="370">
        <v>833</v>
      </c>
      <c r="S25" s="370">
        <v>56</v>
      </c>
      <c r="T25" s="370">
        <v>637</v>
      </c>
      <c r="U25" s="364">
        <v>21</v>
      </c>
      <c r="V25" s="338" t="s">
        <v>803</v>
      </c>
      <c r="X25" s="406"/>
    </row>
    <row r="26" spans="1:24" s="405" customFormat="1" ht="24.75" customHeight="1">
      <c r="A26" s="415" t="s">
        <v>379</v>
      </c>
      <c r="B26" s="370">
        <f t="shared" si="2"/>
        <v>15025</v>
      </c>
      <c r="C26" s="367">
        <f t="shared" si="2"/>
        <v>11733</v>
      </c>
      <c r="D26" s="367">
        <v>133</v>
      </c>
      <c r="E26" s="367">
        <v>1765</v>
      </c>
      <c r="F26" s="367">
        <v>221</v>
      </c>
      <c r="G26" s="367">
        <v>804</v>
      </c>
      <c r="H26" s="367">
        <v>5349</v>
      </c>
      <c r="I26" s="367">
        <v>7863</v>
      </c>
      <c r="J26" s="367">
        <v>1189</v>
      </c>
      <c r="K26" s="367">
        <v>921</v>
      </c>
      <c r="L26" s="392">
        <v>8133</v>
      </c>
      <c r="M26" s="367">
        <v>380</v>
      </c>
      <c r="N26" s="367">
        <f t="shared" si="1"/>
        <v>2641</v>
      </c>
      <c r="O26" s="416">
        <f t="shared" si="1"/>
        <v>2912</v>
      </c>
      <c r="P26" s="367">
        <v>1166</v>
      </c>
      <c r="Q26" s="367">
        <v>2834</v>
      </c>
      <c r="R26" s="367">
        <v>838</v>
      </c>
      <c r="S26" s="367">
        <v>56</v>
      </c>
      <c r="T26" s="367">
        <v>637</v>
      </c>
      <c r="U26" s="366">
        <v>22</v>
      </c>
      <c r="V26" s="393" t="s">
        <v>804</v>
      </c>
      <c r="X26" s="406"/>
    </row>
    <row r="27" spans="1:25" s="119" customFormat="1" ht="13.5" customHeight="1">
      <c r="A27" s="26" t="s">
        <v>375</v>
      </c>
      <c r="B27" s="400"/>
      <c r="C27" s="126"/>
      <c r="D27" s="126"/>
      <c r="E27" s="126"/>
      <c r="F27" s="126"/>
      <c r="G27" s="126"/>
      <c r="H27" s="126"/>
      <c r="I27" s="126"/>
      <c r="J27" s="126"/>
      <c r="O27" s="401"/>
      <c r="P27" s="126"/>
      <c r="Q27" s="126"/>
      <c r="S27" s="402"/>
      <c r="T27" s="402"/>
      <c r="U27" s="402"/>
      <c r="V27" s="402" t="s">
        <v>408</v>
      </c>
      <c r="X27" s="399"/>
      <c r="Y27" s="399"/>
    </row>
    <row r="28" spans="1:25" s="119" customFormat="1" ht="13.5" customHeight="1">
      <c r="A28" s="26" t="s">
        <v>409</v>
      </c>
      <c r="B28" s="188"/>
      <c r="C28" s="126" t="s">
        <v>1089</v>
      </c>
      <c r="D28" s="126"/>
      <c r="E28" s="126"/>
      <c r="F28" s="126"/>
      <c r="G28" s="126"/>
      <c r="H28" s="126"/>
      <c r="I28" s="126"/>
      <c r="J28" s="126"/>
      <c r="O28" s="401"/>
      <c r="P28" s="126"/>
      <c r="Q28" s="126"/>
      <c r="S28" s="200"/>
      <c r="T28" s="200"/>
      <c r="U28" s="200"/>
      <c r="V28" s="200"/>
      <c r="X28" s="399"/>
      <c r="Y28" s="399"/>
    </row>
    <row r="29" spans="1:27" s="405" customFormat="1" ht="24.75" customHeight="1">
      <c r="A29" s="403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91"/>
      <c r="M29" s="365"/>
      <c r="N29" s="365"/>
      <c r="O29" s="404"/>
      <c r="P29" s="365"/>
      <c r="Q29" s="365"/>
      <c r="R29" s="365"/>
      <c r="S29" s="365"/>
      <c r="T29" s="365"/>
      <c r="U29" s="365"/>
      <c r="V29" s="365"/>
      <c r="W29" s="365"/>
      <c r="X29" s="369"/>
      <c r="Y29" s="403"/>
      <c r="AA29" s="406"/>
    </row>
  </sheetData>
  <mergeCells count="25">
    <mergeCell ref="L4:M4"/>
    <mergeCell ref="B4:C4"/>
    <mergeCell ref="D4:E4"/>
    <mergeCell ref="A1:V1"/>
    <mergeCell ref="N3:U3"/>
    <mergeCell ref="B3:M3"/>
    <mergeCell ref="T4:U4"/>
    <mergeCell ref="H4:I4"/>
    <mergeCell ref="A3:A8"/>
    <mergeCell ref="V3:V8"/>
    <mergeCell ref="B5:C5"/>
    <mergeCell ref="D5:E5"/>
    <mergeCell ref="R4:S4"/>
    <mergeCell ref="N4:O4"/>
    <mergeCell ref="P4:Q4"/>
    <mergeCell ref="N5:O5"/>
    <mergeCell ref="P5:Q5"/>
    <mergeCell ref="R5:S5"/>
    <mergeCell ref="J4:K4"/>
    <mergeCell ref="F4:G4"/>
    <mergeCell ref="T5:U5"/>
    <mergeCell ref="F5:G5"/>
    <mergeCell ref="H5:I5"/>
    <mergeCell ref="J5:K5"/>
    <mergeCell ref="L5:M5"/>
  </mergeCells>
  <printOptions/>
  <pageMargins left="0.41" right="0.75" top="1" bottom="1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3">
      <selection activeCell="J31" sqref="J31:K31"/>
    </sheetView>
  </sheetViews>
  <sheetFormatPr defaultColWidth="8.88671875" defaultRowHeight="13.5"/>
  <cols>
    <col min="1" max="1" width="12.77734375" style="0" customWidth="1"/>
    <col min="2" max="2" width="9.6640625" style="0" bestFit="1" customWidth="1"/>
    <col min="3" max="3" width="11.21484375" style="0" customWidth="1"/>
    <col min="4" max="4" width="8.21484375" style="0" customWidth="1"/>
    <col min="5" max="5" width="10.6640625" style="0" bestFit="1" customWidth="1"/>
    <col min="6" max="6" width="8.3359375" style="0" customWidth="1"/>
    <col min="7" max="7" width="10.88671875" style="0" customWidth="1"/>
    <col min="8" max="8" width="7.77734375" style="0" customWidth="1"/>
    <col min="9" max="9" width="12.3359375" style="0" customWidth="1"/>
    <col min="10" max="11" width="6.77734375" style="0" customWidth="1"/>
    <col min="12" max="12" width="12.77734375" style="0" customWidth="1"/>
    <col min="13" max="13" width="8.99609375" style="0" customWidth="1"/>
    <col min="14" max="14" width="8.21484375" style="0" customWidth="1"/>
    <col min="15" max="15" width="8.99609375" style="0" customWidth="1"/>
    <col min="16" max="16" width="8.5546875" style="0" customWidth="1"/>
    <col min="17" max="17" width="9.5546875" style="0" customWidth="1"/>
    <col min="18" max="18" width="8.21484375" style="0" customWidth="1"/>
    <col min="19" max="19" width="9.77734375" style="0" customWidth="1"/>
    <col min="20" max="20" width="9.99609375" style="0" customWidth="1"/>
  </cols>
  <sheetData>
    <row r="1" spans="1:14" s="26" customFormat="1" ht="25.5" customHeight="1">
      <c r="A1" s="827" t="s">
        <v>376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27"/>
      <c r="N1" s="27"/>
    </row>
    <row r="2" spans="1:12" ht="13.5" customHeight="1" thickBot="1">
      <c r="A2" s="8" t="s">
        <v>467</v>
      </c>
      <c r="B2" s="8"/>
      <c r="C2" s="8"/>
      <c r="D2" s="8"/>
      <c r="E2" s="8"/>
      <c r="F2" s="8"/>
      <c r="G2" s="8"/>
      <c r="H2" s="8"/>
      <c r="I2" s="8"/>
      <c r="J2" s="8"/>
      <c r="K2" s="8"/>
      <c r="L2" s="84" t="s">
        <v>468</v>
      </c>
    </row>
    <row r="3" spans="1:13" s="207" customFormat="1" ht="21" customHeight="1">
      <c r="A3" s="826" t="s">
        <v>905</v>
      </c>
      <c r="B3" s="852" t="s">
        <v>906</v>
      </c>
      <c r="C3" s="853"/>
      <c r="D3" s="853"/>
      <c r="E3" s="853"/>
      <c r="F3" s="853"/>
      <c r="G3" s="854"/>
      <c r="H3" s="855" t="s">
        <v>907</v>
      </c>
      <c r="I3" s="856"/>
      <c r="J3" s="856"/>
      <c r="K3" s="857"/>
      <c r="L3" s="828" t="s">
        <v>822</v>
      </c>
      <c r="M3" s="206"/>
    </row>
    <row r="4" spans="1:14" s="207" customFormat="1" ht="21" customHeight="1">
      <c r="A4" s="1005"/>
      <c r="B4" s="851" t="s">
        <v>908</v>
      </c>
      <c r="C4" s="1000"/>
      <c r="D4" s="851" t="s">
        <v>909</v>
      </c>
      <c r="E4" s="1000"/>
      <c r="F4" s="851" t="s">
        <v>910</v>
      </c>
      <c r="G4" s="1000"/>
      <c r="H4" s="851" t="s">
        <v>909</v>
      </c>
      <c r="I4" s="1000"/>
      <c r="J4" s="851" t="s">
        <v>911</v>
      </c>
      <c r="K4" s="1000"/>
      <c r="L4" s="829"/>
      <c r="N4" s="206"/>
    </row>
    <row r="5" spans="1:14" s="207" customFormat="1" ht="23.25" customHeight="1">
      <c r="A5" s="1006"/>
      <c r="B5" s="208" t="s">
        <v>912</v>
      </c>
      <c r="C5" s="209" t="s">
        <v>913</v>
      </c>
      <c r="D5" s="209" t="s">
        <v>912</v>
      </c>
      <c r="E5" s="209" t="s">
        <v>913</v>
      </c>
      <c r="F5" s="209" t="s">
        <v>912</v>
      </c>
      <c r="G5" s="209" t="s">
        <v>913</v>
      </c>
      <c r="H5" s="209" t="s">
        <v>912</v>
      </c>
      <c r="I5" s="210" t="s">
        <v>913</v>
      </c>
      <c r="J5" s="210" t="s">
        <v>912</v>
      </c>
      <c r="K5" s="208" t="s">
        <v>913</v>
      </c>
      <c r="L5" s="830"/>
      <c r="N5" s="206"/>
    </row>
    <row r="6" spans="1:12" s="213" customFormat="1" ht="13.5" customHeight="1">
      <c r="A6" s="511" t="s">
        <v>893</v>
      </c>
      <c r="B6" s="211">
        <f>SUM(D6+F6)</f>
        <v>9542</v>
      </c>
      <c r="C6" s="212">
        <f>SUM(E6+G6)</f>
        <v>63846</v>
      </c>
      <c r="D6" s="212">
        <f>SUM(H6+B21+F21)</f>
        <v>731</v>
      </c>
      <c r="E6" s="212">
        <f>SUM(I6+C21+G21)</f>
        <v>23784</v>
      </c>
      <c r="F6" s="212">
        <f>SUM(J6+D21+H21)</f>
        <v>8811</v>
      </c>
      <c r="G6" s="212">
        <f>SUM(K6+E21+I21)</f>
        <v>40062</v>
      </c>
      <c r="H6" s="212">
        <v>338</v>
      </c>
      <c r="I6" s="212">
        <v>7544</v>
      </c>
      <c r="J6" s="215">
        <v>0</v>
      </c>
      <c r="K6" s="215">
        <v>0</v>
      </c>
      <c r="L6" s="515" t="s">
        <v>893</v>
      </c>
    </row>
    <row r="7" spans="1:12" s="214" customFormat="1" ht="13.5" customHeight="1">
      <c r="A7" s="512" t="s">
        <v>894</v>
      </c>
      <c r="B7" s="212">
        <v>3289</v>
      </c>
      <c r="C7" s="212">
        <v>23283</v>
      </c>
      <c r="D7" s="212">
        <v>182</v>
      </c>
      <c r="E7" s="212">
        <v>8484</v>
      </c>
      <c r="F7" s="212">
        <v>3107</v>
      </c>
      <c r="G7" s="212">
        <v>14799</v>
      </c>
      <c r="H7" s="212">
        <v>37</v>
      </c>
      <c r="I7" s="212">
        <v>1433</v>
      </c>
      <c r="J7" s="216" t="s">
        <v>778</v>
      </c>
      <c r="K7" s="216" t="s">
        <v>778</v>
      </c>
      <c r="L7" s="516" t="s">
        <v>894</v>
      </c>
    </row>
    <row r="8" spans="1:12" s="214" customFormat="1" ht="13.5" customHeight="1">
      <c r="A8" s="511" t="s">
        <v>895</v>
      </c>
      <c r="B8" s="211">
        <f>SUM(D8+F8)</f>
        <v>10013</v>
      </c>
      <c r="C8" s="212">
        <v>71206</v>
      </c>
      <c r="D8" s="212">
        <f>SUM(H8+B23+F23)</f>
        <v>754</v>
      </c>
      <c r="E8" s="212">
        <f>SUM(I8+C23+G23)</f>
        <v>24569</v>
      </c>
      <c r="F8" s="212">
        <f>SUM(J8+D23+H23)</f>
        <v>9259</v>
      </c>
      <c r="G8" s="212">
        <v>46637</v>
      </c>
      <c r="H8" s="212">
        <v>338</v>
      </c>
      <c r="I8" s="212">
        <v>7644</v>
      </c>
      <c r="J8" s="217">
        <v>0</v>
      </c>
      <c r="K8" s="216" t="s">
        <v>778</v>
      </c>
      <c r="L8" s="517" t="s">
        <v>895</v>
      </c>
    </row>
    <row r="9" spans="1:12" s="214" customFormat="1" ht="13.5" customHeight="1">
      <c r="A9" s="512" t="s">
        <v>896</v>
      </c>
      <c r="B9" s="212">
        <v>3596</v>
      </c>
      <c r="C9" s="212">
        <v>24660</v>
      </c>
      <c r="D9" s="212">
        <v>229</v>
      </c>
      <c r="E9" s="212">
        <v>9561</v>
      </c>
      <c r="F9" s="212">
        <v>3367</v>
      </c>
      <c r="G9" s="212">
        <v>15099</v>
      </c>
      <c r="H9" s="212">
        <v>56</v>
      </c>
      <c r="I9" s="212">
        <v>1444</v>
      </c>
      <c r="J9" s="217">
        <v>0</v>
      </c>
      <c r="K9" s="216" t="s">
        <v>778</v>
      </c>
      <c r="L9" s="516" t="s">
        <v>896</v>
      </c>
    </row>
    <row r="10" spans="1:12" s="214" customFormat="1" ht="13.5" customHeight="1">
      <c r="A10" s="511" t="s">
        <v>897</v>
      </c>
      <c r="B10" s="211">
        <f>SUM(D10+F10)</f>
        <v>11089</v>
      </c>
      <c r="C10" s="212">
        <v>78641</v>
      </c>
      <c r="D10" s="212">
        <f>SUM(H10+B25+F25)</f>
        <v>803</v>
      </c>
      <c r="E10" s="212">
        <f>SUM(I10+C25+G25)</f>
        <v>26613</v>
      </c>
      <c r="F10" s="212">
        <f>SUM(J10+D25+H25)</f>
        <v>10286</v>
      </c>
      <c r="G10" s="212">
        <v>52028</v>
      </c>
      <c r="H10" s="212">
        <v>354</v>
      </c>
      <c r="I10" s="212">
        <v>8583</v>
      </c>
      <c r="J10" s="217">
        <v>0</v>
      </c>
      <c r="K10" s="216" t="s">
        <v>778</v>
      </c>
      <c r="L10" s="517" t="s">
        <v>897</v>
      </c>
    </row>
    <row r="11" spans="1:12" s="214" customFormat="1" ht="13.5" customHeight="1">
      <c r="A11" s="512" t="s">
        <v>898</v>
      </c>
      <c r="B11" s="212">
        <v>3845</v>
      </c>
      <c r="C11" s="212">
        <v>26852</v>
      </c>
      <c r="D11" s="212">
        <v>271</v>
      </c>
      <c r="E11" s="212">
        <v>10425</v>
      </c>
      <c r="F11" s="212">
        <v>3574</v>
      </c>
      <c r="G11" s="212">
        <v>16427</v>
      </c>
      <c r="H11" s="212">
        <v>71</v>
      </c>
      <c r="I11" s="212">
        <v>1659</v>
      </c>
      <c r="J11" s="217">
        <v>0</v>
      </c>
      <c r="K11" s="216" t="s">
        <v>778</v>
      </c>
      <c r="L11" s="516" t="s">
        <v>898</v>
      </c>
    </row>
    <row r="12" spans="1:12" s="214" customFormat="1" ht="13.5" customHeight="1">
      <c r="A12" s="511" t="s">
        <v>899</v>
      </c>
      <c r="B12" s="211">
        <v>12813</v>
      </c>
      <c r="C12" s="212">
        <v>91013</v>
      </c>
      <c r="D12" s="212">
        <v>823</v>
      </c>
      <c r="E12" s="212">
        <v>27910</v>
      </c>
      <c r="F12" s="212">
        <v>11990</v>
      </c>
      <c r="G12" s="212">
        <v>63103</v>
      </c>
      <c r="H12" s="212">
        <v>362</v>
      </c>
      <c r="I12" s="212">
        <v>9061</v>
      </c>
      <c r="J12" s="217">
        <v>0</v>
      </c>
      <c r="K12" s="216" t="s">
        <v>778</v>
      </c>
      <c r="L12" s="517" t="s">
        <v>899</v>
      </c>
    </row>
    <row r="13" spans="1:12" s="220" customFormat="1" ht="13.5" customHeight="1">
      <c r="A13" s="513" t="s">
        <v>900</v>
      </c>
      <c r="B13" s="222">
        <v>4108</v>
      </c>
      <c r="C13" s="222">
        <v>28869</v>
      </c>
      <c r="D13" s="222">
        <v>272</v>
      </c>
      <c r="E13" s="222">
        <v>10427</v>
      </c>
      <c r="F13" s="222">
        <v>3836</v>
      </c>
      <c r="G13" s="222">
        <v>18442</v>
      </c>
      <c r="H13" s="222">
        <v>71</v>
      </c>
      <c r="I13" s="222">
        <v>1659</v>
      </c>
      <c r="J13" s="218">
        <v>0</v>
      </c>
      <c r="K13" s="219" t="s">
        <v>778</v>
      </c>
      <c r="L13" s="518" t="s">
        <v>900</v>
      </c>
    </row>
    <row r="14" spans="1:12" s="205" customFormat="1" ht="13.5" customHeight="1">
      <c r="A14" s="514" t="s">
        <v>901</v>
      </c>
      <c r="B14" s="221">
        <f>SUM(D14+F14)</f>
        <v>14184</v>
      </c>
      <c r="C14" s="222">
        <v>96277</v>
      </c>
      <c r="D14" s="222">
        <f>SUM(H14+B29+F29)</f>
        <v>825</v>
      </c>
      <c r="E14" s="222">
        <f>SUM(I14+C29+G29)</f>
        <v>27338</v>
      </c>
      <c r="F14" s="222">
        <f>SUM(J14+D29+H29)</f>
        <v>13359</v>
      </c>
      <c r="G14" s="222">
        <v>68939</v>
      </c>
      <c r="H14" s="222">
        <v>362</v>
      </c>
      <c r="I14" s="222">
        <v>9061</v>
      </c>
      <c r="J14" s="218">
        <v>0</v>
      </c>
      <c r="K14" s="219" t="s">
        <v>778</v>
      </c>
      <c r="L14" s="519" t="s">
        <v>901</v>
      </c>
    </row>
    <row r="15" spans="1:12" s="205" customFormat="1" ht="13.5" customHeight="1">
      <c r="A15" s="513" t="s">
        <v>902</v>
      </c>
      <c r="B15" s="222">
        <v>4336</v>
      </c>
      <c r="C15" s="222">
        <v>31456</v>
      </c>
      <c r="D15" s="222">
        <v>319</v>
      </c>
      <c r="E15" s="222">
        <v>11681</v>
      </c>
      <c r="F15" s="222">
        <v>4017</v>
      </c>
      <c r="G15" s="222">
        <v>19775</v>
      </c>
      <c r="H15" s="222">
        <v>71</v>
      </c>
      <c r="I15" s="222">
        <v>1659</v>
      </c>
      <c r="J15" s="218">
        <v>0</v>
      </c>
      <c r="K15" s="219" t="s">
        <v>778</v>
      </c>
      <c r="L15" s="518" t="s">
        <v>902</v>
      </c>
    </row>
    <row r="16" spans="1:12" s="472" customFormat="1" ht="13.5" customHeight="1" thickBot="1">
      <c r="A16" s="223" t="s">
        <v>969</v>
      </c>
      <c r="B16" s="762">
        <v>19900</v>
      </c>
      <c r="C16" s="593">
        <v>142371</v>
      </c>
      <c r="D16" s="593">
        <v>1217</v>
      </c>
      <c r="E16" s="593">
        <v>41720</v>
      </c>
      <c r="F16" s="593">
        <v>18683</v>
      </c>
      <c r="G16" s="593">
        <v>100651</v>
      </c>
      <c r="H16" s="470">
        <v>445</v>
      </c>
      <c r="I16" s="470">
        <v>11366</v>
      </c>
      <c r="J16" s="471">
        <v>0</v>
      </c>
      <c r="K16" s="471" t="s">
        <v>778</v>
      </c>
      <c r="L16" s="224" t="s">
        <v>969</v>
      </c>
    </row>
    <row r="17" ht="14.25" thickBot="1"/>
    <row r="18" spans="1:11" s="207" customFormat="1" ht="21" customHeight="1">
      <c r="A18" s="826" t="s">
        <v>914</v>
      </c>
      <c r="B18" s="852" t="s">
        <v>915</v>
      </c>
      <c r="C18" s="853"/>
      <c r="D18" s="853"/>
      <c r="E18" s="854"/>
      <c r="F18" s="852" t="s">
        <v>916</v>
      </c>
      <c r="G18" s="853"/>
      <c r="H18" s="853"/>
      <c r="I18" s="854"/>
      <c r="J18" s="858" t="s">
        <v>917</v>
      </c>
      <c r="K18" s="859"/>
    </row>
    <row r="19" spans="1:11" s="207" customFormat="1" ht="21" customHeight="1">
      <c r="A19" s="1005"/>
      <c r="B19" s="851" t="s">
        <v>918</v>
      </c>
      <c r="C19" s="1000"/>
      <c r="D19" s="851" t="s">
        <v>919</v>
      </c>
      <c r="E19" s="1000"/>
      <c r="F19" s="851" t="s">
        <v>920</v>
      </c>
      <c r="G19" s="1000"/>
      <c r="H19" s="851" t="s">
        <v>919</v>
      </c>
      <c r="I19" s="1000"/>
      <c r="J19" s="992"/>
      <c r="K19" s="860"/>
    </row>
    <row r="20" spans="1:11" s="207" customFormat="1" ht="23.25" customHeight="1">
      <c r="A20" s="1006"/>
      <c r="B20" s="208" t="s">
        <v>921</v>
      </c>
      <c r="C20" s="209" t="s">
        <v>922</v>
      </c>
      <c r="D20" s="209" t="s">
        <v>921</v>
      </c>
      <c r="E20" s="209" t="s">
        <v>922</v>
      </c>
      <c r="F20" s="209" t="s">
        <v>921</v>
      </c>
      <c r="G20" s="209" t="s">
        <v>922</v>
      </c>
      <c r="H20" s="209" t="s">
        <v>921</v>
      </c>
      <c r="I20" s="209" t="s">
        <v>922</v>
      </c>
      <c r="J20" s="993"/>
      <c r="K20" s="861"/>
    </row>
    <row r="21" spans="1:11" ht="13.5" customHeight="1">
      <c r="A21" s="511" t="s">
        <v>893</v>
      </c>
      <c r="B21" s="222">
        <v>271</v>
      </c>
      <c r="C21" s="222">
        <v>8982</v>
      </c>
      <c r="D21" s="222">
        <v>38</v>
      </c>
      <c r="E21" s="222">
        <v>1041</v>
      </c>
      <c r="F21" s="222">
        <v>122</v>
      </c>
      <c r="G21" s="222">
        <v>7258</v>
      </c>
      <c r="H21" s="222">
        <v>8773</v>
      </c>
      <c r="I21" s="222">
        <v>39021</v>
      </c>
      <c r="J21" s="515" t="s">
        <v>893</v>
      </c>
      <c r="K21" s="520"/>
    </row>
    <row r="22" spans="1:11" ht="13.5" customHeight="1">
      <c r="A22" s="512" t="s">
        <v>894</v>
      </c>
      <c r="B22" s="222">
        <v>80</v>
      </c>
      <c r="C22" s="222">
        <v>5465</v>
      </c>
      <c r="D22" s="222">
        <v>20</v>
      </c>
      <c r="E22" s="222">
        <v>752</v>
      </c>
      <c r="F22" s="222">
        <v>65</v>
      </c>
      <c r="G22" s="222">
        <v>1586</v>
      </c>
      <c r="H22" s="222">
        <v>3087</v>
      </c>
      <c r="I22" s="222">
        <v>14047</v>
      </c>
      <c r="J22" s="516" t="s">
        <v>894</v>
      </c>
      <c r="K22" s="8"/>
    </row>
    <row r="23" spans="1:11" ht="13.5" customHeight="1">
      <c r="A23" s="511" t="s">
        <v>895</v>
      </c>
      <c r="B23" s="222">
        <v>290</v>
      </c>
      <c r="C23" s="222">
        <v>9583</v>
      </c>
      <c r="D23" s="222">
        <v>39</v>
      </c>
      <c r="E23" s="222">
        <v>1051</v>
      </c>
      <c r="F23" s="222">
        <v>126</v>
      </c>
      <c r="G23" s="222">
        <v>7342</v>
      </c>
      <c r="H23" s="222">
        <v>9220</v>
      </c>
      <c r="I23" s="222">
        <v>45586</v>
      </c>
      <c r="J23" s="517" t="s">
        <v>895</v>
      </c>
      <c r="K23" s="8"/>
    </row>
    <row r="24" spans="1:11" ht="13.5" customHeight="1">
      <c r="A24" s="512" t="s">
        <v>896</v>
      </c>
      <c r="B24" s="222">
        <v>107</v>
      </c>
      <c r="C24" s="222">
        <v>6531</v>
      </c>
      <c r="D24" s="222">
        <v>20</v>
      </c>
      <c r="E24" s="222">
        <v>750</v>
      </c>
      <c r="F24" s="222">
        <v>66</v>
      </c>
      <c r="G24" s="222">
        <v>1586</v>
      </c>
      <c r="H24" s="222">
        <v>3347</v>
      </c>
      <c r="I24" s="222">
        <v>14349</v>
      </c>
      <c r="J24" s="516" t="s">
        <v>896</v>
      </c>
      <c r="K24" s="8"/>
    </row>
    <row r="25" spans="1:10" s="88" customFormat="1" ht="13.5" customHeight="1">
      <c r="A25" s="511" t="s">
        <v>897</v>
      </c>
      <c r="B25" s="222">
        <v>329</v>
      </c>
      <c r="C25" s="222">
        <v>11365</v>
      </c>
      <c r="D25" s="222">
        <v>43</v>
      </c>
      <c r="E25" s="222">
        <v>1783</v>
      </c>
      <c r="F25" s="222">
        <v>120</v>
      </c>
      <c r="G25" s="222">
        <v>6665</v>
      </c>
      <c r="H25" s="222">
        <v>10243</v>
      </c>
      <c r="I25" s="227">
        <v>50245</v>
      </c>
      <c r="J25" s="517" t="s">
        <v>897</v>
      </c>
    </row>
    <row r="26" spans="1:10" s="88" customFormat="1" ht="13.5" customHeight="1">
      <c r="A26" s="512" t="s">
        <v>898</v>
      </c>
      <c r="B26" s="222">
        <v>133</v>
      </c>
      <c r="C26" s="222">
        <v>7136</v>
      </c>
      <c r="D26" s="222">
        <v>20</v>
      </c>
      <c r="E26" s="222">
        <v>750</v>
      </c>
      <c r="F26" s="222">
        <v>67</v>
      </c>
      <c r="G26" s="222">
        <v>1630</v>
      </c>
      <c r="H26" s="222">
        <v>3554</v>
      </c>
      <c r="I26" s="222">
        <v>15677</v>
      </c>
      <c r="J26" s="516" t="s">
        <v>898</v>
      </c>
    </row>
    <row r="27" spans="1:10" s="88" customFormat="1" ht="13.5" customHeight="1">
      <c r="A27" s="511" t="s">
        <v>899</v>
      </c>
      <c r="B27" s="222">
        <v>323</v>
      </c>
      <c r="C27" s="222">
        <v>10955</v>
      </c>
      <c r="D27" s="222">
        <v>48</v>
      </c>
      <c r="E27" s="222">
        <v>1873</v>
      </c>
      <c r="F27" s="222">
        <v>138</v>
      </c>
      <c r="G27" s="222">
        <v>7894</v>
      </c>
      <c r="H27" s="222">
        <v>11942</v>
      </c>
      <c r="I27" s="227">
        <v>61230</v>
      </c>
      <c r="J27" s="517" t="s">
        <v>899</v>
      </c>
    </row>
    <row r="28" spans="1:10" s="88" customFormat="1" ht="13.5" customHeight="1">
      <c r="A28" s="513" t="s">
        <v>900</v>
      </c>
      <c r="B28" s="222">
        <v>133</v>
      </c>
      <c r="C28" s="222">
        <v>7136</v>
      </c>
      <c r="D28" s="222">
        <v>20</v>
      </c>
      <c r="E28" s="222">
        <v>750</v>
      </c>
      <c r="F28" s="222">
        <v>68</v>
      </c>
      <c r="G28" s="222">
        <v>1632</v>
      </c>
      <c r="H28" s="222">
        <v>3816</v>
      </c>
      <c r="I28" s="222">
        <v>17692</v>
      </c>
      <c r="J28" s="518" t="s">
        <v>900</v>
      </c>
    </row>
    <row r="29" spans="1:11" s="80" customFormat="1" ht="13.5" customHeight="1">
      <c r="A29" s="514" t="s">
        <v>901</v>
      </c>
      <c r="B29" s="222">
        <v>335</v>
      </c>
      <c r="C29" s="222">
        <v>11254</v>
      </c>
      <c r="D29" s="222">
        <v>51</v>
      </c>
      <c r="E29" s="222">
        <v>1958</v>
      </c>
      <c r="F29" s="222">
        <v>128</v>
      </c>
      <c r="G29" s="222">
        <v>7023</v>
      </c>
      <c r="H29" s="222">
        <v>13308</v>
      </c>
      <c r="I29" s="227">
        <v>66981</v>
      </c>
      <c r="J29" s="519" t="s">
        <v>901</v>
      </c>
      <c r="K29" s="521"/>
    </row>
    <row r="30" spans="1:11" s="80" customFormat="1" ht="13.5" customHeight="1">
      <c r="A30" s="513" t="s">
        <v>902</v>
      </c>
      <c r="B30" s="222">
        <v>180</v>
      </c>
      <c r="C30" s="222">
        <v>8390</v>
      </c>
      <c r="D30" s="222">
        <v>20</v>
      </c>
      <c r="E30" s="222">
        <v>750</v>
      </c>
      <c r="F30" s="222">
        <v>68</v>
      </c>
      <c r="G30" s="222">
        <v>1632</v>
      </c>
      <c r="H30" s="222">
        <v>3997</v>
      </c>
      <c r="I30" s="222">
        <v>19025</v>
      </c>
      <c r="J30" s="518" t="s">
        <v>902</v>
      </c>
      <c r="K30" s="521"/>
    </row>
    <row r="31" spans="1:11" s="472" customFormat="1" ht="13.5" customHeight="1" thickBot="1">
      <c r="A31" s="223" t="s">
        <v>969</v>
      </c>
      <c r="B31" s="473">
        <v>549</v>
      </c>
      <c r="C31" s="470">
        <v>20113</v>
      </c>
      <c r="D31" s="470">
        <v>81</v>
      </c>
      <c r="E31" s="470">
        <v>3471</v>
      </c>
      <c r="F31" s="470">
        <v>223</v>
      </c>
      <c r="G31" s="470">
        <v>10241</v>
      </c>
      <c r="H31" s="470">
        <v>18602</v>
      </c>
      <c r="I31" s="474">
        <v>97180</v>
      </c>
      <c r="J31" s="862" t="s">
        <v>969</v>
      </c>
      <c r="K31" s="825"/>
    </row>
    <row r="32" spans="1:11" ht="13.5">
      <c r="A32" t="s">
        <v>892</v>
      </c>
      <c r="F32" s="850" t="s">
        <v>4</v>
      </c>
      <c r="G32" s="850"/>
      <c r="H32" s="850"/>
      <c r="I32" s="850"/>
      <c r="J32" s="850"/>
      <c r="K32" s="850"/>
    </row>
    <row r="33" ht="13.5">
      <c r="F33" s="1"/>
    </row>
  </sheetData>
  <mergeCells count="20">
    <mergeCell ref="J31:K31"/>
    <mergeCell ref="A18:A20"/>
    <mergeCell ref="A1:L1"/>
    <mergeCell ref="B4:C4"/>
    <mergeCell ref="D4:E4"/>
    <mergeCell ref="F4:G4"/>
    <mergeCell ref="H4:I4"/>
    <mergeCell ref="L3:L5"/>
    <mergeCell ref="A3:A5"/>
    <mergeCell ref="F19:G19"/>
    <mergeCell ref="F32:K32"/>
    <mergeCell ref="J4:K4"/>
    <mergeCell ref="D19:E19"/>
    <mergeCell ref="B3:G3"/>
    <mergeCell ref="H3:K3"/>
    <mergeCell ref="B18:E18"/>
    <mergeCell ref="H19:I19"/>
    <mergeCell ref="F18:I18"/>
    <mergeCell ref="B19:C19"/>
    <mergeCell ref="J18:K20"/>
  </mergeCells>
  <printOptions/>
  <pageMargins left="0.66" right="0.68" top="0.73" bottom="0.81" header="0.5" footer="0.5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showZeros="0" workbookViewId="0" topLeftCell="D1">
      <selection activeCell="Q12" sqref="Q12"/>
    </sheetView>
  </sheetViews>
  <sheetFormatPr defaultColWidth="8.88671875" defaultRowHeight="13.5"/>
  <cols>
    <col min="1" max="2" width="8.77734375" style="179" customWidth="1"/>
    <col min="3" max="3" width="8.21484375" style="179" customWidth="1"/>
    <col min="4" max="4" width="7.77734375" style="179" customWidth="1"/>
    <col min="5" max="5" width="7.21484375" style="179" customWidth="1"/>
    <col min="6" max="6" width="7.77734375" style="179" customWidth="1"/>
    <col min="7" max="7" width="7.21484375" style="179" customWidth="1"/>
    <col min="8" max="8" width="7.5546875" style="179" customWidth="1"/>
    <col min="9" max="9" width="8.99609375" style="179" customWidth="1"/>
    <col min="10" max="10" width="6.99609375" style="179" customWidth="1"/>
    <col min="11" max="12" width="7.4453125" style="179" customWidth="1"/>
    <col min="13" max="13" width="6.99609375" style="179" customWidth="1"/>
    <col min="14" max="14" width="7.21484375" style="179" customWidth="1"/>
    <col min="15" max="15" width="7.10546875" style="179" customWidth="1"/>
    <col min="16" max="16" width="6.88671875" style="179" customWidth="1"/>
    <col min="17" max="17" width="9.4453125" style="179" customWidth="1"/>
    <col min="18" max="16384" width="8.88671875" style="179" customWidth="1"/>
  </cols>
  <sheetData>
    <row r="1" spans="1:17" s="43" customFormat="1" ht="29.25" customHeight="1">
      <c r="A1" s="836" t="s">
        <v>377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</row>
    <row r="2" spans="1:17" s="46" customFormat="1" ht="20.25" customHeight="1" thickBot="1">
      <c r="A2" s="44" t="s">
        <v>585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P2" s="82"/>
      <c r="Q2" s="82" t="s">
        <v>586</v>
      </c>
    </row>
    <row r="3" spans="1:17" s="47" customFormat="1" ht="21.75" customHeight="1">
      <c r="A3" s="821" t="s">
        <v>437</v>
      </c>
      <c r="B3" s="196"/>
      <c r="C3" s="202"/>
      <c r="D3" s="202" t="s">
        <v>453</v>
      </c>
      <c r="E3" s="202"/>
      <c r="F3" s="202"/>
      <c r="G3" s="202"/>
      <c r="H3" s="202"/>
      <c r="I3" s="202"/>
      <c r="J3" s="201"/>
      <c r="K3" s="202"/>
      <c r="L3" s="202" t="s">
        <v>454</v>
      </c>
      <c r="M3" s="202"/>
      <c r="N3" s="202"/>
      <c r="O3" s="202"/>
      <c r="P3" s="201"/>
      <c r="Q3" s="1014" t="s">
        <v>826</v>
      </c>
    </row>
    <row r="4" spans="1:17" s="47" customFormat="1" ht="21.75" customHeight="1">
      <c r="A4" s="822"/>
      <c r="B4" s="838" t="s">
        <v>455</v>
      </c>
      <c r="C4" s="820"/>
      <c r="D4" s="837"/>
      <c r="E4" s="137" t="s">
        <v>923</v>
      </c>
      <c r="F4" s="197"/>
      <c r="G4" s="198"/>
      <c r="H4" s="831" t="s">
        <v>924</v>
      </c>
      <c r="I4" s="832"/>
      <c r="J4" s="833"/>
      <c r="K4" s="838" t="s">
        <v>455</v>
      </c>
      <c r="L4" s="837"/>
      <c r="M4" s="834" t="s">
        <v>456</v>
      </c>
      <c r="N4" s="835"/>
      <c r="O4" s="834" t="s">
        <v>457</v>
      </c>
      <c r="P4" s="837"/>
      <c r="Q4" s="1015"/>
    </row>
    <row r="5" spans="1:17" s="47" customFormat="1" ht="21.75" customHeight="1">
      <c r="A5" s="822"/>
      <c r="B5" s="40" t="s">
        <v>458</v>
      </c>
      <c r="C5" s="40" t="s">
        <v>459</v>
      </c>
      <c r="D5" s="40" t="s">
        <v>460</v>
      </c>
      <c r="E5" s="40" t="s">
        <v>458</v>
      </c>
      <c r="F5" s="40" t="s">
        <v>459</v>
      </c>
      <c r="G5" s="40" t="s">
        <v>460</v>
      </c>
      <c r="H5" s="40" t="s">
        <v>458</v>
      </c>
      <c r="I5" s="40" t="s">
        <v>459</v>
      </c>
      <c r="J5" s="40" t="s">
        <v>460</v>
      </c>
      <c r="K5" s="40" t="s">
        <v>458</v>
      </c>
      <c r="L5" s="40" t="s">
        <v>459</v>
      </c>
      <c r="M5" s="40" t="s">
        <v>458</v>
      </c>
      <c r="N5" s="40" t="s">
        <v>459</v>
      </c>
      <c r="O5" s="40" t="s">
        <v>458</v>
      </c>
      <c r="P5" s="40" t="s">
        <v>459</v>
      </c>
      <c r="Q5" s="1015"/>
    </row>
    <row r="6" spans="1:17" s="47" customFormat="1" ht="21.75" customHeight="1">
      <c r="A6" s="1013"/>
      <c r="B6" s="42" t="s">
        <v>766</v>
      </c>
      <c r="C6" s="42" t="s">
        <v>461</v>
      </c>
      <c r="D6" s="42" t="s">
        <v>462</v>
      </c>
      <c r="E6" s="42" t="s">
        <v>766</v>
      </c>
      <c r="F6" s="42" t="s">
        <v>461</v>
      </c>
      <c r="G6" s="42" t="s">
        <v>462</v>
      </c>
      <c r="H6" s="42" t="s">
        <v>766</v>
      </c>
      <c r="I6" s="42" t="s">
        <v>461</v>
      </c>
      <c r="J6" s="42" t="s">
        <v>462</v>
      </c>
      <c r="K6" s="42" t="s">
        <v>766</v>
      </c>
      <c r="L6" s="42" t="s">
        <v>461</v>
      </c>
      <c r="M6" s="42" t="s">
        <v>766</v>
      </c>
      <c r="N6" s="42" t="s">
        <v>461</v>
      </c>
      <c r="O6" s="42" t="s">
        <v>766</v>
      </c>
      <c r="P6" s="42" t="s">
        <v>461</v>
      </c>
      <c r="Q6" s="1016"/>
    </row>
    <row r="7" spans="1:17" s="46" customFormat="1" ht="19.5" customHeight="1">
      <c r="A7" s="31" t="s">
        <v>812</v>
      </c>
      <c r="B7" s="55">
        <v>8601</v>
      </c>
      <c r="C7" s="55">
        <v>267113</v>
      </c>
      <c r="D7" s="55">
        <v>10997</v>
      </c>
      <c r="E7" s="65">
        <v>4278</v>
      </c>
      <c r="F7" s="65">
        <v>119687</v>
      </c>
      <c r="G7" s="65">
        <v>3467</v>
      </c>
      <c r="H7" s="65">
        <v>4323</v>
      </c>
      <c r="I7" s="65">
        <v>147426</v>
      </c>
      <c r="J7" s="65">
        <v>7530</v>
      </c>
      <c r="K7" s="55">
        <v>410.5</v>
      </c>
      <c r="L7" s="55">
        <v>3113</v>
      </c>
      <c r="M7" s="65">
        <v>210</v>
      </c>
      <c r="N7" s="65">
        <v>375</v>
      </c>
      <c r="O7" s="65">
        <v>200.5</v>
      </c>
      <c r="P7" s="64">
        <v>2738</v>
      </c>
      <c r="Q7" s="35" t="s">
        <v>812</v>
      </c>
    </row>
    <row r="8" spans="1:17" s="46" customFormat="1" ht="19.5" customHeight="1">
      <c r="A8" s="31" t="s">
        <v>816</v>
      </c>
      <c r="B8" s="55">
        <v>8817</v>
      </c>
      <c r="C8" s="55">
        <v>256262</v>
      </c>
      <c r="D8" s="55">
        <v>13247</v>
      </c>
      <c r="E8" s="65">
        <v>4391</v>
      </c>
      <c r="F8" s="65">
        <v>117140</v>
      </c>
      <c r="G8" s="65">
        <v>4729</v>
      </c>
      <c r="H8" s="65">
        <v>4426</v>
      </c>
      <c r="I8" s="65">
        <v>139122</v>
      </c>
      <c r="J8" s="65">
        <v>8518</v>
      </c>
      <c r="K8" s="55">
        <v>441</v>
      </c>
      <c r="L8" s="55">
        <v>2735</v>
      </c>
      <c r="M8" s="65">
        <v>222</v>
      </c>
      <c r="N8" s="65">
        <v>298</v>
      </c>
      <c r="O8" s="65">
        <v>219</v>
      </c>
      <c r="P8" s="64">
        <v>2437</v>
      </c>
      <c r="Q8" s="34" t="s">
        <v>816</v>
      </c>
    </row>
    <row r="9" spans="1:17" s="46" customFormat="1" ht="19.5" customHeight="1">
      <c r="A9" s="53" t="s">
        <v>817</v>
      </c>
      <c r="B9" s="66">
        <v>9574</v>
      </c>
      <c r="C9" s="66">
        <v>271591</v>
      </c>
      <c r="D9" s="66">
        <v>14997</v>
      </c>
      <c r="E9" s="66">
        <v>4807.7</v>
      </c>
      <c r="F9" s="66">
        <v>118961</v>
      </c>
      <c r="G9" s="66">
        <v>7410</v>
      </c>
      <c r="H9" s="66">
        <v>4766.3</v>
      </c>
      <c r="I9" s="66">
        <v>152630</v>
      </c>
      <c r="J9" s="66">
        <v>7587</v>
      </c>
      <c r="K9" s="66">
        <v>265.322</v>
      </c>
      <c r="L9" s="66">
        <v>2424</v>
      </c>
      <c r="M9" s="81">
        <v>138.68300000000002</v>
      </c>
      <c r="N9" s="81">
        <v>291</v>
      </c>
      <c r="O9" s="81">
        <v>126.639</v>
      </c>
      <c r="P9" s="81">
        <v>2133</v>
      </c>
      <c r="Q9" s="49" t="s">
        <v>817</v>
      </c>
    </row>
    <row r="10" spans="1:17" s="46" customFormat="1" ht="19.5" customHeight="1">
      <c r="A10" s="53" t="s">
        <v>527</v>
      </c>
      <c r="B10" s="66">
        <v>10327</v>
      </c>
      <c r="C10" s="66">
        <v>279330.31700000004</v>
      </c>
      <c r="D10" s="66">
        <v>13241.625</v>
      </c>
      <c r="E10" s="66">
        <v>5142</v>
      </c>
      <c r="F10" s="66">
        <v>125915</v>
      </c>
      <c r="G10" s="66">
        <v>4705.291</v>
      </c>
      <c r="H10" s="66">
        <v>5185</v>
      </c>
      <c r="I10" s="66">
        <v>153415.317</v>
      </c>
      <c r="J10" s="66">
        <v>8536.334</v>
      </c>
      <c r="K10" s="66">
        <v>226.33800000000002</v>
      </c>
      <c r="L10" s="66">
        <v>2015.3929999999998</v>
      </c>
      <c r="M10" s="81">
        <v>113.42600000000002</v>
      </c>
      <c r="N10" s="81">
        <v>484.6089999999999</v>
      </c>
      <c r="O10" s="81">
        <v>112.912</v>
      </c>
      <c r="P10" s="81">
        <v>1530.7839999999999</v>
      </c>
      <c r="Q10" s="49" t="s">
        <v>527</v>
      </c>
    </row>
    <row r="11" spans="1:17" s="313" customFormat="1" ht="19.5" customHeight="1">
      <c r="A11" s="261" t="s">
        <v>452</v>
      </c>
      <c r="B11" s="311">
        <v>10640</v>
      </c>
      <c r="C11" s="311">
        <v>259558</v>
      </c>
      <c r="D11" s="311">
        <v>12718</v>
      </c>
      <c r="E11" s="311">
        <v>5258</v>
      </c>
      <c r="F11" s="311">
        <v>117618</v>
      </c>
      <c r="G11" s="311">
        <v>4964</v>
      </c>
      <c r="H11" s="311">
        <v>5382</v>
      </c>
      <c r="I11" s="311">
        <v>141940</v>
      </c>
      <c r="J11" s="311">
        <v>7754</v>
      </c>
      <c r="K11" s="311">
        <v>326</v>
      </c>
      <c r="L11" s="311">
        <v>1892</v>
      </c>
      <c r="M11" s="312">
        <v>166</v>
      </c>
      <c r="N11" s="312">
        <v>398</v>
      </c>
      <c r="O11" s="312">
        <v>160</v>
      </c>
      <c r="P11" s="312">
        <v>1494</v>
      </c>
      <c r="Q11" s="262" t="s">
        <v>452</v>
      </c>
    </row>
    <row r="12" spans="1:17" s="181" customFormat="1" ht="19.5" customHeight="1">
      <c r="A12" s="178" t="s">
        <v>903</v>
      </c>
      <c r="B12" s="306">
        <f aca="true" t="shared" si="0" ref="B12:P12">SUM(B13:B24)</f>
        <v>10639</v>
      </c>
      <c r="C12" s="306">
        <f t="shared" si="0"/>
        <v>245620</v>
      </c>
      <c r="D12" s="306">
        <f t="shared" si="0"/>
        <v>12112</v>
      </c>
      <c r="E12" s="306">
        <f t="shared" si="0"/>
        <v>5290</v>
      </c>
      <c r="F12" s="306">
        <f t="shared" si="0"/>
        <v>110248</v>
      </c>
      <c r="G12" s="306">
        <f t="shared" si="0"/>
        <v>5203</v>
      </c>
      <c r="H12" s="306">
        <f t="shared" si="0"/>
        <v>5349</v>
      </c>
      <c r="I12" s="306">
        <f t="shared" si="0"/>
        <v>135372</v>
      </c>
      <c r="J12" s="306">
        <f t="shared" si="0"/>
        <v>6909</v>
      </c>
      <c r="K12" s="306">
        <f t="shared" si="0"/>
        <v>336</v>
      </c>
      <c r="L12" s="306">
        <f t="shared" si="0"/>
        <v>1455</v>
      </c>
      <c r="M12" s="306">
        <f t="shared" si="0"/>
        <v>172</v>
      </c>
      <c r="N12" s="306">
        <f t="shared" si="0"/>
        <v>472</v>
      </c>
      <c r="O12" s="306">
        <f t="shared" si="0"/>
        <v>164</v>
      </c>
      <c r="P12" s="306">
        <f t="shared" si="0"/>
        <v>983</v>
      </c>
      <c r="Q12" s="180" t="s">
        <v>903</v>
      </c>
    </row>
    <row r="13" spans="1:17" s="46" customFormat="1" ht="15.75" customHeight="1">
      <c r="A13" s="53" t="s">
        <v>438</v>
      </c>
      <c r="B13" s="307">
        <f aca="true" t="shared" si="1" ref="B13:D24">SUM(E13,H13)</f>
        <v>824</v>
      </c>
      <c r="C13" s="66">
        <f t="shared" si="1"/>
        <v>22698</v>
      </c>
      <c r="D13" s="308">
        <f t="shared" si="1"/>
        <v>1076</v>
      </c>
      <c r="E13" s="309">
        <v>400</v>
      </c>
      <c r="F13" s="309">
        <v>8359</v>
      </c>
      <c r="G13" s="309">
        <v>404</v>
      </c>
      <c r="H13" s="309">
        <v>424</v>
      </c>
      <c r="I13" s="309">
        <v>14339</v>
      </c>
      <c r="J13" s="309">
        <v>672</v>
      </c>
      <c r="K13" s="310">
        <f>SUM(M13,O13)</f>
        <v>23</v>
      </c>
      <c r="L13" s="310">
        <f aca="true" t="shared" si="2" ref="L13:L24">SUM(N13,P13)</f>
        <v>103</v>
      </c>
      <c r="M13" s="309">
        <v>11</v>
      </c>
      <c r="N13" s="309">
        <v>41</v>
      </c>
      <c r="O13" s="309">
        <v>12</v>
      </c>
      <c r="P13" s="309">
        <v>62</v>
      </c>
      <c r="Q13" s="49" t="s">
        <v>796</v>
      </c>
    </row>
    <row r="14" spans="1:17" s="46" customFormat="1" ht="15.75" customHeight="1">
      <c r="A14" s="53" t="s">
        <v>439</v>
      </c>
      <c r="B14" s="307">
        <f t="shared" si="1"/>
        <v>727</v>
      </c>
      <c r="C14" s="66">
        <f t="shared" si="1"/>
        <v>18327</v>
      </c>
      <c r="D14" s="308">
        <f t="shared" si="1"/>
        <v>940</v>
      </c>
      <c r="E14" s="309">
        <v>365</v>
      </c>
      <c r="F14" s="309">
        <v>7381</v>
      </c>
      <c r="G14" s="309">
        <v>379</v>
      </c>
      <c r="H14" s="309">
        <v>362</v>
      </c>
      <c r="I14" s="309">
        <v>10946</v>
      </c>
      <c r="J14" s="309">
        <v>561</v>
      </c>
      <c r="K14" s="310">
        <f aca="true" t="shared" si="3" ref="K14:K24">SUM(M14,O14)</f>
        <v>25</v>
      </c>
      <c r="L14" s="310">
        <f t="shared" si="2"/>
        <v>101</v>
      </c>
      <c r="M14" s="309">
        <v>13</v>
      </c>
      <c r="N14" s="309">
        <v>30</v>
      </c>
      <c r="O14" s="309">
        <v>12</v>
      </c>
      <c r="P14" s="309">
        <v>71</v>
      </c>
      <c r="Q14" s="49" t="s">
        <v>797</v>
      </c>
    </row>
    <row r="15" spans="1:17" s="46" customFormat="1" ht="15.75" customHeight="1">
      <c r="A15" s="53" t="s">
        <v>440</v>
      </c>
      <c r="B15" s="307">
        <f t="shared" si="1"/>
        <v>745</v>
      </c>
      <c r="C15" s="66">
        <f t="shared" si="1"/>
        <v>25325</v>
      </c>
      <c r="D15" s="308">
        <f t="shared" si="1"/>
        <v>911</v>
      </c>
      <c r="E15" s="309">
        <v>373</v>
      </c>
      <c r="F15" s="309">
        <v>9297</v>
      </c>
      <c r="G15" s="309">
        <v>388</v>
      </c>
      <c r="H15" s="309">
        <v>372</v>
      </c>
      <c r="I15" s="309">
        <v>16028</v>
      </c>
      <c r="J15" s="309">
        <v>523</v>
      </c>
      <c r="K15" s="310">
        <f t="shared" si="3"/>
        <v>26</v>
      </c>
      <c r="L15" s="310">
        <f t="shared" si="2"/>
        <v>165</v>
      </c>
      <c r="M15" s="309">
        <v>13</v>
      </c>
      <c r="N15" s="309">
        <v>46</v>
      </c>
      <c r="O15" s="309">
        <v>13</v>
      </c>
      <c r="P15" s="309">
        <v>119</v>
      </c>
      <c r="Q15" s="49" t="s">
        <v>798</v>
      </c>
    </row>
    <row r="16" spans="1:17" s="46" customFormat="1" ht="15.75" customHeight="1">
      <c r="A16" s="53" t="s">
        <v>441</v>
      </c>
      <c r="B16" s="307">
        <f t="shared" si="1"/>
        <v>1064</v>
      </c>
      <c r="C16" s="66">
        <f t="shared" si="1"/>
        <v>23584</v>
      </c>
      <c r="D16" s="308">
        <f t="shared" si="1"/>
        <v>810</v>
      </c>
      <c r="E16" s="309">
        <v>528</v>
      </c>
      <c r="F16" s="309">
        <v>9377</v>
      </c>
      <c r="G16" s="309">
        <v>344</v>
      </c>
      <c r="H16" s="309">
        <v>536</v>
      </c>
      <c r="I16" s="309">
        <v>14207</v>
      </c>
      <c r="J16" s="309">
        <v>466</v>
      </c>
      <c r="K16" s="310">
        <f t="shared" si="3"/>
        <v>28</v>
      </c>
      <c r="L16" s="310">
        <f t="shared" si="2"/>
        <v>140</v>
      </c>
      <c r="M16" s="309">
        <v>15</v>
      </c>
      <c r="N16" s="309">
        <v>30</v>
      </c>
      <c r="O16" s="309">
        <v>13</v>
      </c>
      <c r="P16" s="309">
        <v>110</v>
      </c>
      <c r="Q16" s="49" t="s">
        <v>799</v>
      </c>
    </row>
    <row r="17" spans="1:17" s="46" customFormat="1" ht="15.75" customHeight="1">
      <c r="A17" s="53" t="s">
        <v>442</v>
      </c>
      <c r="B17" s="307">
        <f t="shared" si="1"/>
        <v>1048</v>
      </c>
      <c r="C17" s="66">
        <f t="shared" si="1"/>
        <v>19019</v>
      </c>
      <c r="D17" s="308">
        <f t="shared" si="1"/>
        <v>772</v>
      </c>
      <c r="E17" s="309">
        <v>519</v>
      </c>
      <c r="F17" s="309">
        <v>9023</v>
      </c>
      <c r="G17" s="309">
        <v>309</v>
      </c>
      <c r="H17" s="309">
        <v>529</v>
      </c>
      <c r="I17" s="309">
        <v>9996</v>
      </c>
      <c r="J17" s="309">
        <v>463</v>
      </c>
      <c r="K17" s="310">
        <f t="shared" si="3"/>
        <v>32</v>
      </c>
      <c r="L17" s="310">
        <f t="shared" si="2"/>
        <v>188</v>
      </c>
      <c r="M17" s="309">
        <v>16</v>
      </c>
      <c r="N17" s="309">
        <v>43</v>
      </c>
      <c r="O17" s="309">
        <v>16</v>
      </c>
      <c r="P17" s="309">
        <v>145</v>
      </c>
      <c r="Q17" s="49" t="s">
        <v>463</v>
      </c>
    </row>
    <row r="18" spans="1:17" s="46" customFormat="1" ht="15.75" customHeight="1">
      <c r="A18" s="53" t="s">
        <v>443</v>
      </c>
      <c r="B18" s="307">
        <f t="shared" si="1"/>
        <v>879</v>
      </c>
      <c r="C18" s="66">
        <f t="shared" si="1"/>
        <v>17355</v>
      </c>
      <c r="D18" s="308">
        <f t="shared" si="1"/>
        <v>742</v>
      </c>
      <c r="E18" s="309">
        <v>429</v>
      </c>
      <c r="F18" s="309">
        <v>9709</v>
      </c>
      <c r="G18" s="309">
        <v>313</v>
      </c>
      <c r="H18" s="309">
        <v>450</v>
      </c>
      <c r="I18" s="309">
        <v>7646</v>
      </c>
      <c r="J18" s="309">
        <v>429</v>
      </c>
      <c r="K18" s="310">
        <f t="shared" si="3"/>
        <v>28</v>
      </c>
      <c r="L18" s="310">
        <f t="shared" si="2"/>
        <v>116</v>
      </c>
      <c r="M18" s="309">
        <v>14</v>
      </c>
      <c r="N18" s="309">
        <v>29</v>
      </c>
      <c r="O18" s="309">
        <v>14</v>
      </c>
      <c r="P18" s="309">
        <v>87</v>
      </c>
      <c r="Q18" s="49" t="s">
        <v>444</v>
      </c>
    </row>
    <row r="19" spans="1:17" s="46" customFormat="1" ht="15.75" customHeight="1">
      <c r="A19" s="53" t="s">
        <v>445</v>
      </c>
      <c r="B19" s="307">
        <f t="shared" si="1"/>
        <v>853</v>
      </c>
      <c r="C19" s="66">
        <f t="shared" si="1"/>
        <v>16576</v>
      </c>
      <c r="D19" s="308">
        <f t="shared" si="1"/>
        <v>638</v>
      </c>
      <c r="E19" s="309">
        <v>448</v>
      </c>
      <c r="F19" s="309">
        <v>9160</v>
      </c>
      <c r="G19" s="309">
        <v>320</v>
      </c>
      <c r="H19" s="309">
        <v>405</v>
      </c>
      <c r="I19" s="309">
        <v>7416</v>
      </c>
      <c r="J19" s="309">
        <v>318</v>
      </c>
      <c r="K19" s="310">
        <f t="shared" si="3"/>
        <v>29</v>
      </c>
      <c r="L19" s="310">
        <f t="shared" si="2"/>
        <v>97</v>
      </c>
      <c r="M19" s="309">
        <v>15</v>
      </c>
      <c r="N19" s="309">
        <v>54</v>
      </c>
      <c r="O19" s="309">
        <v>14</v>
      </c>
      <c r="P19" s="309">
        <v>43</v>
      </c>
      <c r="Q19" s="49" t="s">
        <v>464</v>
      </c>
    </row>
    <row r="20" spans="1:17" s="46" customFormat="1" ht="15.75" customHeight="1">
      <c r="A20" s="53" t="s">
        <v>446</v>
      </c>
      <c r="B20" s="307">
        <f t="shared" si="1"/>
        <v>1134</v>
      </c>
      <c r="C20" s="66">
        <f t="shared" si="1"/>
        <v>17406</v>
      </c>
      <c r="D20" s="308">
        <f t="shared" si="1"/>
        <v>713</v>
      </c>
      <c r="E20" s="309">
        <v>537</v>
      </c>
      <c r="F20" s="309">
        <v>10055</v>
      </c>
      <c r="G20" s="309">
        <v>348</v>
      </c>
      <c r="H20" s="309">
        <v>597</v>
      </c>
      <c r="I20" s="309">
        <v>7351</v>
      </c>
      <c r="J20" s="309">
        <v>365</v>
      </c>
      <c r="K20" s="310">
        <f t="shared" si="3"/>
        <v>35</v>
      </c>
      <c r="L20" s="310">
        <f t="shared" si="2"/>
        <v>76</v>
      </c>
      <c r="M20" s="309">
        <v>18</v>
      </c>
      <c r="N20" s="309">
        <v>52</v>
      </c>
      <c r="O20" s="309">
        <v>17</v>
      </c>
      <c r="P20" s="309">
        <v>24</v>
      </c>
      <c r="Q20" s="49" t="s">
        <v>801</v>
      </c>
    </row>
    <row r="21" spans="1:17" s="46" customFormat="1" ht="15.75" customHeight="1">
      <c r="A21" s="53" t="s">
        <v>447</v>
      </c>
      <c r="B21" s="307">
        <f t="shared" si="1"/>
        <v>772</v>
      </c>
      <c r="C21" s="66">
        <f t="shared" si="1"/>
        <v>21510</v>
      </c>
      <c r="D21" s="308">
        <f t="shared" si="1"/>
        <v>1453</v>
      </c>
      <c r="E21" s="309">
        <v>389</v>
      </c>
      <c r="F21" s="309">
        <v>9923</v>
      </c>
      <c r="G21" s="309">
        <v>540</v>
      </c>
      <c r="H21" s="309">
        <v>383</v>
      </c>
      <c r="I21" s="309">
        <v>11587</v>
      </c>
      <c r="J21" s="309">
        <v>913</v>
      </c>
      <c r="K21" s="310">
        <f t="shared" si="3"/>
        <v>31</v>
      </c>
      <c r="L21" s="310">
        <f t="shared" si="2"/>
        <v>61</v>
      </c>
      <c r="M21" s="309">
        <v>16</v>
      </c>
      <c r="N21" s="309">
        <v>36</v>
      </c>
      <c r="O21" s="309">
        <v>15</v>
      </c>
      <c r="P21" s="309">
        <v>25</v>
      </c>
      <c r="Q21" s="49" t="s">
        <v>448</v>
      </c>
    </row>
    <row r="22" spans="1:17" s="46" customFormat="1" ht="15.75" customHeight="1">
      <c r="A22" s="53" t="s">
        <v>449</v>
      </c>
      <c r="B22" s="307">
        <f t="shared" si="1"/>
        <v>1024</v>
      </c>
      <c r="C22" s="66">
        <f t="shared" si="1"/>
        <v>21688</v>
      </c>
      <c r="D22" s="308">
        <f t="shared" si="1"/>
        <v>1046</v>
      </c>
      <c r="E22" s="309">
        <v>510</v>
      </c>
      <c r="F22" s="309">
        <v>9470</v>
      </c>
      <c r="G22" s="309">
        <v>502</v>
      </c>
      <c r="H22" s="309">
        <v>514</v>
      </c>
      <c r="I22" s="309">
        <v>12218</v>
      </c>
      <c r="J22" s="309">
        <v>544</v>
      </c>
      <c r="K22" s="310">
        <f t="shared" si="3"/>
        <v>34</v>
      </c>
      <c r="L22" s="310">
        <f t="shared" si="2"/>
        <v>152</v>
      </c>
      <c r="M22" s="309">
        <v>17</v>
      </c>
      <c r="N22" s="309">
        <v>50</v>
      </c>
      <c r="O22" s="309">
        <v>17</v>
      </c>
      <c r="P22" s="309">
        <v>102</v>
      </c>
      <c r="Q22" s="49" t="s">
        <v>802</v>
      </c>
    </row>
    <row r="23" spans="1:17" s="46" customFormat="1" ht="15.75" customHeight="1">
      <c r="A23" s="53" t="s">
        <v>450</v>
      </c>
      <c r="B23" s="307">
        <f t="shared" si="1"/>
        <v>887</v>
      </c>
      <c r="C23" s="66">
        <f t="shared" si="1"/>
        <v>21998</v>
      </c>
      <c r="D23" s="308">
        <f t="shared" si="1"/>
        <v>1630</v>
      </c>
      <c r="E23" s="309">
        <v>441</v>
      </c>
      <c r="F23" s="309">
        <v>9643</v>
      </c>
      <c r="G23" s="309">
        <v>728</v>
      </c>
      <c r="H23" s="309">
        <v>446</v>
      </c>
      <c r="I23" s="309">
        <v>12355</v>
      </c>
      <c r="J23" s="309">
        <v>902</v>
      </c>
      <c r="K23" s="310">
        <f t="shared" si="3"/>
        <v>29</v>
      </c>
      <c r="L23" s="310">
        <f t="shared" si="2"/>
        <v>133</v>
      </c>
      <c r="M23" s="309">
        <v>15</v>
      </c>
      <c r="N23" s="309">
        <v>36</v>
      </c>
      <c r="O23" s="309">
        <v>14</v>
      </c>
      <c r="P23" s="309">
        <v>97</v>
      </c>
      <c r="Q23" s="49" t="s">
        <v>803</v>
      </c>
    </row>
    <row r="24" spans="1:17" s="184" customFormat="1" ht="15.75" customHeight="1" thickBot="1">
      <c r="A24" s="182" t="s">
        <v>451</v>
      </c>
      <c r="B24" s="379">
        <f t="shared" si="1"/>
        <v>682</v>
      </c>
      <c r="C24" s="380">
        <f t="shared" si="1"/>
        <v>20134</v>
      </c>
      <c r="D24" s="381">
        <f t="shared" si="1"/>
        <v>1381</v>
      </c>
      <c r="E24" s="381">
        <v>351</v>
      </c>
      <c r="F24" s="381">
        <v>8851</v>
      </c>
      <c r="G24" s="381">
        <v>628</v>
      </c>
      <c r="H24" s="381">
        <v>331</v>
      </c>
      <c r="I24" s="381">
        <v>11283</v>
      </c>
      <c r="J24" s="381">
        <v>753</v>
      </c>
      <c r="K24" s="382">
        <f t="shared" si="3"/>
        <v>16</v>
      </c>
      <c r="L24" s="382">
        <f t="shared" si="2"/>
        <v>123</v>
      </c>
      <c r="M24" s="381">
        <v>9</v>
      </c>
      <c r="N24" s="381">
        <v>25</v>
      </c>
      <c r="O24" s="381">
        <v>7</v>
      </c>
      <c r="P24" s="381">
        <v>98</v>
      </c>
      <c r="Q24" s="183" t="s">
        <v>804</v>
      </c>
    </row>
    <row r="25" spans="1:17" s="46" customFormat="1" ht="15" customHeight="1">
      <c r="A25" s="45" t="s">
        <v>966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O25" s="45"/>
      <c r="P25" s="45"/>
      <c r="Q25" s="185" t="s">
        <v>829</v>
      </c>
    </row>
    <row r="26" spans="1:17" s="46" customFormat="1" ht="15" customHeight="1">
      <c r="A26" s="45" t="s">
        <v>967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45"/>
      <c r="P26" s="186"/>
      <c r="Q26" s="185" t="s">
        <v>465</v>
      </c>
    </row>
    <row r="27" spans="1:17" s="46" customFormat="1" ht="12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</row>
  </sheetData>
  <mergeCells count="8">
    <mergeCell ref="H4:J4"/>
    <mergeCell ref="M4:N4"/>
    <mergeCell ref="A1:Q1"/>
    <mergeCell ref="O4:P4"/>
    <mergeCell ref="B4:D4"/>
    <mergeCell ref="K4:L4"/>
    <mergeCell ref="A3:A6"/>
    <mergeCell ref="Q3:Q6"/>
  </mergeCells>
  <printOptions/>
  <pageMargins left="0.34" right="0.39" top="1" bottom="1" header="0.5" footer="0.5"/>
  <pageSetup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D13">
      <selection activeCell="H24" sqref="H24"/>
    </sheetView>
  </sheetViews>
  <sheetFormatPr defaultColWidth="8.88671875" defaultRowHeight="13.5"/>
  <cols>
    <col min="1" max="1" width="8.88671875" style="93" customWidth="1"/>
    <col min="2" max="2" width="10.77734375" style="93" bestFit="1" customWidth="1"/>
    <col min="3" max="3" width="18.4453125" style="93" customWidth="1"/>
    <col min="4" max="4" width="11.4453125" style="93" bestFit="1" customWidth="1"/>
    <col min="5" max="5" width="11.88671875" style="93" bestFit="1" customWidth="1"/>
    <col min="6" max="6" width="17.6640625" style="93" bestFit="1" customWidth="1"/>
    <col min="7" max="7" width="15.3359375" style="93" bestFit="1" customWidth="1"/>
    <col min="8" max="8" width="12.6640625" style="93" bestFit="1" customWidth="1"/>
    <col min="9" max="9" width="9.4453125" style="93" bestFit="1" customWidth="1"/>
    <col min="10" max="10" width="11.3359375" style="93" customWidth="1"/>
    <col min="11" max="16384" width="8.88671875" style="93" customWidth="1"/>
  </cols>
  <sheetData>
    <row r="1" spans="1:10" s="90" customFormat="1" ht="30.75" customHeight="1">
      <c r="A1" s="1020" t="s">
        <v>378</v>
      </c>
      <c r="B1" s="1020"/>
      <c r="C1" s="1020"/>
      <c r="D1" s="1020"/>
      <c r="E1" s="1020"/>
      <c r="F1" s="1020"/>
      <c r="G1" s="1020"/>
      <c r="H1" s="1020"/>
      <c r="I1" s="1020"/>
      <c r="J1" s="1020"/>
    </row>
    <row r="2" spans="1:10" ht="18" customHeight="1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s="97" customFormat="1" ht="19.5" customHeight="1">
      <c r="A3" s="94"/>
      <c r="B3" s="95" t="s">
        <v>836</v>
      </c>
      <c r="C3" s="95" t="s">
        <v>837</v>
      </c>
      <c r="D3" s="95" t="s">
        <v>838</v>
      </c>
      <c r="E3" s="95" t="s">
        <v>839</v>
      </c>
      <c r="F3" s="95" t="s">
        <v>840</v>
      </c>
      <c r="G3" s="95" t="s">
        <v>841</v>
      </c>
      <c r="H3" s="95" t="s">
        <v>842</v>
      </c>
      <c r="I3" s="96" t="s">
        <v>843</v>
      </c>
      <c r="J3" s="96"/>
    </row>
    <row r="4" spans="1:10" s="97" customFormat="1" ht="19.5" customHeight="1">
      <c r="A4" s="98"/>
      <c r="B4" s="99"/>
      <c r="C4" s="99"/>
      <c r="D4" s="99"/>
      <c r="E4" s="99" t="s">
        <v>844</v>
      </c>
      <c r="F4" s="99"/>
      <c r="G4" s="99"/>
      <c r="H4" s="99" t="s">
        <v>845</v>
      </c>
      <c r="I4" s="100" t="s">
        <v>846</v>
      </c>
      <c r="J4" s="100"/>
    </row>
    <row r="5" spans="1:10" s="97" customFormat="1" ht="19.5" customHeight="1">
      <c r="A5" s="98"/>
      <c r="B5" s="99"/>
      <c r="C5" s="99" t="s">
        <v>847</v>
      </c>
      <c r="D5" s="99" t="s">
        <v>848</v>
      </c>
      <c r="E5" s="99"/>
      <c r="F5" s="101" t="s">
        <v>849</v>
      </c>
      <c r="G5" s="101" t="s">
        <v>850</v>
      </c>
      <c r="H5" s="101" t="s">
        <v>851</v>
      </c>
      <c r="I5" s="102" t="s">
        <v>852</v>
      </c>
      <c r="J5" s="100"/>
    </row>
    <row r="6" spans="1:10" s="97" customFormat="1" ht="19.5" customHeight="1">
      <c r="A6" s="103"/>
      <c r="B6" s="104" t="s">
        <v>853</v>
      </c>
      <c r="C6" s="104" t="s">
        <v>854</v>
      </c>
      <c r="D6" s="104" t="s">
        <v>855</v>
      </c>
      <c r="E6" s="105" t="s">
        <v>856</v>
      </c>
      <c r="F6" s="104" t="s">
        <v>857</v>
      </c>
      <c r="G6" s="104" t="s">
        <v>858</v>
      </c>
      <c r="H6" s="105" t="s">
        <v>859</v>
      </c>
      <c r="I6" s="106" t="s">
        <v>860</v>
      </c>
      <c r="J6" s="106"/>
    </row>
    <row r="7" spans="1:10" s="110" customFormat="1" ht="21.75" customHeight="1">
      <c r="A7" s="107" t="s">
        <v>903</v>
      </c>
      <c r="B7" s="1021" t="s">
        <v>861</v>
      </c>
      <c r="C7" s="1022"/>
      <c r="D7" s="1022"/>
      <c r="E7" s="1022"/>
      <c r="F7" s="1023" t="s">
        <v>587</v>
      </c>
      <c r="G7" s="1022"/>
      <c r="H7" s="1022"/>
      <c r="I7" s="108"/>
      <c r="J7" s="109" t="s">
        <v>903</v>
      </c>
    </row>
    <row r="8" spans="1:10" s="115" customFormat="1" ht="21.75" customHeight="1">
      <c r="A8" s="53" t="s">
        <v>862</v>
      </c>
      <c r="B8" s="111">
        <v>458</v>
      </c>
      <c r="C8" s="112" t="s">
        <v>971</v>
      </c>
      <c r="D8" s="111">
        <v>70</v>
      </c>
      <c r="E8" s="112" t="s">
        <v>972</v>
      </c>
      <c r="F8" s="113">
        <v>0.739</v>
      </c>
      <c r="G8" s="114">
        <v>9289</v>
      </c>
      <c r="H8" s="113">
        <v>0.981</v>
      </c>
      <c r="I8" s="314" t="s">
        <v>974</v>
      </c>
      <c r="J8" s="98" t="s">
        <v>975</v>
      </c>
    </row>
    <row r="9" spans="1:10" s="115" customFormat="1" ht="21.75" customHeight="1">
      <c r="A9" s="53" t="s">
        <v>863</v>
      </c>
      <c r="B9" s="111">
        <v>294</v>
      </c>
      <c r="C9" s="112" t="s">
        <v>971</v>
      </c>
      <c r="D9" s="111">
        <v>55</v>
      </c>
      <c r="E9" s="112" t="s">
        <v>972</v>
      </c>
      <c r="F9" s="113">
        <v>0.741</v>
      </c>
      <c r="G9" s="114">
        <v>3272</v>
      </c>
      <c r="H9" s="113">
        <v>0.971</v>
      </c>
      <c r="I9" s="314" t="s">
        <v>976</v>
      </c>
      <c r="J9" s="98" t="s">
        <v>977</v>
      </c>
    </row>
    <row r="10" spans="1:10" s="115" customFormat="1" ht="21.75" customHeight="1">
      <c r="A10" s="53" t="s">
        <v>864</v>
      </c>
      <c r="B10" s="111">
        <v>183</v>
      </c>
      <c r="C10" s="112" t="s">
        <v>973</v>
      </c>
      <c r="D10" s="111">
        <v>50</v>
      </c>
      <c r="E10" s="111">
        <v>161</v>
      </c>
      <c r="F10" s="113">
        <v>0.777</v>
      </c>
      <c r="G10" s="114">
        <v>1445</v>
      </c>
      <c r="H10" s="113">
        <v>0.971</v>
      </c>
      <c r="I10" s="314" t="s">
        <v>978</v>
      </c>
      <c r="J10" s="98" t="s">
        <v>979</v>
      </c>
    </row>
    <row r="11" spans="1:10" s="115" customFormat="1" ht="21.75" customHeight="1">
      <c r="A11" s="53" t="s">
        <v>865</v>
      </c>
      <c r="B11" s="111">
        <v>370</v>
      </c>
      <c r="C11" s="111" t="s">
        <v>973</v>
      </c>
      <c r="D11" s="111">
        <v>60</v>
      </c>
      <c r="E11" s="111">
        <v>161</v>
      </c>
      <c r="F11" s="113">
        <v>0.74</v>
      </c>
      <c r="G11" s="114">
        <v>1509</v>
      </c>
      <c r="H11" s="113">
        <v>0.969</v>
      </c>
      <c r="I11" s="314" t="s">
        <v>980</v>
      </c>
      <c r="J11" s="98" t="s">
        <v>981</v>
      </c>
    </row>
    <row r="12" spans="1:10" s="115" customFormat="1" ht="21.75" customHeight="1">
      <c r="A12" s="53" t="s">
        <v>866</v>
      </c>
      <c r="B12" s="111">
        <v>213</v>
      </c>
      <c r="C12" s="111" t="s">
        <v>973</v>
      </c>
      <c r="D12" s="111">
        <v>45</v>
      </c>
      <c r="E12" s="111">
        <v>161</v>
      </c>
      <c r="F12" s="113">
        <v>0.473</v>
      </c>
      <c r="G12" s="114">
        <v>308</v>
      </c>
      <c r="H12" s="113">
        <v>0.963</v>
      </c>
      <c r="I12" s="314" t="s">
        <v>982</v>
      </c>
      <c r="J12" s="98" t="s">
        <v>983</v>
      </c>
    </row>
    <row r="13" spans="1:10" s="115" customFormat="1" ht="21.75" customHeight="1">
      <c r="A13" s="53" t="s">
        <v>867</v>
      </c>
      <c r="B13" s="111">
        <v>285</v>
      </c>
      <c r="C13" s="111" t="s">
        <v>973</v>
      </c>
      <c r="D13" s="111">
        <v>50</v>
      </c>
      <c r="E13" s="111">
        <v>161</v>
      </c>
      <c r="F13" s="113">
        <v>0.658</v>
      </c>
      <c r="G13" s="114">
        <v>285</v>
      </c>
      <c r="H13" s="113">
        <v>0.976</v>
      </c>
      <c r="I13" s="314" t="s">
        <v>982</v>
      </c>
      <c r="J13" s="98" t="s">
        <v>984</v>
      </c>
    </row>
    <row r="14" spans="1:10" s="115" customFormat="1" ht="21.75" customHeight="1">
      <c r="A14" s="53" t="s">
        <v>868</v>
      </c>
      <c r="B14" s="111">
        <v>274</v>
      </c>
      <c r="C14" s="111" t="s">
        <v>973</v>
      </c>
      <c r="D14" s="111">
        <v>55</v>
      </c>
      <c r="E14" s="111">
        <v>161</v>
      </c>
      <c r="F14" s="113">
        <v>0.639</v>
      </c>
      <c r="G14" s="114">
        <v>686</v>
      </c>
      <c r="H14" s="113">
        <v>0.951</v>
      </c>
      <c r="I14" s="314" t="s">
        <v>985</v>
      </c>
      <c r="J14" s="98" t="s">
        <v>986</v>
      </c>
    </row>
    <row r="15" spans="1:10" s="115" customFormat="1" ht="21.75" customHeight="1">
      <c r="A15" s="53" t="s">
        <v>869</v>
      </c>
      <c r="B15" s="111">
        <v>335</v>
      </c>
      <c r="C15" s="111" t="s">
        <v>973</v>
      </c>
      <c r="D15" s="111">
        <v>60</v>
      </c>
      <c r="E15" s="111">
        <v>161</v>
      </c>
      <c r="F15" s="113">
        <v>0.76</v>
      </c>
      <c r="G15" s="114">
        <v>282</v>
      </c>
      <c r="H15" s="113">
        <v>0.976</v>
      </c>
      <c r="I15" s="314" t="s">
        <v>987</v>
      </c>
      <c r="J15" s="98" t="s">
        <v>988</v>
      </c>
    </row>
    <row r="16" spans="1:10" s="115" customFormat="1" ht="21.75" customHeight="1">
      <c r="A16" s="53" t="s">
        <v>870</v>
      </c>
      <c r="B16" s="98">
        <v>385</v>
      </c>
      <c r="C16" s="111" t="s">
        <v>973</v>
      </c>
      <c r="D16" s="111">
        <v>60</v>
      </c>
      <c r="E16" s="111">
        <v>161</v>
      </c>
      <c r="F16" s="116">
        <v>0.762</v>
      </c>
      <c r="G16" s="114">
        <v>1435</v>
      </c>
      <c r="H16" s="113">
        <v>0.98</v>
      </c>
      <c r="I16" s="314" t="s">
        <v>989</v>
      </c>
      <c r="J16" s="98" t="s">
        <v>813</v>
      </c>
    </row>
    <row r="17" spans="1:10" s="119" customFormat="1" ht="21.75" customHeight="1">
      <c r="A17" s="53" t="s">
        <v>871</v>
      </c>
      <c r="B17" s="98">
        <v>458</v>
      </c>
      <c r="C17" s="98" t="s">
        <v>973</v>
      </c>
      <c r="D17" s="98">
        <v>70</v>
      </c>
      <c r="E17" s="98">
        <v>161</v>
      </c>
      <c r="F17" s="117">
        <v>0.713</v>
      </c>
      <c r="G17" s="118">
        <v>175</v>
      </c>
      <c r="H17" s="116">
        <v>0.956</v>
      </c>
      <c r="I17" s="314" t="s">
        <v>990</v>
      </c>
      <c r="J17" s="98" t="s">
        <v>991</v>
      </c>
    </row>
    <row r="18" spans="1:10" s="119" customFormat="1" ht="21.75" customHeight="1">
      <c r="A18" s="39" t="s">
        <v>834</v>
      </c>
      <c r="B18" s="103">
        <v>515</v>
      </c>
      <c r="C18" s="103" t="s">
        <v>973</v>
      </c>
      <c r="D18" s="103">
        <v>70</v>
      </c>
      <c r="E18" s="103">
        <v>161</v>
      </c>
      <c r="F18" s="120">
        <v>0.646</v>
      </c>
      <c r="G18" s="121">
        <v>347</v>
      </c>
      <c r="H18" s="122">
        <v>0.967</v>
      </c>
      <c r="I18" s="315" t="s">
        <v>992</v>
      </c>
      <c r="J18" s="103" t="s">
        <v>993</v>
      </c>
    </row>
    <row r="19" spans="1:10" s="110" customFormat="1" ht="21.75" customHeight="1">
      <c r="A19" s="123" t="s">
        <v>903</v>
      </c>
      <c r="B19" s="1024" t="s">
        <v>430</v>
      </c>
      <c r="C19" s="1022"/>
      <c r="D19" s="1022"/>
      <c r="E19" s="1022"/>
      <c r="F19" s="1022" t="s">
        <v>431</v>
      </c>
      <c r="G19" s="1022"/>
      <c r="H19" s="1022"/>
      <c r="I19" s="108"/>
      <c r="J19" s="109" t="s">
        <v>903</v>
      </c>
    </row>
    <row r="20" spans="1:10" s="115" customFormat="1" ht="21.75" customHeight="1">
      <c r="A20" s="54" t="s">
        <v>432</v>
      </c>
      <c r="B20" s="124">
        <v>835</v>
      </c>
      <c r="C20" s="189" t="s">
        <v>994</v>
      </c>
      <c r="D20" s="111">
        <v>90</v>
      </c>
      <c r="E20" s="111">
        <v>296</v>
      </c>
      <c r="F20" s="113">
        <v>0.658</v>
      </c>
      <c r="G20" s="111">
        <v>315</v>
      </c>
      <c r="H20" s="113">
        <v>0.9488372093023256</v>
      </c>
      <c r="I20" s="316" t="s">
        <v>995</v>
      </c>
      <c r="J20" s="100" t="s">
        <v>996</v>
      </c>
    </row>
    <row r="21" spans="1:10" s="115" customFormat="1" ht="21.75" customHeight="1">
      <c r="A21" s="54" t="s">
        <v>433</v>
      </c>
      <c r="B21" s="124">
        <v>1293</v>
      </c>
      <c r="C21" s="111" t="s">
        <v>994</v>
      </c>
      <c r="D21" s="111">
        <v>155</v>
      </c>
      <c r="E21" s="111">
        <v>296</v>
      </c>
      <c r="F21" s="113">
        <v>0.763</v>
      </c>
      <c r="G21" s="111">
        <v>203</v>
      </c>
      <c r="H21" s="113">
        <v>0.9444444444444444</v>
      </c>
      <c r="I21" s="316" t="s">
        <v>997</v>
      </c>
      <c r="J21" s="100" t="s">
        <v>998</v>
      </c>
    </row>
    <row r="22" spans="1:10" s="115" customFormat="1" ht="21.75" customHeight="1">
      <c r="A22" s="54" t="s">
        <v>490</v>
      </c>
      <c r="B22" s="124">
        <v>970</v>
      </c>
      <c r="C22" s="111" t="s">
        <v>994</v>
      </c>
      <c r="D22" s="111">
        <v>100</v>
      </c>
      <c r="E22" s="111">
        <v>296</v>
      </c>
      <c r="F22" s="113">
        <v>0.659</v>
      </c>
      <c r="G22" s="111">
        <v>152</v>
      </c>
      <c r="H22" s="113">
        <v>0.9605263157894737</v>
      </c>
      <c r="I22" s="316" t="s">
        <v>999</v>
      </c>
      <c r="J22" s="100" t="s">
        <v>1000</v>
      </c>
    </row>
    <row r="23" spans="1:10" s="115" customFormat="1" ht="21.75" customHeight="1">
      <c r="A23" s="48" t="s">
        <v>491</v>
      </c>
      <c r="B23" s="124">
        <v>1146</v>
      </c>
      <c r="C23" s="98" t="s">
        <v>973</v>
      </c>
      <c r="D23" s="98">
        <v>155</v>
      </c>
      <c r="E23" s="98">
        <v>188</v>
      </c>
      <c r="F23" s="116">
        <v>0.62</v>
      </c>
      <c r="G23" s="98">
        <v>101</v>
      </c>
      <c r="H23" s="116">
        <v>0.9411764705882353</v>
      </c>
      <c r="I23" s="317" t="s">
        <v>1001</v>
      </c>
      <c r="J23" s="100" t="s">
        <v>1002</v>
      </c>
    </row>
    <row r="24" spans="1:10" s="115" customFormat="1" ht="21.75" customHeight="1">
      <c r="A24" s="51" t="s">
        <v>835</v>
      </c>
      <c r="B24" s="125">
        <v>3922</v>
      </c>
      <c r="C24" s="103" t="s">
        <v>973</v>
      </c>
      <c r="D24" s="103">
        <v>305</v>
      </c>
      <c r="E24" s="103">
        <v>188</v>
      </c>
      <c r="F24" s="122">
        <v>0.339</v>
      </c>
      <c r="G24" s="103">
        <v>9</v>
      </c>
      <c r="H24" s="122">
        <v>0.9894736842105263</v>
      </c>
      <c r="I24" s="318" t="s">
        <v>1003</v>
      </c>
      <c r="J24" s="106" t="s">
        <v>1004</v>
      </c>
    </row>
    <row r="25" spans="1:10" s="119" customFormat="1" ht="19.5" customHeight="1">
      <c r="A25" s="1017" t="s">
        <v>965</v>
      </c>
      <c r="B25" s="1018"/>
      <c r="C25" s="1018"/>
      <c r="D25" s="126"/>
      <c r="E25" s="126"/>
      <c r="F25" s="126"/>
      <c r="G25" s="126"/>
      <c r="H25" s="1019" t="s">
        <v>588</v>
      </c>
      <c r="I25" s="1019"/>
      <c r="J25" s="1019"/>
    </row>
    <row r="26" spans="1:5" s="115" customFormat="1" ht="19.5" customHeight="1">
      <c r="A26" s="127"/>
      <c r="B26" s="127"/>
      <c r="C26" s="127"/>
      <c r="D26" s="127"/>
      <c r="E26" s="127"/>
    </row>
    <row r="27" ht="14.25">
      <c r="I27" s="128"/>
    </row>
  </sheetData>
  <mergeCells count="7">
    <mergeCell ref="A25:C25"/>
    <mergeCell ref="H25:J25"/>
    <mergeCell ref="A1:J1"/>
    <mergeCell ref="B7:E7"/>
    <mergeCell ref="F7:H7"/>
    <mergeCell ref="B19:E19"/>
    <mergeCell ref="F19:H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3">
      <selection activeCell="B16" sqref="B16"/>
    </sheetView>
  </sheetViews>
  <sheetFormatPr defaultColWidth="8.88671875" defaultRowHeight="13.5"/>
  <cols>
    <col min="1" max="1" width="10.4453125" style="93" customWidth="1"/>
    <col min="2" max="2" width="9.77734375" style="93" customWidth="1"/>
    <col min="3" max="3" width="15.77734375" style="93" customWidth="1"/>
    <col min="4" max="4" width="9.77734375" style="93" customWidth="1"/>
    <col min="5" max="5" width="12.99609375" style="93" customWidth="1"/>
    <col min="6" max="6" width="15.10546875" style="93" customWidth="1"/>
    <col min="7" max="7" width="14.3359375" style="93" customWidth="1"/>
    <col min="8" max="8" width="12.10546875" style="93" customWidth="1"/>
    <col min="9" max="9" width="9.88671875" style="93" customWidth="1"/>
    <col min="10" max="10" width="10.99609375" style="93" customWidth="1"/>
    <col min="11" max="16384" width="8.88671875" style="93" customWidth="1"/>
  </cols>
  <sheetData>
    <row r="1" spans="1:10" s="90" customFormat="1" ht="36.75" customHeight="1">
      <c r="A1" s="1020" t="s">
        <v>1007</v>
      </c>
      <c r="B1" s="1020"/>
      <c r="C1" s="1020"/>
      <c r="D1" s="1020"/>
      <c r="E1" s="1020"/>
      <c r="F1" s="1020"/>
      <c r="G1" s="1020"/>
      <c r="H1" s="1020"/>
      <c r="I1" s="1020"/>
      <c r="J1" s="1020"/>
    </row>
    <row r="2" spans="1:10" ht="16.5" customHeight="1">
      <c r="A2" s="1028"/>
      <c r="B2" s="1028"/>
      <c r="C2" s="1028"/>
      <c r="D2" s="1028"/>
      <c r="E2" s="1028"/>
      <c r="F2" s="1028"/>
      <c r="G2" s="1028"/>
      <c r="H2" s="1028"/>
      <c r="I2" s="1028"/>
      <c r="J2" s="1028"/>
    </row>
    <row r="3" spans="1:10" s="119" customFormat="1" ht="31.5" customHeight="1">
      <c r="A3" s="94"/>
      <c r="B3" s="95" t="s">
        <v>836</v>
      </c>
      <c r="C3" s="95" t="s">
        <v>837</v>
      </c>
      <c r="D3" s="95" t="s">
        <v>838</v>
      </c>
      <c r="E3" s="95" t="s">
        <v>839</v>
      </c>
      <c r="F3" s="95" t="s">
        <v>840</v>
      </c>
      <c r="G3" s="95" t="s">
        <v>841</v>
      </c>
      <c r="H3" s="95" t="s">
        <v>842</v>
      </c>
      <c r="I3" s="96" t="s">
        <v>843</v>
      </c>
      <c r="J3" s="96"/>
    </row>
    <row r="4" spans="1:10" s="119" customFormat="1" ht="31.5" customHeight="1">
      <c r="A4" s="98"/>
      <c r="B4" s="99"/>
      <c r="C4" s="99"/>
      <c r="D4" s="99"/>
      <c r="E4" s="99" t="s">
        <v>844</v>
      </c>
      <c r="F4" s="99"/>
      <c r="G4" s="99"/>
      <c r="H4" s="99" t="s">
        <v>845</v>
      </c>
      <c r="I4" s="100" t="s">
        <v>846</v>
      </c>
      <c r="J4" s="100"/>
    </row>
    <row r="5" spans="1:10" s="119" customFormat="1" ht="31.5" customHeight="1">
      <c r="A5" s="98"/>
      <c r="B5" s="99"/>
      <c r="C5" s="99" t="s">
        <v>847</v>
      </c>
      <c r="D5" s="99" t="s">
        <v>848</v>
      </c>
      <c r="E5" s="99"/>
      <c r="F5" s="101" t="s">
        <v>849</v>
      </c>
      <c r="G5" s="101" t="s">
        <v>850</v>
      </c>
      <c r="H5" s="101" t="s">
        <v>851</v>
      </c>
      <c r="I5" s="102" t="s">
        <v>852</v>
      </c>
      <c r="J5" s="100"/>
    </row>
    <row r="6" spans="1:10" s="119" customFormat="1" ht="31.5" customHeight="1">
      <c r="A6" s="103"/>
      <c r="B6" s="104" t="s">
        <v>853</v>
      </c>
      <c r="C6" s="104" t="s">
        <v>854</v>
      </c>
      <c r="D6" s="104" t="s">
        <v>855</v>
      </c>
      <c r="E6" s="105" t="s">
        <v>856</v>
      </c>
      <c r="F6" s="104" t="s">
        <v>857</v>
      </c>
      <c r="G6" s="104" t="s">
        <v>858</v>
      </c>
      <c r="H6" s="105" t="s">
        <v>859</v>
      </c>
      <c r="I6" s="106" t="s">
        <v>860</v>
      </c>
      <c r="J6" s="106"/>
    </row>
    <row r="7" spans="1:10" s="485" customFormat="1" ht="34.5" customHeight="1">
      <c r="A7" s="482" t="s">
        <v>925</v>
      </c>
      <c r="B7" s="1029" t="s">
        <v>926</v>
      </c>
      <c r="C7" s="1030"/>
      <c r="D7" s="1030"/>
      <c r="E7" s="1030"/>
      <c r="F7" s="1030" t="s">
        <v>927</v>
      </c>
      <c r="G7" s="1030"/>
      <c r="H7" s="1030"/>
      <c r="I7" s="483"/>
      <c r="J7" s="484" t="s">
        <v>925</v>
      </c>
    </row>
    <row r="8" spans="1:10" s="207" customFormat="1" ht="24.75" customHeight="1">
      <c r="A8" s="475" t="s">
        <v>928</v>
      </c>
      <c r="B8" s="319">
        <v>504</v>
      </c>
      <c r="C8" s="77" t="s">
        <v>929</v>
      </c>
      <c r="D8" s="77">
        <v>65</v>
      </c>
      <c r="E8" s="77" t="s">
        <v>930</v>
      </c>
      <c r="F8" s="320">
        <v>78.55</v>
      </c>
      <c r="G8" s="77">
        <f>'[1]TTL'!B8+'[1]TTL'!B17</f>
        <v>2761</v>
      </c>
      <c r="H8" s="320">
        <v>98.1</v>
      </c>
      <c r="I8" s="78" t="s">
        <v>931</v>
      </c>
      <c r="J8" s="486" t="s">
        <v>932</v>
      </c>
    </row>
    <row r="9" spans="1:10" s="207" customFormat="1" ht="24.75" customHeight="1">
      <c r="A9" s="475" t="s">
        <v>933</v>
      </c>
      <c r="B9" s="319">
        <v>515</v>
      </c>
      <c r="C9" s="77" t="s">
        <v>929</v>
      </c>
      <c r="D9" s="77">
        <v>65</v>
      </c>
      <c r="E9" s="77" t="s">
        <v>930</v>
      </c>
      <c r="F9" s="320">
        <v>64.9</v>
      </c>
      <c r="G9" s="77">
        <f>'[1]TTL'!B9+'[1]TTL'!B18</f>
        <v>2770</v>
      </c>
      <c r="H9" s="320">
        <v>99.1</v>
      </c>
      <c r="I9" s="78" t="s">
        <v>934</v>
      </c>
      <c r="J9" s="486" t="s">
        <v>935</v>
      </c>
    </row>
    <row r="10" spans="1:10" s="207" customFormat="1" ht="24.75" customHeight="1">
      <c r="A10" s="475" t="s">
        <v>936</v>
      </c>
      <c r="B10" s="319">
        <v>352</v>
      </c>
      <c r="C10" s="77" t="s">
        <v>937</v>
      </c>
      <c r="D10" s="77">
        <v>50</v>
      </c>
      <c r="E10" s="77">
        <v>160</v>
      </c>
      <c r="F10" s="320">
        <v>72.62</v>
      </c>
      <c r="G10" s="77">
        <f>'[1]TTL'!B10+'[1]TTL'!B19</f>
        <v>113</v>
      </c>
      <c r="H10" s="320">
        <v>98.8</v>
      </c>
      <c r="I10" s="78" t="s">
        <v>938</v>
      </c>
      <c r="J10" s="486" t="s">
        <v>939</v>
      </c>
    </row>
    <row r="11" spans="1:10" s="207" customFormat="1" ht="24.75" customHeight="1">
      <c r="A11" s="475" t="s">
        <v>940</v>
      </c>
      <c r="B11" s="319">
        <v>222</v>
      </c>
      <c r="C11" s="77" t="s">
        <v>929</v>
      </c>
      <c r="D11" s="77">
        <v>45</v>
      </c>
      <c r="E11" s="77" t="s">
        <v>930</v>
      </c>
      <c r="F11" s="320">
        <v>73.7</v>
      </c>
      <c r="G11" s="77">
        <f>'[1]TTL'!B11+'[1]TTL'!B20</f>
        <v>2704</v>
      </c>
      <c r="H11" s="320">
        <v>99.1</v>
      </c>
      <c r="I11" s="78" t="s">
        <v>941</v>
      </c>
      <c r="J11" s="486" t="s">
        <v>942</v>
      </c>
    </row>
    <row r="12" spans="1:10" s="207" customFormat="1" ht="24.75" customHeight="1">
      <c r="A12" s="475" t="s">
        <v>943</v>
      </c>
      <c r="B12" s="319">
        <v>420</v>
      </c>
      <c r="C12" s="77" t="s">
        <v>937</v>
      </c>
      <c r="D12" s="77">
        <v>55</v>
      </c>
      <c r="E12" s="77">
        <v>160</v>
      </c>
      <c r="F12" s="320">
        <v>71.22</v>
      </c>
      <c r="G12" s="77">
        <f>'[1]TTL'!B12+'[1]TTL'!B21</f>
        <v>28320</v>
      </c>
      <c r="H12" s="320">
        <v>99.1</v>
      </c>
      <c r="I12" s="78" t="s">
        <v>941</v>
      </c>
      <c r="J12" s="486" t="s">
        <v>944</v>
      </c>
    </row>
    <row r="13" spans="1:10" s="207" customFormat="1" ht="24.75" customHeight="1">
      <c r="A13" s="475" t="s">
        <v>945</v>
      </c>
      <c r="B13" s="319">
        <v>470</v>
      </c>
      <c r="C13" s="77" t="s">
        <v>937</v>
      </c>
      <c r="D13" s="77">
        <v>55</v>
      </c>
      <c r="E13" s="77">
        <v>160</v>
      </c>
      <c r="F13" s="320">
        <v>65.1</v>
      </c>
      <c r="G13" s="77">
        <v>0</v>
      </c>
      <c r="H13" s="320">
        <v>98.5</v>
      </c>
      <c r="I13" s="78" t="s">
        <v>946</v>
      </c>
      <c r="J13" s="486" t="s">
        <v>947</v>
      </c>
    </row>
    <row r="14" spans="1:10" s="207" customFormat="1" ht="24.75" customHeight="1">
      <c r="A14" s="475" t="s">
        <v>948</v>
      </c>
      <c r="B14" s="319">
        <v>428</v>
      </c>
      <c r="C14" s="77" t="s">
        <v>937</v>
      </c>
      <c r="D14" s="77">
        <v>60</v>
      </c>
      <c r="E14" s="77">
        <v>160</v>
      </c>
      <c r="F14" s="320">
        <v>74.4</v>
      </c>
      <c r="G14" s="77">
        <v>7643</v>
      </c>
      <c r="H14" s="320">
        <v>98.1</v>
      </c>
      <c r="I14" s="78" t="s">
        <v>949</v>
      </c>
      <c r="J14" s="486" t="s">
        <v>950</v>
      </c>
    </row>
    <row r="15" spans="1:10" s="485" customFormat="1" ht="34.5" customHeight="1">
      <c r="A15" s="487" t="s">
        <v>925</v>
      </c>
      <c r="B15" s="1025" t="s">
        <v>951</v>
      </c>
      <c r="C15" s="1026"/>
      <c r="D15" s="1026"/>
      <c r="E15" s="1026"/>
      <c r="F15" s="1026" t="s">
        <v>952</v>
      </c>
      <c r="G15" s="1026"/>
      <c r="H15" s="1026"/>
      <c r="I15" s="488"/>
      <c r="J15" s="484" t="s">
        <v>925</v>
      </c>
    </row>
    <row r="16" spans="1:10" s="115" customFormat="1" ht="24.75" customHeight="1">
      <c r="A16" s="53" t="s">
        <v>953</v>
      </c>
      <c r="B16" s="319">
        <v>867</v>
      </c>
      <c r="C16" s="77" t="s">
        <v>937</v>
      </c>
      <c r="D16" s="77">
        <v>90</v>
      </c>
      <c r="E16" s="77">
        <v>160</v>
      </c>
      <c r="F16" s="320">
        <v>70.8</v>
      </c>
      <c r="G16" s="77">
        <f>'[1]TTL'!F10+'[1]TTL'!F19</f>
        <v>0</v>
      </c>
      <c r="H16" s="320">
        <v>99.9</v>
      </c>
      <c r="I16" s="78" t="s">
        <v>934</v>
      </c>
      <c r="J16" s="98" t="s">
        <v>954</v>
      </c>
    </row>
    <row r="17" spans="1:10" s="115" customFormat="1" ht="24.75" customHeight="1">
      <c r="A17" s="53" t="s">
        <v>955</v>
      </c>
      <c r="B17" s="319">
        <v>433</v>
      </c>
      <c r="C17" s="77" t="s">
        <v>937</v>
      </c>
      <c r="D17" s="77">
        <v>55</v>
      </c>
      <c r="E17" s="77">
        <v>160</v>
      </c>
      <c r="F17" s="320">
        <v>60.6</v>
      </c>
      <c r="G17" s="77">
        <f>'[1]TTL'!F9+'[1]TTL'!F18</f>
        <v>0</v>
      </c>
      <c r="H17" s="320">
        <v>99.5</v>
      </c>
      <c r="I17" s="78" t="s">
        <v>956</v>
      </c>
      <c r="J17" s="98" t="s">
        <v>957</v>
      </c>
    </row>
    <row r="18" spans="1:10" s="115" customFormat="1" ht="24.75" customHeight="1">
      <c r="A18" s="39" t="s">
        <v>958</v>
      </c>
      <c r="B18" s="489">
        <v>704</v>
      </c>
      <c r="C18" s="490" t="s">
        <v>959</v>
      </c>
      <c r="D18" s="490">
        <v>85</v>
      </c>
      <c r="E18" s="490">
        <v>160</v>
      </c>
      <c r="F18" s="491">
        <v>45.4</v>
      </c>
      <c r="G18" s="490">
        <f>'[1]TTL'!F11+'[1]TTL'!F20</f>
        <v>0</v>
      </c>
      <c r="H18" s="491">
        <v>100</v>
      </c>
      <c r="I18" s="492" t="s">
        <v>960</v>
      </c>
      <c r="J18" s="321" t="s">
        <v>961</v>
      </c>
    </row>
    <row r="19" spans="1:10" s="119" customFormat="1" ht="23.25" customHeight="1">
      <c r="A19" s="1027" t="s">
        <v>493</v>
      </c>
      <c r="B19" s="1027"/>
      <c r="C19" s="1027"/>
      <c r="D19" s="126"/>
      <c r="E19" s="126"/>
      <c r="F19" s="126"/>
      <c r="G19" s="126"/>
      <c r="H19" s="1019" t="s">
        <v>494</v>
      </c>
      <c r="I19" s="1019"/>
      <c r="J19" s="1019"/>
    </row>
  </sheetData>
  <mergeCells count="8">
    <mergeCell ref="A1:J1"/>
    <mergeCell ref="A2:J2"/>
    <mergeCell ref="B7:E7"/>
    <mergeCell ref="F7:H7"/>
    <mergeCell ref="B15:E15"/>
    <mergeCell ref="F15:H15"/>
    <mergeCell ref="H19:J19"/>
    <mergeCell ref="A19:C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통계계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김임선</dc:creator>
  <cp:keywords/>
  <dc:description/>
  <cp:lastModifiedBy>WindowsXP</cp:lastModifiedBy>
  <cp:lastPrinted>2008-01-11T00:23:42Z</cp:lastPrinted>
  <dcterms:created xsi:type="dcterms:W3CDTF">1999-08-05T02:29:17Z</dcterms:created>
  <dcterms:modified xsi:type="dcterms:W3CDTF">2008-01-11T00:27:44Z</dcterms:modified>
  <cp:category/>
  <cp:version/>
  <cp:contentType/>
  <cp:contentStatus/>
</cp:coreProperties>
</file>