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00" tabRatio="895" firstSheet="7" activeTab="14"/>
  </bookViews>
  <sheets>
    <sheet name="1.발전현황" sheetId="1" r:id="rId1"/>
    <sheet name="2.용도별전력사용량" sheetId="2" r:id="rId2"/>
    <sheet name="3.제조업중분류별전력사용량(1)" sheetId="3" r:id="rId3"/>
    <sheet name="3.제조업중분류별전력사용량(2)" sheetId="4" r:id="rId4"/>
    <sheet name="4.가스공급량" sheetId="5" r:id="rId5"/>
    <sheet name="5.도시가스 이용현황" sheetId="6" r:id="rId6"/>
    <sheet name="6. 도시가스보급률" sheetId="7" r:id="rId7"/>
    <sheet name="7.고압가스 제조저장 판매소" sheetId="8" r:id="rId8"/>
    <sheet name="8.상수도 " sheetId="9" r:id="rId9"/>
    <sheet name="9.상수도관 " sheetId="10" r:id="rId10"/>
    <sheet name="10.급수사용량" sheetId="11" r:id="rId11"/>
    <sheet name="11.급수사용료부과" sheetId="12" r:id="rId12"/>
    <sheet name="12.하수도인구및보급률 " sheetId="13" r:id="rId13"/>
    <sheet name="13.하수사용료부과 " sheetId="14" r:id="rId14"/>
    <sheet name="14.하수관거 " sheetId="15" r:id="rId15"/>
    <sheet name="XXXXXXXX" sheetId="16" state="veryHidden" r:id="rId16"/>
    <sheet name="VXXXXXXX" sheetId="17" state="veryHidden" r:id="rId17"/>
  </sheets>
  <externalReferences>
    <externalReference r:id="rId20"/>
    <externalReference r:id="rId21"/>
  </externalReferences>
  <definedNames>
    <definedName name="_xlnm.Print_Area" localSheetId="0">'1.발전현황'!$A$1:$F$19</definedName>
    <definedName name="_xlnm.Print_Area" localSheetId="10">'10.급수사용량'!$A$1:$J$11</definedName>
    <definedName name="_xlnm.Print_Area" localSheetId="11">'11.급수사용료부과'!$A$1:$J$10</definedName>
    <definedName name="_xlnm.Print_Area" localSheetId="12">'12.하수도인구및보급률 '!$A$1:$T$12</definedName>
    <definedName name="_xlnm.Print_Area" localSheetId="13">'13.하수사용료부과 '!$A$1:$I$19</definedName>
    <definedName name="_xlnm.Print_Area" localSheetId="14">'14.하수관거 '!$A$1:$P$25</definedName>
    <definedName name="_xlnm.Print_Area" localSheetId="1">'2.용도별전력사용량'!$A$1:$R$27</definedName>
    <definedName name="_xlnm.Print_Area" localSheetId="2">'3.제조업중분류별전력사용량(1)'!$A$1:$M$23</definedName>
    <definedName name="_xlnm.Print_Area" localSheetId="6">'6. 도시가스보급률'!$A$1:$N$7</definedName>
    <definedName name="_xlnm.Print_Area" localSheetId="7">'7.고압가스 제조저장 판매소'!$A$1:$H$6</definedName>
    <definedName name="_xlnm.Print_Area" localSheetId="8">'8.상수도 '!$A$1:$I$14</definedName>
    <definedName name="_xlnm.Print_Area" localSheetId="9">'9.상수도관 '!$A$1:$V$13</definedName>
  </definedNames>
  <calcPr fullCalcOnLoad="1"/>
</workbook>
</file>

<file path=xl/comments14.xml><?xml version="1.0" encoding="utf-8"?>
<comments xmlns="http://schemas.openxmlformats.org/spreadsheetml/2006/main">
  <authors>
    <author>q</author>
  </authors>
  <commentList>
    <comment ref="D4" authorId="0">
      <text>
        <r>
          <rPr>
            <b/>
            <sz val="9"/>
            <rFont val="Tahoma"/>
            <family val="2"/>
          </rPr>
          <t>q:</t>
        </r>
        <r>
          <rPr>
            <b/>
            <sz val="9"/>
            <rFont val="돋움"/>
            <family val="3"/>
          </rPr>
          <t>업무용+영업용=일반용</t>
        </r>
      </text>
    </comment>
    <comment ref="E4" authorId="0">
      <text>
        <r>
          <rPr>
            <sz val="9"/>
            <rFont val="돋움"/>
            <family val="3"/>
          </rPr>
          <t>욕탕용1종+ 욕탕용2종=욕탕용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<sst xmlns="http://schemas.openxmlformats.org/spreadsheetml/2006/main" count="998" uniqueCount="546">
  <si>
    <t>Total</t>
  </si>
  <si>
    <t>-</t>
  </si>
  <si>
    <t>(Unit : MWh)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</si>
  <si>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</si>
  <si>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Urban</t>
  </si>
  <si>
    <t>Rural</t>
  </si>
  <si>
    <t>Total Volume for the Usage of Sewage</t>
  </si>
  <si>
    <t>(1000 tons)</t>
  </si>
  <si>
    <t>(B)</t>
  </si>
  <si>
    <t>Amounts for Usage</t>
  </si>
  <si>
    <t>(Million won)</t>
  </si>
  <si>
    <t>C=(B/A*1000)</t>
  </si>
  <si>
    <t xml:space="preserve">Average of Amounts </t>
  </si>
  <si>
    <t>(won/ton)</t>
  </si>
  <si>
    <t>(D)</t>
  </si>
  <si>
    <t xml:space="preserve">Expense of Sewage Treatment </t>
  </si>
  <si>
    <t>E=(D/A*1000)</t>
  </si>
  <si>
    <t xml:space="preserve">Cost of Sewage Treatment </t>
  </si>
  <si>
    <t>Actual rate of benefit &amp; cost</t>
  </si>
  <si>
    <t>(A)</t>
  </si>
  <si>
    <t>사각형</t>
  </si>
  <si>
    <t>원형</t>
  </si>
  <si>
    <t>암거</t>
  </si>
  <si>
    <t>계획</t>
  </si>
  <si>
    <t>(m)</t>
  </si>
  <si>
    <t>Planned length</t>
  </si>
  <si>
    <t>Constructed length</t>
  </si>
  <si>
    <t>합류식(m) Unclassified pipe</t>
  </si>
  <si>
    <t>분류식(m) Classified pipe</t>
  </si>
  <si>
    <t>맨홀</t>
  </si>
  <si>
    <t>(개소)</t>
  </si>
  <si>
    <t>Manhole</t>
  </si>
  <si>
    <t>Storm &amp; House inlet(Nu-mbers)</t>
  </si>
  <si>
    <t>토실·</t>
  </si>
  <si>
    <t>토구</t>
  </si>
  <si>
    <t>Sewer outlet</t>
  </si>
  <si>
    <t>(Numbers)</t>
  </si>
  <si>
    <t>시설</t>
  </si>
  <si>
    <t>Constr-ucted length</t>
  </si>
  <si>
    <t>Culvert</t>
  </si>
  <si>
    <t>개거</t>
  </si>
  <si>
    <t>측구</t>
  </si>
  <si>
    <t>Gutter</t>
  </si>
  <si>
    <t>Sewage Pipe Line</t>
  </si>
  <si>
    <t>우수관거</t>
  </si>
  <si>
    <t>Rain Water Pipe Line</t>
  </si>
  <si>
    <t>quadra-ngle</t>
  </si>
  <si>
    <t>circle</t>
  </si>
  <si>
    <t>계획연장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</si>
  <si>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</si>
  <si>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</si>
  <si>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</si>
  <si>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</si>
  <si>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</si>
  <si>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</si>
  <si>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</si>
  <si>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</si>
  <si>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</si>
  <si>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</si>
  <si>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</si>
  <si>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</si>
  <si>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</si>
  <si>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(㎢)</t>
  </si>
  <si>
    <t>연    별</t>
  </si>
  <si>
    <t>Year</t>
  </si>
  <si>
    <t>Month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</si>
  <si>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</si>
  <si>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월    별</t>
  </si>
  <si>
    <t>합   계</t>
  </si>
  <si>
    <t>가정용  Home use</t>
  </si>
  <si>
    <t>업무용</t>
  </si>
  <si>
    <t>산업용</t>
  </si>
  <si>
    <t>수송용</t>
  </si>
  <si>
    <t>기타</t>
  </si>
  <si>
    <t>Total</t>
  </si>
  <si>
    <t>Office use</t>
  </si>
  <si>
    <t>Industry use</t>
  </si>
  <si>
    <t>Transport</t>
  </si>
  <si>
    <t>Others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</si>
  <si>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:1000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</si>
  <si>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(Unit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</si>
  <si>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</si>
  <si>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</si>
  <si>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Domestic</t>
  </si>
  <si>
    <t>Affair</t>
  </si>
  <si>
    <t>Industrial</t>
  </si>
  <si>
    <t>Others</t>
  </si>
  <si>
    <r>
      <t>특정제조</t>
    </r>
    <r>
      <rPr>
        <sz val="10"/>
        <color indexed="8"/>
        <rFont val="Arial"/>
        <family val="2"/>
      </rPr>
      <t xml:space="preserve"> Special </t>
    </r>
  </si>
  <si>
    <t>(Unit : person)</t>
  </si>
  <si>
    <t>총  인  구</t>
  </si>
  <si>
    <t>급  수  인  구</t>
  </si>
  <si>
    <t>시설용량</t>
  </si>
  <si>
    <t>Water supply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</si>
  <si>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</si>
  <si>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</si>
  <si>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</si>
  <si>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</si>
  <si>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</si>
  <si>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</si>
  <si>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</si>
  <si>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</si>
  <si>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</si>
  <si>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</si>
  <si>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</si>
  <si>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t>(Unit : m)</t>
  </si>
  <si>
    <t>Aqueduct pipe</t>
  </si>
  <si>
    <t>Transmission pipe</t>
  </si>
  <si>
    <t>Conduit pipe</t>
  </si>
  <si>
    <t>Water supply pipe</t>
  </si>
  <si>
    <t>주철관</t>
  </si>
  <si>
    <t>아연도강관</t>
  </si>
  <si>
    <t>스텐레스관</t>
  </si>
  <si>
    <t>Galvanized</t>
  </si>
  <si>
    <t>Stainless</t>
  </si>
  <si>
    <t>Steel</t>
  </si>
  <si>
    <t>Cast iron</t>
  </si>
  <si>
    <t>steel</t>
  </si>
  <si>
    <t>Copper</t>
  </si>
  <si>
    <t>Plastic</t>
  </si>
  <si>
    <t xml:space="preserve">Business </t>
  </si>
  <si>
    <t>Bathhouse Class 1</t>
  </si>
  <si>
    <t>Bathhouse Class 2</t>
  </si>
  <si>
    <r>
      <t>전용공</t>
    </r>
    <r>
      <rPr>
        <sz val="10"/>
        <rFont val="굴림"/>
        <family val="3"/>
      </rPr>
      <t>업</t>
    </r>
    <r>
      <rPr>
        <sz val="10"/>
        <rFont val="굴림"/>
        <family val="3"/>
      </rPr>
      <t>용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</si>
  <si>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</si>
  <si>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</si>
  <si>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</si>
  <si>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</si>
  <si>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</si>
  <si>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</si>
  <si>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</si>
  <si>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</si>
  <si>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</si>
  <si>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</si>
  <si>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</si>
  <si>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</si>
  <si>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</si>
  <si>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</si>
  <si>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종</t>
    </r>
  </si>
  <si>
    <r>
      <t>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>종</t>
    </r>
  </si>
  <si>
    <r>
      <t>전용
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</si>
  <si>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</si>
  <si>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</si>
  <si>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color indexed="8"/>
        <rFont val="굴림"/>
        <family val="3"/>
      </rPr>
      <t>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황</t>
    </r>
    <r>
      <rPr>
        <b/>
        <sz val="18"/>
        <color indexed="8"/>
        <rFont val="Arial"/>
        <family val="2"/>
      </rPr>
      <t xml:space="preserve">           Electricity Generation</t>
    </r>
  </si>
  <si>
    <t>연      별</t>
  </si>
  <si>
    <r>
      <t>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비</t>
    </r>
  </si>
  <si>
    <r>
      <t>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</si>
  <si>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t>평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</si>
  <si>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r>
      <t>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</si>
  <si>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t>(MWh)</t>
  </si>
  <si>
    <t>(kW)</t>
  </si>
  <si>
    <t>발전소별</t>
  </si>
  <si>
    <t>Generating facilities</t>
  </si>
  <si>
    <t>Amount of 
electricity generation</t>
  </si>
  <si>
    <t>Average load</t>
  </si>
  <si>
    <t>Peak load</t>
  </si>
  <si>
    <t>Plant</t>
  </si>
  <si>
    <t>남제주화력</t>
  </si>
  <si>
    <t>한림복합화력</t>
  </si>
  <si>
    <t>동기조상기</t>
  </si>
  <si>
    <t>기    타</t>
  </si>
  <si>
    <r>
      <t xml:space="preserve">2. </t>
    </r>
    <r>
      <rPr>
        <b/>
        <sz val="18"/>
        <color indexed="8"/>
        <rFont val="굴림"/>
        <family val="3"/>
      </rPr>
      <t>용도별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   Electric Power Consumption by Use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</si>
  <si>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</si>
  <si>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r>
      <t>1</t>
    </r>
    <r>
      <rPr>
        <sz val="10"/>
        <color indexed="8"/>
        <rFont val="굴림"/>
        <family val="3"/>
      </rPr>
      <t>월</t>
    </r>
  </si>
  <si>
    <r>
      <t>2</t>
    </r>
    <r>
      <rPr>
        <sz val="10"/>
        <color indexed="8"/>
        <rFont val="굴림"/>
        <family val="3"/>
      </rPr>
      <t>월</t>
    </r>
  </si>
  <si>
    <r>
      <t>3</t>
    </r>
    <r>
      <rPr>
        <sz val="10"/>
        <color indexed="8"/>
        <rFont val="굴림"/>
        <family val="3"/>
      </rPr>
      <t>월</t>
    </r>
  </si>
  <si>
    <r>
      <t>4</t>
    </r>
    <r>
      <rPr>
        <sz val="10"/>
        <color indexed="8"/>
        <rFont val="굴림"/>
        <family val="3"/>
      </rPr>
      <t>월</t>
    </r>
  </si>
  <si>
    <r>
      <t>5</t>
    </r>
    <r>
      <rPr>
        <sz val="10"/>
        <color indexed="8"/>
        <rFont val="굴림"/>
        <family val="3"/>
      </rPr>
      <t>월</t>
    </r>
  </si>
  <si>
    <r>
      <t>6</t>
    </r>
    <r>
      <rPr>
        <sz val="10"/>
        <color indexed="8"/>
        <rFont val="굴림"/>
        <family val="3"/>
      </rPr>
      <t>월</t>
    </r>
  </si>
  <si>
    <r>
      <t>7</t>
    </r>
    <r>
      <rPr>
        <sz val="10"/>
        <color indexed="8"/>
        <rFont val="굴림"/>
        <family val="3"/>
      </rPr>
      <t>월</t>
    </r>
  </si>
  <si>
    <r>
      <t>8</t>
    </r>
    <r>
      <rPr>
        <sz val="10"/>
        <color indexed="8"/>
        <rFont val="굴림"/>
        <family val="3"/>
      </rPr>
      <t>월</t>
    </r>
  </si>
  <si>
    <r>
      <t>9</t>
    </r>
    <r>
      <rPr>
        <sz val="10"/>
        <color indexed="8"/>
        <rFont val="굴림"/>
        <family val="3"/>
      </rPr>
      <t>월</t>
    </r>
  </si>
  <si>
    <r>
      <t>10</t>
    </r>
    <r>
      <rPr>
        <sz val="10"/>
        <color indexed="8"/>
        <rFont val="굴림"/>
        <family val="3"/>
      </rPr>
      <t>월</t>
    </r>
  </si>
  <si>
    <r>
      <t>11</t>
    </r>
    <r>
      <rPr>
        <sz val="10"/>
        <color indexed="8"/>
        <rFont val="굴림"/>
        <family val="3"/>
      </rPr>
      <t>월</t>
    </r>
  </si>
  <si>
    <r>
      <t>12</t>
    </r>
    <r>
      <rPr>
        <sz val="10"/>
        <color indexed="8"/>
        <rFont val="굴림"/>
        <family val="3"/>
      </rPr>
      <t>월</t>
    </r>
  </si>
  <si>
    <r>
      <t xml:space="preserve">4. </t>
    </r>
    <r>
      <rPr>
        <b/>
        <sz val="18"/>
        <color indexed="8"/>
        <rFont val="굴림"/>
        <family val="3"/>
      </rPr>
      <t>가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공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Gas Supply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</si>
  <si>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</si>
  <si>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t>(Unit : place)</t>
  </si>
  <si>
    <r>
      <t>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</si>
  <si>
    <r>
      <t>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</si>
  <si>
    <r>
      <t>부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탄</t>
    </r>
  </si>
  <si>
    <t>Liquefied natural gas(LNG)</t>
  </si>
  <si>
    <t>Propane gas(LPG)</t>
  </si>
  <si>
    <t>Butane gas</t>
  </si>
  <si>
    <t>판매소수</t>
  </si>
  <si>
    <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(1,000 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</si>
  <si>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 t ) </t>
    </r>
  </si>
  <si>
    <r>
      <t>판매소수</t>
    </r>
    <r>
      <rPr>
        <sz val="10"/>
        <color indexed="8"/>
        <rFont val="Arial"/>
        <family val="2"/>
      </rPr>
      <t xml:space="preserve"> </t>
    </r>
  </si>
  <si>
    <t>Number of selling stores</t>
  </si>
  <si>
    <t>Amount sold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</si>
  <si>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 : 1000</t>
    </r>
    <r>
      <rPr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,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)</t>
    </r>
  </si>
  <si>
    <r>
      <t>(Unit  : 1000</t>
    </r>
    <r>
      <rPr>
        <sz val="10"/>
        <color indexed="8"/>
        <rFont val="돋움"/>
        <family val="3"/>
      </rPr>
      <t>㎥</t>
    </r>
    <r>
      <rPr>
        <sz val="10"/>
        <color indexed="8"/>
        <rFont val="Arial"/>
        <family val="2"/>
      </rPr>
      <t>, ton)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</si>
  <si>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</si>
  <si>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t>고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압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 xml:space="preserve">스
</t>
    </r>
    <r>
      <rPr>
        <sz val="10"/>
        <color indexed="8"/>
        <rFont val="Arial"/>
        <family val="2"/>
      </rPr>
      <t xml:space="preserve"> By production type of high-pressure gas</t>
    </r>
  </si>
  <si>
    <r>
      <t xml:space="preserve">LPG </t>
    </r>
    <r>
      <rPr>
        <sz val="10"/>
        <color indexed="8"/>
        <rFont val="굴림"/>
        <family val="3"/>
      </rPr>
      <t xml:space="preserve">저장
</t>
    </r>
    <r>
      <rPr>
        <sz val="10"/>
        <color indexed="8"/>
        <rFont val="Arial"/>
        <family val="2"/>
      </rPr>
      <t>LPG Storage</t>
    </r>
  </si>
  <si>
    <r>
      <t>고압가스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저장</t>
    </r>
  </si>
  <si>
    <r>
      <t>일반제조</t>
    </r>
    <r>
      <rPr>
        <sz val="10"/>
        <color indexed="8"/>
        <rFont val="Arial"/>
        <family val="2"/>
      </rPr>
      <t xml:space="preserve"> General</t>
    </r>
  </si>
  <si>
    <t>냉동건조</t>
  </si>
  <si>
    <t>충전</t>
  </si>
  <si>
    <t>2 0 0 7</t>
  </si>
  <si>
    <t>2 0 0 8</t>
  </si>
  <si>
    <t>2 0 0 9</t>
  </si>
  <si>
    <t>-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</si>
  <si>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</si>
  <si>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</si>
  <si>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</si>
  <si>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</si>
  <si>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</si>
  <si>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</si>
  <si>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</si>
  <si>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</si>
  <si>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</si>
  <si>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</si>
  <si>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</si>
  <si>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</si>
  <si>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Source : Korea Electric Power Corporation  Jeju Special Branch</t>
  </si>
  <si>
    <t>소    계</t>
  </si>
  <si>
    <t>농림수산업</t>
  </si>
  <si>
    <t>Agriculture,</t>
  </si>
  <si>
    <t>forestry</t>
  </si>
  <si>
    <t>Manufac-</t>
  </si>
  <si>
    <t>Percentage</t>
  </si>
  <si>
    <t>Residential</t>
  </si>
  <si>
    <t>Public</t>
  </si>
  <si>
    <t>Service</t>
  </si>
  <si>
    <t xml:space="preserve">     Industry</t>
  </si>
  <si>
    <t>Mining</t>
  </si>
  <si>
    <t>turing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</si>
  <si>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</si>
  <si>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</si>
  <si>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</si>
  <si>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</si>
  <si>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</si>
  <si>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</si>
  <si>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</si>
  <si>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</si>
  <si>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</si>
  <si>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</si>
  <si>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</si>
  <si>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</si>
  <si>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</si>
  <si>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 xml:space="preserve"> Note : 1) "Industry and Product  Classification" is derived from the Korean Standard Industrial</t>
  </si>
  <si>
    <r>
      <t>1</t>
    </r>
    <r>
      <rPr>
        <sz val="11"/>
        <rFont val="돋움"/>
        <family val="3"/>
      </rPr>
      <t>월</t>
    </r>
  </si>
  <si>
    <r>
      <t>2</t>
    </r>
    <r>
      <rPr>
        <sz val="11"/>
        <rFont val="돋움"/>
        <family val="3"/>
      </rPr>
      <t>월</t>
    </r>
  </si>
  <si>
    <r>
      <t>3</t>
    </r>
    <r>
      <rPr>
        <sz val="11"/>
        <rFont val="돋움"/>
        <family val="3"/>
      </rPr>
      <t>월</t>
    </r>
  </si>
  <si>
    <r>
      <t>4</t>
    </r>
    <r>
      <rPr>
        <sz val="11"/>
        <rFont val="돋움"/>
        <family val="3"/>
      </rPr>
      <t>월</t>
    </r>
  </si>
  <si>
    <r>
      <t>5</t>
    </r>
    <r>
      <rPr>
        <sz val="11"/>
        <rFont val="돋움"/>
        <family val="3"/>
      </rPr>
      <t>월</t>
    </r>
  </si>
  <si>
    <r>
      <t>6</t>
    </r>
    <r>
      <rPr>
        <sz val="11"/>
        <rFont val="돋움"/>
        <family val="3"/>
      </rPr>
      <t>월</t>
    </r>
  </si>
  <si>
    <r>
      <t>7</t>
    </r>
    <r>
      <rPr>
        <sz val="11"/>
        <rFont val="돋움"/>
        <family val="3"/>
      </rPr>
      <t>월</t>
    </r>
  </si>
  <si>
    <r>
      <t>8</t>
    </r>
    <r>
      <rPr>
        <sz val="11"/>
        <rFont val="돋움"/>
        <family val="3"/>
      </rPr>
      <t>월</t>
    </r>
  </si>
  <si>
    <r>
      <t>9</t>
    </r>
    <r>
      <rPr>
        <sz val="11"/>
        <rFont val="돋움"/>
        <family val="3"/>
      </rPr>
      <t>월</t>
    </r>
  </si>
  <si>
    <r>
      <t>10</t>
    </r>
    <r>
      <rPr>
        <sz val="11"/>
        <rFont val="돋움"/>
        <family val="3"/>
      </rPr>
      <t>월</t>
    </r>
  </si>
  <si>
    <r>
      <t>11</t>
    </r>
    <r>
      <rPr>
        <sz val="11"/>
        <rFont val="돋움"/>
        <family val="3"/>
      </rPr>
      <t>월</t>
    </r>
  </si>
  <si>
    <r>
      <t>12</t>
    </r>
    <r>
      <rPr>
        <sz val="11"/>
        <rFont val="돋움"/>
        <family val="3"/>
      </rPr>
      <t>월</t>
    </r>
  </si>
  <si>
    <t>자료 : 제주특별자치도 스마트그리드과</t>
  </si>
  <si>
    <t>Source : Jeju Special Self-Governing Province Smart Grid Division</t>
  </si>
  <si>
    <t>Source : Jeju Special Self-Governing Province Smart Grid Division.</t>
  </si>
  <si>
    <t>자료 : 제주특별자치도 스마트그리드과</t>
  </si>
  <si>
    <t xml:space="preserve">Source : Jeju Special Self-Governing Province Water Resources Headquarters                                        </t>
  </si>
  <si>
    <t>자료 : 제주특별자치도 수자원본부</t>
  </si>
  <si>
    <t xml:space="preserve">Note : Total number of Jeju Special Self-Governing Province </t>
  </si>
  <si>
    <t xml:space="preserve">   주 : 1) 제주특별자치도 전체수치임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</si>
  <si>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</si>
  <si>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</si>
  <si>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계획연장</t>
  </si>
  <si>
    <t>시설연장</t>
  </si>
  <si>
    <t>보급률</t>
  </si>
  <si>
    <t>(m)</t>
  </si>
  <si>
    <t>(%)</t>
  </si>
  <si>
    <t>계획면적</t>
  </si>
  <si>
    <t>(㎢)</t>
  </si>
  <si>
    <t>Planned area</t>
  </si>
  <si>
    <t>Open ditch</t>
  </si>
  <si>
    <t xml:space="preserve"> </t>
  </si>
  <si>
    <t>우·오수
받이</t>
  </si>
  <si>
    <t>오수관거</t>
  </si>
  <si>
    <t>자료 : 전력거래소  제주지사</t>
  </si>
  <si>
    <t xml:space="preserve">         2) 제주특별자치도 전체수치임</t>
  </si>
  <si>
    <t xml:space="preserve">Note : 2) Total number of Jeju Special Self-Governing Province </t>
  </si>
  <si>
    <t xml:space="preserve">           2) Total number of Jeju Special Self-Governing Province </t>
  </si>
  <si>
    <t xml:space="preserve">   주 : 1) 반올림으로 합계가 안맞을 수 도 있습니다.</t>
  </si>
  <si>
    <t>2 0 1 0</t>
  </si>
  <si>
    <t>2 0 1 1</t>
  </si>
  <si>
    <r>
      <t xml:space="preserve"> 7. </t>
    </r>
    <r>
      <rPr>
        <b/>
        <sz val="18"/>
        <color indexed="8"/>
        <rFont val="돋움"/>
        <family val="3"/>
      </rPr>
      <t>고압가스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제조저장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판매소</t>
    </r>
    <r>
      <rPr>
        <b/>
        <sz val="18"/>
        <color indexed="8"/>
        <rFont val="Arial"/>
        <family val="2"/>
      </rPr>
      <t xml:space="preserve">  Production and  Storage of High-pressure Gas     </t>
    </r>
  </si>
  <si>
    <r>
      <t xml:space="preserve">9.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Public Water Pipe</t>
    </r>
  </si>
  <si>
    <r>
      <t xml:space="preserve">10.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용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       Consumption of Water Supplied</t>
    </r>
  </si>
  <si>
    <r>
      <t xml:space="preserve">11. </t>
    </r>
    <r>
      <rPr>
        <b/>
        <sz val="18"/>
        <color indexed="8"/>
        <rFont val="굴림"/>
        <family val="3"/>
      </rPr>
      <t>급수사용료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부과</t>
    </r>
    <r>
      <rPr>
        <b/>
        <sz val="18"/>
        <color indexed="8"/>
        <rFont val="Arial"/>
        <family val="2"/>
      </rPr>
      <t xml:space="preserve">           Charges for Water Consumption</t>
    </r>
  </si>
  <si>
    <t>열병합 발전용</t>
  </si>
  <si>
    <t>집단에너지</t>
  </si>
  <si>
    <t>Congeneration</t>
  </si>
  <si>
    <t>Community energy</t>
  </si>
  <si>
    <t>…</t>
  </si>
  <si>
    <r>
      <t>해저케이블</t>
    </r>
    <r>
      <rPr>
        <vertAlign val="superscript"/>
        <sz val="10"/>
        <rFont val="굴림"/>
        <family val="3"/>
      </rPr>
      <t xml:space="preserve"> 1)</t>
    </r>
  </si>
  <si>
    <r>
      <t>합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계</t>
    </r>
  </si>
  <si>
    <r>
      <t>가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정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용</t>
    </r>
  </si>
  <si>
    <r>
      <t>공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공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용</t>
    </r>
  </si>
  <si>
    <r>
      <t>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업</t>
    </r>
  </si>
  <si>
    <r>
      <t>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업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용</t>
    </r>
    <r>
      <rPr>
        <sz val="9"/>
        <rFont val="Arial"/>
        <family val="2"/>
      </rPr>
      <t xml:space="preserve">     </t>
    </r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</si>
  <si>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별</t>
    </r>
  </si>
  <si>
    <r>
      <t>점유율</t>
    </r>
    <r>
      <rPr>
        <sz val="9"/>
        <rFont val="Arial"/>
        <family val="2"/>
      </rPr>
      <t>(%)</t>
    </r>
  </si>
  <si>
    <r>
      <t>광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업</t>
    </r>
    <r>
      <rPr>
        <sz val="9"/>
        <rFont val="Arial"/>
        <family val="2"/>
      </rPr>
      <t xml:space="preserve"> </t>
    </r>
  </si>
  <si>
    <r>
      <t>제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조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업</t>
    </r>
  </si>
  <si>
    <r>
      <t>＆</t>
    </r>
    <r>
      <rPr>
        <sz val="9"/>
        <rFont val="Arial"/>
        <family val="2"/>
      </rPr>
      <t xml:space="preserve"> fishing</t>
    </r>
  </si>
  <si>
    <r>
      <t>1</t>
    </r>
    <r>
      <rPr>
        <sz val="9"/>
        <rFont val="돋움"/>
        <family val="3"/>
      </rPr>
      <t>월</t>
    </r>
  </si>
  <si>
    <r>
      <t>2</t>
    </r>
    <r>
      <rPr>
        <sz val="9"/>
        <rFont val="돋움"/>
        <family val="3"/>
      </rPr>
      <t>월</t>
    </r>
  </si>
  <si>
    <r>
      <t>3</t>
    </r>
    <r>
      <rPr>
        <sz val="9"/>
        <rFont val="돋움"/>
        <family val="3"/>
      </rPr>
      <t>월</t>
    </r>
  </si>
  <si>
    <r>
      <t>4</t>
    </r>
    <r>
      <rPr>
        <sz val="9"/>
        <rFont val="돋움"/>
        <family val="3"/>
      </rPr>
      <t>월</t>
    </r>
  </si>
  <si>
    <r>
      <t>5</t>
    </r>
    <r>
      <rPr>
        <sz val="9"/>
        <rFont val="돋움"/>
        <family val="3"/>
      </rPr>
      <t>월</t>
    </r>
  </si>
  <si>
    <r>
      <t>6</t>
    </r>
    <r>
      <rPr>
        <sz val="9"/>
        <rFont val="돋움"/>
        <family val="3"/>
      </rPr>
      <t>월</t>
    </r>
  </si>
  <si>
    <r>
      <t>7</t>
    </r>
    <r>
      <rPr>
        <sz val="9"/>
        <rFont val="돋움"/>
        <family val="3"/>
      </rPr>
      <t>월</t>
    </r>
  </si>
  <si>
    <r>
      <t>8</t>
    </r>
    <r>
      <rPr>
        <sz val="9"/>
        <rFont val="돋움"/>
        <family val="3"/>
      </rPr>
      <t>월</t>
    </r>
  </si>
  <si>
    <r>
      <t>9</t>
    </r>
    <r>
      <rPr>
        <sz val="9"/>
        <rFont val="돋움"/>
        <family val="3"/>
      </rPr>
      <t>월</t>
    </r>
  </si>
  <si>
    <r>
      <t>10</t>
    </r>
    <r>
      <rPr>
        <sz val="9"/>
        <rFont val="돋움"/>
        <family val="3"/>
      </rPr>
      <t>월</t>
    </r>
  </si>
  <si>
    <r>
      <t>11</t>
    </r>
    <r>
      <rPr>
        <sz val="9"/>
        <rFont val="돋움"/>
        <family val="3"/>
      </rPr>
      <t>월</t>
    </r>
  </si>
  <si>
    <r>
      <t>12</t>
    </r>
    <r>
      <rPr>
        <sz val="9"/>
        <rFont val="돋움"/>
        <family val="3"/>
      </rPr>
      <t>월</t>
    </r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</si>
  <si>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Electric Power Consumption by Division of Industry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</si>
  <si>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</si>
  <si>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</si>
  <si>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t>합  계</t>
  </si>
  <si>
    <t>식료품</t>
  </si>
  <si>
    <t>음료</t>
  </si>
  <si>
    <t>담배</t>
  </si>
  <si>
    <t>섬유제품</t>
  </si>
  <si>
    <t>의복, 의복액세서리</t>
  </si>
  <si>
    <t>가죽, 가방 및</t>
  </si>
  <si>
    <t>목재 및 나무</t>
  </si>
  <si>
    <t>펄프, 종이, 종이</t>
  </si>
  <si>
    <t>인쇄 및 기록</t>
  </si>
  <si>
    <t>코크스, 연탄</t>
  </si>
  <si>
    <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</si>
  <si>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제조업</t>
  </si>
  <si>
    <t>제조업</t>
  </si>
  <si>
    <t>및 모피제품</t>
  </si>
  <si>
    <r>
      <rPr>
        <sz val="10"/>
        <color indexed="8"/>
        <rFont val="돋움"/>
        <family val="3"/>
      </rPr>
      <t>신발제품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제조업</t>
    </r>
  </si>
  <si>
    <t>제품 제조업</t>
  </si>
  <si>
    <r>
      <rPr>
        <sz val="10"/>
        <color indexed="8"/>
        <rFont val="돋움"/>
        <family val="3"/>
      </rPr>
      <t>제품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제조업</t>
    </r>
  </si>
  <si>
    <t>매체복제업</t>
  </si>
  <si>
    <t>및 석유정제품</t>
  </si>
  <si>
    <t>Year</t>
  </si>
  <si>
    <t>Total</t>
  </si>
  <si>
    <t>Manufacture of Food Products</t>
  </si>
  <si>
    <t>Manufacture of 
 Beverages</t>
  </si>
  <si>
    <t xml:space="preserve"> </t>
  </si>
  <si>
    <r>
      <t>(</t>
    </r>
    <r>
      <rPr>
        <sz val="10"/>
        <color indexed="8"/>
        <rFont val="돋움"/>
        <family val="3"/>
      </rPr>
      <t>의복제외</t>
    </r>
    <r>
      <rPr>
        <sz val="10"/>
        <color indexed="8"/>
        <rFont val="Arial"/>
        <family val="2"/>
      </rPr>
      <t>)</t>
    </r>
  </si>
  <si>
    <t>Tanning and Dressing 
of Leather , 
Manufacture of 
Luggage and 
Footwear</t>
  </si>
  <si>
    <r>
      <t>(</t>
    </r>
    <r>
      <rPr>
        <sz val="10"/>
        <color indexed="8"/>
        <rFont val="돋움"/>
        <family val="3"/>
      </rPr>
      <t>가구제외</t>
    </r>
    <r>
      <rPr>
        <sz val="10"/>
        <color indexed="8"/>
        <rFont val="Arial"/>
        <family val="2"/>
      </rPr>
      <t>)</t>
    </r>
  </si>
  <si>
    <t>Manufacture 
of Pulp, Paper 
and Paper 
Products</t>
  </si>
  <si>
    <t>Printing and 
Reproduction of 
Recorded Media</t>
  </si>
  <si>
    <t xml:space="preserve">Manufacture of 
Tobacco 
Products </t>
  </si>
  <si>
    <t>Manufacture of 
Textiles, Except 
Apparel</t>
  </si>
  <si>
    <t>Manufacture of 
wearing apparel, 
Clothing Accessories 
and Fur Articles</t>
  </si>
  <si>
    <t xml:space="preserve">Manufacture of 
Wood Products 
of Wood and 
Cork ; Except 
Furniture </t>
  </si>
  <si>
    <t>Manufacture 
of Coke, hard-coal 
and lignite 
fuel briquettes 
and Refined 
Petroleum 
Products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</si>
  <si>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Electric Power Consumption by Division of Industry(Cont`d)</t>
    </r>
  </si>
  <si>
    <t xml:space="preserve">화학물질 및 </t>
  </si>
  <si>
    <t>의료용 물질 및</t>
  </si>
  <si>
    <t>고무제품 및</t>
  </si>
  <si>
    <t>비금속 광물제품</t>
  </si>
  <si>
    <t>1차 금속</t>
  </si>
  <si>
    <t>금속가공제품</t>
  </si>
  <si>
    <t>전자부품, 컴퓨터</t>
  </si>
  <si>
    <t>의료, 정밀,</t>
  </si>
  <si>
    <t>전기장비</t>
  </si>
  <si>
    <t>기타 기계 및</t>
  </si>
  <si>
    <t xml:space="preserve">자동차 및 </t>
  </si>
  <si>
    <t>기타 운송장비</t>
  </si>
  <si>
    <t>가구 제조업</t>
  </si>
  <si>
    <t>기타제품</t>
  </si>
  <si>
    <t>연    별</t>
  </si>
  <si>
    <r>
      <rPr>
        <sz val="9"/>
        <color indexed="8"/>
        <rFont val="돋움"/>
        <family val="3"/>
      </rPr>
      <t>화학제품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제조업</t>
    </r>
  </si>
  <si>
    <r>
      <rPr>
        <sz val="9"/>
        <color indexed="8"/>
        <rFont val="돋움"/>
        <family val="3"/>
      </rPr>
      <t>의약품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제조업</t>
    </r>
  </si>
  <si>
    <t>플라스틱 제품</t>
  </si>
  <si>
    <t xml:space="preserve">영상, 음향 및 </t>
  </si>
  <si>
    <t>광학기기 및</t>
  </si>
  <si>
    <t>장비제조업</t>
  </si>
  <si>
    <t>트레일러 제조업</t>
  </si>
  <si>
    <r>
      <t>(</t>
    </r>
    <r>
      <rPr>
        <sz val="9"/>
        <color indexed="8"/>
        <rFont val="돋움"/>
        <family val="3"/>
      </rPr>
      <t>의약품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제외</t>
    </r>
    <r>
      <rPr>
        <sz val="9"/>
        <color indexed="8"/>
        <rFont val="Arial"/>
        <family val="2"/>
      </rPr>
      <t>)</t>
    </r>
  </si>
  <si>
    <t>Manufacture of 
Pharmaceuticals, 
Medicinal Chemicals 
and Botanical 
Products</t>
  </si>
  <si>
    <t>Manufacture 
of Other 
Non-metallic 
Mineral 
Products</t>
  </si>
  <si>
    <t>Manufacture 
of Basic 
Metal 
Products</t>
  </si>
  <si>
    <r>
      <t>(</t>
    </r>
    <r>
      <rPr>
        <sz val="9"/>
        <color indexed="8"/>
        <rFont val="돋움"/>
        <family val="3"/>
      </rPr>
      <t>기계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및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가구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제외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</si>
  <si>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돋움"/>
        <family val="3"/>
      </rPr>
      <t>통신장비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제조업</t>
    </r>
  </si>
  <si>
    <r>
      <rPr>
        <sz val="9"/>
        <color indexed="8"/>
        <rFont val="돋움"/>
        <family val="3"/>
      </rPr>
      <t>시계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돋움"/>
        <family val="3"/>
      </rPr>
      <t>제조업</t>
    </r>
  </si>
  <si>
    <t>Manufacture 
of electrical 
equipment</t>
  </si>
  <si>
    <t>Manufacture 
of Other 
Machinery 
and Equipment</t>
  </si>
  <si>
    <t>Manufacture 
of Motor 
Vehicles, 
Trailers and 
Semitrailers</t>
  </si>
  <si>
    <t>Manufacture 
of Other 
Transport 
Equipment</t>
  </si>
  <si>
    <t>Manufacture 
of Furniture</t>
  </si>
  <si>
    <t>Other 
manufacturing</t>
  </si>
  <si>
    <t>월    별</t>
  </si>
  <si>
    <t>Manufacture 
of chemicals 
and chemical 
products except 
pharmaceuticals, 
medicinal 
chemicals</t>
  </si>
  <si>
    <t>Manufacture 
of Rubber and 
Plastic 
Products</t>
  </si>
  <si>
    <t>Manufacture 
of Fabricated 
Metal Products, 
Except Machinery 
and Furniture</t>
  </si>
  <si>
    <t>Manufacture 
of Electronic 
Components, 
Computer, Radio, 
Television and 
Communication 
Equipment and 
Apparatuses</t>
  </si>
  <si>
    <t>Manufacture 
of Medical, 
Precision and 
Optical Instruments, 
Watches 
and Clocks</t>
  </si>
  <si>
    <t>Month</t>
  </si>
  <si>
    <t>2 0 1 1</t>
  </si>
  <si>
    <t xml:space="preserve">  </t>
  </si>
  <si>
    <r>
      <t>1</t>
    </r>
    <r>
      <rPr>
        <sz val="9"/>
        <rFont val="굴림"/>
        <family val="3"/>
      </rPr>
      <t>월</t>
    </r>
  </si>
  <si>
    <t>Jan.</t>
  </si>
  <si>
    <r>
      <t>2</t>
    </r>
    <r>
      <rPr>
        <sz val="9"/>
        <rFont val="굴림"/>
        <family val="3"/>
      </rPr>
      <t>월</t>
    </r>
  </si>
  <si>
    <t>Feb.</t>
  </si>
  <si>
    <r>
      <t>3</t>
    </r>
    <r>
      <rPr>
        <sz val="9"/>
        <rFont val="굴림"/>
        <family val="3"/>
      </rPr>
      <t>월</t>
    </r>
  </si>
  <si>
    <t>Mar.</t>
  </si>
  <si>
    <r>
      <t>4</t>
    </r>
    <r>
      <rPr>
        <sz val="9"/>
        <rFont val="굴림"/>
        <family val="3"/>
      </rPr>
      <t>월</t>
    </r>
  </si>
  <si>
    <t>Apr.</t>
  </si>
  <si>
    <r>
      <t>5</t>
    </r>
    <r>
      <rPr>
        <sz val="9"/>
        <rFont val="굴림"/>
        <family val="3"/>
      </rPr>
      <t>월</t>
    </r>
  </si>
  <si>
    <t xml:space="preserve">May </t>
  </si>
  <si>
    <r>
      <t>6</t>
    </r>
    <r>
      <rPr>
        <sz val="9"/>
        <rFont val="굴림"/>
        <family val="3"/>
      </rPr>
      <t>월</t>
    </r>
  </si>
  <si>
    <t>June</t>
  </si>
  <si>
    <r>
      <t>7</t>
    </r>
    <r>
      <rPr>
        <sz val="9"/>
        <rFont val="굴림"/>
        <family val="3"/>
      </rPr>
      <t>월</t>
    </r>
  </si>
  <si>
    <t>July</t>
  </si>
  <si>
    <r>
      <t>8</t>
    </r>
    <r>
      <rPr>
        <sz val="9"/>
        <rFont val="굴림"/>
        <family val="3"/>
      </rPr>
      <t>월</t>
    </r>
  </si>
  <si>
    <t>Aug.</t>
  </si>
  <si>
    <r>
      <t>9</t>
    </r>
    <r>
      <rPr>
        <sz val="9"/>
        <rFont val="굴림"/>
        <family val="3"/>
      </rPr>
      <t>월</t>
    </r>
  </si>
  <si>
    <t>Sept.</t>
  </si>
  <si>
    <r>
      <t>10</t>
    </r>
    <r>
      <rPr>
        <sz val="9"/>
        <rFont val="굴림"/>
        <family val="3"/>
      </rPr>
      <t>월</t>
    </r>
  </si>
  <si>
    <t>Oct.</t>
  </si>
  <si>
    <r>
      <t>11</t>
    </r>
    <r>
      <rPr>
        <sz val="9"/>
        <rFont val="굴림"/>
        <family val="3"/>
      </rPr>
      <t>월</t>
    </r>
  </si>
  <si>
    <t>Nov.</t>
  </si>
  <si>
    <r>
      <t>12</t>
    </r>
    <r>
      <rPr>
        <sz val="9"/>
        <rFont val="굴림"/>
        <family val="3"/>
      </rPr>
      <t>월</t>
    </r>
  </si>
  <si>
    <t>Dec.</t>
  </si>
  <si>
    <t>5. 도시가스 이용현황 LNG Consumption by Use</t>
  </si>
  <si>
    <t>(단위 : 개소)</t>
  </si>
  <si>
    <t>(Unit : each)</t>
  </si>
  <si>
    <t>연도
월별</t>
  </si>
  <si>
    <t>영업용</t>
  </si>
  <si>
    <t>난방
Heating</t>
  </si>
  <si>
    <t>Business use</t>
  </si>
  <si>
    <t>2 0 1 1</t>
  </si>
  <si>
    <r>
      <t xml:space="preserve">6. </t>
    </r>
    <r>
      <rPr>
        <b/>
        <sz val="18"/>
        <color indexed="8"/>
        <rFont val="HY중고딕"/>
        <family val="1"/>
      </rPr>
      <t>도시가스보급률</t>
    </r>
    <r>
      <rPr>
        <b/>
        <sz val="18"/>
        <color indexed="8"/>
        <rFont val="Arial"/>
        <family val="2"/>
      </rPr>
      <t xml:space="preserve">  LNG Supply Rate by Region</t>
    </r>
  </si>
  <si>
    <t>단위 : %, 가구</t>
  </si>
  <si>
    <t>Unit : %, household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</si>
  <si>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</si>
  <si>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보급률</t>
    </r>
    <r>
      <rPr>
        <sz val="10"/>
        <rFont val="Arial"/>
        <family val="2"/>
      </rPr>
      <t xml:space="preserve"> Supply rate</t>
    </r>
  </si>
  <si>
    <r>
      <rPr>
        <sz val="10"/>
        <rFont val="굴림"/>
        <family val="3"/>
      </rPr>
      <t>도시가스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(A)
 No. of supplying households</t>
    </r>
  </si>
  <si>
    <r>
      <rPr>
        <sz val="10"/>
        <rFont val="굴림"/>
        <family val="3"/>
      </rPr>
      <t>공급권역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</t>
    </r>
    <r>
      <rPr>
        <sz val="10"/>
        <rFont val="Arial"/>
        <family val="2"/>
      </rPr>
      <t>(B)
No. of total households</t>
    </r>
  </si>
  <si>
    <t xml:space="preserve">Note : 2) Total number of Jeju Special Self-Governing Province </t>
  </si>
  <si>
    <t>주 :  1) 2011년 발전설비 총계에서 해저케이블은 제외한 수치임</t>
  </si>
  <si>
    <t xml:space="preserve">       2) 제주특별자치도 전체수치임</t>
  </si>
  <si>
    <t xml:space="preserve">Note : 1) Total number of Jeju Special Self-Governing Province </t>
  </si>
  <si>
    <t>자료 : 한국전력공사 제주지역본부</t>
  </si>
  <si>
    <t>주 : 1) 반올림으로 합계가 안맞을 수 도 있습니다.</t>
  </si>
  <si>
    <t xml:space="preserve">      2) 제주특별자치도 전체수치임</t>
  </si>
  <si>
    <t xml:space="preserve"> 자료 : 한국전력공사 제주지역본부</t>
  </si>
  <si>
    <t xml:space="preserve"> 주 : 1) 산업 및 품목분류는 제9차 개정(2008. 2. 1) 「한국표준산업분류」를 적용하였음</t>
  </si>
  <si>
    <t xml:space="preserve">               Classification revised in February 1, 2008, KSIC Rev. 9.</t>
  </si>
  <si>
    <t xml:space="preserve">         2) 2011년부터 '취사용' → '난방', '일반용' → '영업용'으로 항목 변경, '열병합에너지' ·  '집단에너지'  항목 추가 </t>
  </si>
  <si>
    <t xml:space="preserve">        ※  제주지역 LNG 도시가스는 2013년부터 공급예정으로 본 자료는 현재 공급되고 있는 LPG+AIR 도시가스에 대하여 작성</t>
  </si>
  <si>
    <t xml:space="preserve">         2) 도시가스보급률 = (A) / (B) * 100</t>
  </si>
  <si>
    <r>
      <t xml:space="preserve">8.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        Public Water Services</t>
    </r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</si>
  <si>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2"/>
        <rFont val="Arial"/>
        <family val="2"/>
      </rPr>
      <t xml:space="preserve"> (</t>
    </r>
    <r>
      <rPr>
        <sz val="12"/>
        <rFont val="굴림"/>
        <family val="3"/>
      </rPr>
      <t>㎥</t>
    </r>
    <r>
      <rPr>
        <sz val="12"/>
        <rFont val="Arial"/>
        <family val="2"/>
      </rPr>
      <t>/</t>
    </r>
    <r>
      <rPr>
        <sz val="12"/>
        <rFont val="굴림"/>
        <family val="3"/>
      </rPr>
      <t>일</t>
    </r>
    <r>
      <rPr>
        <sz val="12"/>
        <rFont val="Arial"/>
        <family val="2"/>
      </rPr>
      <t>)</t>
    </r>
  </si>
  <si>
    <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</si>
  <si>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t>(</t>
    </r>
    <r>
      <rPr>
        <sz val="12"/>
        <rFont val="굴림"/>
        <family val="3"/>
      </rPr>
      <t>㎥</t>
    </r>
    <r>
      <rPr>
        <sz val="12"/>
        <rFont val="Arial"/>
        <family val="2"/>
      </rPr>
      <t>/</t>
    </r>
    <r>
      <rPr>
        <sz val="12"/>
        <rFont val="굴림"/>
        <family val="3"/>
      </rPr>
      <t>일</t>
    </r>
    <r>
      <rPr>
        <sz val="12"/>
        <rFont val="Arial"/>
        <family val="2"/>
      </rPr>
      <t>)</t>
    </r>
  </si>
  <si>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</si>
  <si>
    <t xml:space="preserve"> Jeju-si</t>
  </si>
  <si>
    <r>
      <rPr>
        <sz val="10"/>
        <color indexed="8"/>
        <rFont val="돋움"/>
        <family val="3"/>
      </rPr>
      <t>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</si>
  <si>
    <t xml:space="preserve"> Seogwipo-si</t>
  </si>
  <si>
    <r>
      <t>합성수지관</t>
    </r>
    <r>
      <rPr>
        <vertAlign val="superscript"/>
        <sz val="12"/>
        <color indexed="10"/>
        <rFont val="굴림"/>
        <family val="3"/>
      </rPr>
      <t>1)</t>
    </r>
  </si>
  <si>
    <t>제주시</t>
  </si>
  <si>
    <t>서귀포시</t>
  </si>
  <si>
    <t>Note :  1) Including PVC, PE, Hi-3P</t>
  </si>
  <si>
    <r>
      <rPr>
        <sz val="10"/>
        <rFont val="돋움"/>
        <family val="3"/>
      </rPr>
      <t>제주시</t>
    </r>
  </si>
  <si>
    <r>
      <rPr>
        <sz val="10"/>
        <rFont val="돋움"/>
        <family val="3"/>
      </rPr>
      <t>서귀포시</t>
    </r>
  </si>
  <si>
    <t>(Unit : 1,000 won)</t>
  </si>
  <si>
    <t xml:space="preserve">   주 : 시설용량 합계는 광역상수도 시설용량 포함된 수치임.</t>
  </si>
  <si>
    <t>2 0 1 1</t>
  </si>
  <si>
    <t xml:space="preserve">주 : 1) 합성수지관에 PVC, PE, Hi-3P 포함  </t>
  </si>
  <si>
    <r>
      <t xml:space="preserve">12. </t>
    </r>
    <r>
      <rPr>
        <b/>
        <sz val="22"/>
        <color indexed="8"/>
        <rFont val="한양신명조,한컴돋움"/>
        <family val="3"/>
      </rPr>
      <t>하수도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인구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및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보급률</t>
    </r>
    <r>
      <rPr>
        <b/>
        <sz val="22"/>
        <color indexed="8"/>
        <rFont val="Arial"/>
        <family val="2"/>
      </rPr>
      <t xml:space="preserve">                   Sewage Population and Distribution rate</t>
    </r>
  </si>
  <si>
    <t>(단위: 명, ㎢, %)</t>
  </si>
  <si>
    <r>
      <t xml:space="preserve">( Unit : person, </t>
    </r>
    <r>
      <rPr>
        <sz val="14"/>
        <rFont val="돋움"/>
        <family val="3"/>
      </rPr>
      <t>㎢</t>
    </r>
    <r>
      <rPr>
        <sz val="14"/>
        <rFont val="Arial"/>
        <family val="2"/>
      </rPr>
      <t>, % 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</si>
  <si>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</si>
  <si>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특별대책
지  역</t>
  </si>
  <si>
    <t>총인구
(명)</t>
  </si>
  <si>
    <t>총면적
(㎢)</t>
  </si>
  <si>
    <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</si>
  <si>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t>하수처리구역 외
Outer area of sewage treatment</t>
  </si>
  <si>
    <t>하수도
보급률(%)</t>
  </si>
  <si>
    <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</si>
  <si>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Waste water</t>
    </r>
  </si>
  <si>
    <t>면적</t>
  </si>
  <si>
    <t>인구(명)
Population</t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</si>
  <si>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</si>
  <si>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</si>
  <si>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</si>
  <si>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</si>
  <si>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rPr>
        <sz val="12"/>
        <rFont val="Arial"/>
        <family val="2"/>
      </rPr>
      <t>(</t>
    </r>
    <r>
      <rPr>
        <sz val="12"/>
        <rFont val="돋움"/>
        <family val="3"/>
      </rPr>
      <t>㎢</t>
    </r>
    <r>
      <rPr>
        <sz val="12"/>
        <rFont val="Arial"/>
        <family val="2"/>
      </rPr>
      <t>)</t>
    </r>
  </si>
  <si>
    <r>
      <t>(</t>
    </r>
    <r>
      <rPr>
        <sz val="12"/>
        <rFont val="돋움"/>
        <family val="3"/>
      </rPr>
      <t>㎢</t>
    </r>
    <r>
      <rPr>
        <sz val="12"/>
        <rFont val="Arial"/>
        <family val="2"/>
      </rPr>
      <t>)</t>
    </r>
  </si>
  <si>
    <t xml:space="preserve">Distribution </t>
  </si>
  <si>
    <t>Water</t>
  </si>
  <si>
    <t>masure</t>
  </si>
  <si>
    <t xml:space="preserve">Mechanic </t>
  </si>
  <si>
    <t>Biological</t>
  </si>
  <si>
    <t>Advanced</t>
  </si>
  <si>
    <t>Area</t>
  </si>
  <si>
    <t>시가</t>
  </si>
  <si>
    <t>비시가</t>
  </si>
  <si>
    <t xml:space="preserve">rate of </t>
  </si>
  <si>
    <t>System</t>
  </si>
  <si>
    <t>area</t>
  </si>
  <si>
    <t>Population</t>
  </si>
  <si>
    <t>(b1)</t>
  </si>
  <si>
    <t>(b2)</t>
  </si>
  <si>
    <t>(b3)</t>
  </si>
  <si>
    <t>Sewage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</si>
  <si>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</si>
  <si>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</si>
  <si>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</si>
  <si>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t>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</si>
  <si>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</si>
  <si>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</si>
  <si>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</si>
  <si>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>Seogwipo-si</t>
  </si>
  <si>
    <r>
      <t>13.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</si>
  <si>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t>(Unit : million won)</t>
  </si>
  <si>
    <t>업종별 하수사용료 Charges for Use of Sewage Facilities</t>
  </si>
  <si>
    <t>가정용</t>
  </si>
  <si>
    <t>일반용</t>
  </si>
  <si>
    <t>욕탕용</t>
  </si>
  <si>
    <t>산 업 용</t>
  </si>
  <si>
    <t>기  타</t>
  </si>
  <si>
    <t>Bath-house</t>
  </si>
  <si>
    <t xml:space="preserve">General </t>
  </si>
  <si>
    <t>하수도 처리 비용분석 Cost of Sewage Disposal</t>
  </si>
  <si>
    <t xml:space="preserve">연간부과량
(천톤) </t>
  </si>
  <si>
    <t>부과액
(백만원)</t>
  </si>
  <si>
    <t>평균단가
(원/톤)</t>
  </si>
  <si>
    <t>처리비용
(백만원)</t>
  </si>
  <si>
    <t>처리원가
(원/톤)</t>
  </si>
  <si>
    <t>현실화율
(%)</t>
  </si>
  <si>
    <t>14. 하수관거  Sewage Pipe</t>
  </si>
  <si>
    <t>(단위 : ㎢, m, 개)</t>
  </si>
  <si>
    <t xml:space="preserve">          (unit : ㎢, m, each) </t>
  </si>
  <si>
    <t>연장(m)</t>
  </si>
  <si>
    <t>Distribution</t>
  </si>
  <si>
    <t>rate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</si>
  <si>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</si>
  <si>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연   별</t>
  </si>
  <si>
    <t>(Numbers)</t>
  </si>
  <si>
    <t>F=(C/E*100)</t>
  </si>
  <si>
    <t>2 0 1 1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</si>
  <si>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</si>
  <si>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</si>
  <si>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</si>
  <si>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</si>
  <si>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>자료 : 제주특별자치도 수자원본부</t>
  </si>
  <si>
    <t xml:space="preserve">Source : Jeju Special Self-Governing Province Water Resources Headquarters                                        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</si>
</sst>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.0_ "/>
    <numFmt numFmtId="180" formatCode="#,##0_);[Red]\(#,##0\)"/>
    <numFmt numFmtId="181" formatCode="#,##0;;\-;"/>
    <numFmt numFmtId="182" formatCode="#,##0.0;;\-;"/>
    <numFmt numFmtId="183" formatCode="_-* #,##0.0_-;\-* #,##0.0_-;_-* &quot;-&quot;_-;_-@_-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₩&quot;#,##0;&quot;₩&quot;&quot;₩&quot;\-#,##0"/>
    <numFmt numFmtId="189" formatCode="&quot;₩&quot;#,##0.00;&quot;₩&quot;\-#,##0.00"/>
    <numFmt numFmtId="190" formatCode="&quot;R$&quot;#,##0.00;&quot;R$&quot;\-#,##0.00"/>
    <numFmt numFmtId="191" formatCode="#,##0.0"/>
    <numFmt numFmtId="192" formatCode="0.0_ "/>
    <numFmt numFmtId="193" formatCode="0;[Red]0"/>
    <numFmt numFmtId="194" formatCode="0.0;[Red]0.0"/>
    <numFmt numFmtId="195" formatCode="0.0_);\(0.0\)"/>
    <numFmt numFmtId="196" formatCode="#,###,"/>
    <numFmt numFmtId="197" formatCode="0_);[Red]\(0\)"/>
    <numFmt numFmtId="198" formatCode="0.0_);[Red]\(0.0\)"/>
    <numFmt numFmtId="199" formatCode="#,###,000"/>
    <numFmt numFmtId="200" formatCode="_-* #,##0.0_-;\-* #,##0.0_-;_-* &quot;-&quot;?_-;_-@_-"/>
    <numFmt numFmtId="201" formatCode="#,##0;\-#,##0;\-;"/>
    <numFmt numFmtId="202" formatCode="#,##0.00_ "/>
    <numFmt numFmtId="203" formatCode="[$-412]yyyy&quot;년&quot;\ m&quot;월&quot;\ d&quot;일&quot;\ dddd"/>
    <numFmt numFmtId="204" formatCode="[$-412]AM/PM\ h:mm:ss"/>
    <numFmt numFmtId="205" formatCode="0_ "/>
    <numFmt numFmtId="206" formatCode="#,##0.0_);[Red]\(#,##0.0\)"/>
    <numFmt numFmtId="207" formatCode="#,##0;;\-"/>
    <numFmt numFmtId="208" formatCode="#,##0.00;;\-;"/>
    <numFmt numFmtId="209" formatCode="0.000"/>
    <numFmt numFmtId="210" formatCode="0.000_);[Red]\(0.000\)"/>
    <numFmt numFmtId="211" formatCode="#,###,\ "/>
    <numFmt numFmtId="212" formatCode="#,##0.0;;\-\ \ 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\(0\)"/>
    <numFmt numFmtId="218" formatCode="\-"/>
    <numFmt numFmtId="219" formatCode="0.0%"/>
  </numFmts>
  <fonts count="9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sz val="14"/>
      <name val="바탕체"/>
      <family val="1"/>
    </font>
    <font>
      <sz val="12"/>
      <name val="바탕체"/>
      <family val="1"/>
    </font>
    <font>
      <sz val="10"/>
      <color indexed="8"/>
      <name val="굴림"/>
      <family val="3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1"/>
      <name val="굴림"/>
      <family val="3"/>
    </font>
    <font>
      <b/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22"/>
      <color indexed="8"/>
      <name val="Arial"/>
      <family val="2"/>
    </font>
    <font>
      <sz val="10"/>
      <color indexed="8"/>
      <name val="돋움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sz val="9"/>
      <color indexed="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돋움"/>
      <family val="3"/>
    </font>
    <font>
      <b/>
      <sz val="18"/>
      <name val="굴림"/>
      <family val="3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돋움"/>
      <family val="3"/>
    </font>
    <font>
      <sz val="18"/>
      <name val="Arial"/>
      <family val="2"/>
    </font>
    <font>
      <sz val="10"/>
      <name val="HY중고딕"/>
      <family val="1"/>
    </font>
    <font>
      <sz val="9"/>
      <name val="굴림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돋움"/>
      <family val="3"/>
    </font>
    <font>
      <sz val="11"/>
      <color indexed="8"/>
      <name val="굴림"/>
      <family val="3"/>
    </font>
    <font>
      <sz val="12"/>
      <name val="Arial"/>
      <family val="2"/>
    </font>
    <font>
      <vertAlign val="superscript"/>
      <sz val="12"/>
      <color indexed="10"/>
      <name val="굴림"/>
      <family val="3"/>
    </font>
    <font>
      <b/>
      <sz val="22"/>
      <color indexed="8"/>
      <name val="한양신명조,한컴돋움"/>
      <family val="3"/>
    </font>
    <font>
      <sz val="14"/>
      <color indexed="8"/>
      <name val="한양신명조,한컴돋움"/>
      <family val="3"/>
    </font>
    <font>
      <sz val="14"/>
      <name val="돋움"/>
      <family val="3"/>
    </font>
    <font>
      <sz val="14"/>
      <name val="Arial"/>
      <family val="2"/>
    </font>
    <font>
      <sz val="12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12"/>
      <color indexed="8"/>
      <name val="굴림"/>
      <family val="3"/>
    </font>
    <font>
      <sz val="10"/>
      <name val="한양신명조,한컴돋움"/>
      <family val="3"/>
    </font>
    <font>
      <sz val="14"/>
      <color indexed="10"/>
      <name val="한양신명조,한컴돋움"/>
      <family val="3"/>
    </font>
    <font>
      <sz val="14"/>
      <color indexed="10"/>
      <name val="돋움"/>
      <family val="3"/>
    </font>
    <font>
      <sz val="11"/>
      <color indexed="10"/>
      <name val="돋움"/>
      <family val="3"/>
    </font>
    <font>
      <sz val="14"/>
      <color rgb="FFFF0000"/>
      <name val="한양신명조,한컴돋움"/>
      <family val="3"/>
    </font>
    <font>
      <sz val="14"/>
      <color rgb="FFFF0000"/>
      <name val="돋움"/>
      <family val="3"/>
    </font>
    <font>
      <sz val="11"/>
      <color rgb="FFFF0000"/>
      <name val="Arial"/>
      <family val="2"/>
    </font>
    <font>
      <sz val="11"/>
      <color rgb="FFFF0000"/>
      <name val="돋움"/>
      <family val="3"/>
    </font>
    <font>
      <b/>
      <sz val="8"/>
      <name val="돋움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22" fillId="0" borderId="0">
      <alignment/>
      <protection/>
    </xf>
    <xf numFmtId="0" fontId="5" fillId="0" borderId="3" applyNumberFormat="0" applyFont="0" applyFill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190" fontId="10" fillId="0" borderId="0">
      <alignment/>
      <protection/>
    </xf>
    <xf numFmtId="0" fontId="37" fillId="3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0" fillId="21" borderId="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7">
      <alignment/>
      <protection/>
    </xf>
    <xf numFmtId="0" fontId="4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20" borderId="13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0" fontId="7" fillId="4" borderId="0" xfId="116" applyFont="1" applyFill="1">
      <alignment/>
      <protection/>
    </xf>
    <xf numFmtId="0" fontId="5" fillId="0" borderId="0" xfId="116">
      <alignment/>
      <protection/>
    </xf>
    <xf numFmtId="0" fontId="5" fillId="4" borderId="0" xfId="116" applyFill="1">
      <alignment/>
      <protection/>
    </xf>
    <xf numFmtId="0" fontId="5" fillId="22" borderId="14" xfId="116" applyFill="1" applyBorder="1">
      <alignment/>
      <protection/>
    </xf>
    <xf numFmtId="0" fontId="5" fillId="24" borderId="15" xfId="116" applyFill="1" applyBorder="1">
      <alignment/>
      <protection/>
    </xf>
    <xf numFmtId="0" fontId="6" fillId="25" borderId="16" xfId="116" applyFont="1" applyFill="1" applyBorder="1" applyAlignment="1">
      <alignment horizontal="center"/>
      <protection/>
    </xf>
    <xf numFmtId="0" fontId="24" fillId="26" borderId="17" xfId="116" applyFont="1" applyFill="1" applyBorder="1" applyAlignment="1">
      <alignment horizontal="center"/>
      <protection/>
    </xf>
    <xf numFmtId="0" fontId="6" fillId="25" borderId="17" xfId="116" applyFont="1" applyFill="1" applyBorder="1" applyAlignment="1">
      <alignment horizontal="center"/>
      <protection/>
    </xf>
    <xf numFmtId="0" fontId="6" fillId="25" borderId="18" xfId="116" applyFont="1" applyFill="1" applyBorder="1" applyAlignment="1">
      <alignment horizontal="center"/>
      <protection/>
    </xf>
    <xf numFmtId="0" fontId="5" fillId="24" borderId="19" xfId="116" applyFill="1" applyBorder="1">
      <alignment/>
      <protection/>
    </xf>
    <xf numFmtId="0" fontId="5" fillId="22" borderId="20" xfId="116" applyFill="1" applyBorder="1">
      <alignment/>
      <protection/>
    </xf>
    <xf numFmtId="0" fontId="5" fillId="24" borderId="20" xfId="116" applyFill="1" applyBorder="1">
      <alignment/>
      <protection/>
    </xf>
    <xf numFmtId="0" fontId="5" fillId="22" borderId="21" xfId="116" applyFill="1" applyBorder="1">
      <alignment/>
      <protection/>
    </xf>
    <xf numFmtId="0" fontId="27" fillId="27" borderId="0" xfId="115" applyFont="1" applyFill="1" applyBorder="1">
      <alignment/>
    </xf>
    <xf numFmtId="0" fontId="27" fillId="27" borderId="0" xfId="115" applyFont="1" applyFill="1" applyBorder="1" applyAlignment="1">
      <alignment/>
    </xf>
    <xf numFmtId="0" fontId="5" fillId="27" borderId="0" xfId="0" applyFont="1" applyFill="1" applyAlignment="1">
      <alignment vertical="center"/>
    </xf>
    <xf numFmtId="0" fontId="5" fillId="27" borderId="0" xfId="0" applyFont="1" applyFill="1" applyAlignment="1">
      <alignment vertical="center" shrinkToFit="1"/>
    </xf>
    <xf numFmtId="0" fontId="5" fillId="27" borderId="22" xfId="0" applyFont="1" applyFill="1" applyBorder="1" applyAlignment="1">
      <alignment horizontal="right" vertical="center"/>
    </xf>
    <xf numFmtId="0" fontId="5" fillId="27" borderId="23" xfId="0" applyFont="1" applyFill="1" applyBorder="1" applyAlignment="1">
      <alignment vertical="center" shrinkToFit="1"/>
    </xf>
    <xf numFmtId="0" fontId="5" fillId="27" borderId="0" xfId="0" applyFont="1" applyFill="1" applyBorder="1" applyAlignment="1">
      <alignment vertical="center" shrinkToFit="1"/>
    </xf>
    <xf numFmtId="0" fontId="2" fillId="27" borderId="15" xfId="0" applyFont="1" applyFill="1" applyBorder="1" applyAlignment="1">
      <alignment horizontal="center" vertical="center" shrinkToFit="1"/>
    </xf>
    <xf numFmtId="0" fontId="5" fillId="27" borderId="22" xfId="0" applyFont="1" applyFill="1" applyBorder="1" applyAlignment="1">
      <alignment vertical="center" shrinkToFit="1"/>
    </xf>
    <xf numFmtId="0" fontId="5" fillId="27" borderId="19" xfId="0" applyFont="1" applyFill="1" applyBorder="1" applyAlignment="1">
      <alignment horizontal="center" vertical="center" shrinkToFit="1"/>
    </xf>
    <xf numFmtId="0" fontId="5" fillId="27" borderId="19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center" vertical="center"/>
    </xf>
    <xf numFmtId="0" fontId="5" fillId="27" borderId="19" xfId="0" applyFont="1" applyFill="1" applyBorder="1" applyAlignment="1" quotePrefix="1">
      <alignment horizontal="center" vertical="center"/>
    </xf>
    <xf numFmtId="0" fontId="5" fillId="27" borderId="24" xfId="0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0" fontId="5" fillId="27" borderId="24" xfId="0" applyFont="1" applyFill="1" applyBorder="1" applyAlignment="1">
      <alignment vertical="center"/>
    </xf>
    <xf numFmtId="0" fontId="7" fillId="27" borderId="24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2" fillId="27" borderId="20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vertical="center"/>
    </xf>
    <xf numFmtId="0" fontId="5" fillId="27" borderId="0" xfId="0" applyFont="1" applyFill="1" applyAlignment="1">
      <alignment horizontal="center" vertical="center"/>
    </xf>
    <xf numFmtId="0" fontId="2" fillId="27" borderId="0" xfId="0" applyFont="1" applyFill="1" applyAlignment="1">
      <alignment vertical="center"/>
    </xf>
    <xf numFmtId="0" fontId="5" fillId="27" borderId="0" xfId="0" applyFont="1" applyFill="1" applyAlignment="1">
      <alignment horizontal="right" vertical="center"/>
    </xf>
    <xf numFmtId="0" fontId="2" fillId="27" borderId="20" xfId="0" applyFont="1" applyFill="1" applyBorder="1" applyAlignment="1">
      <alignment horizontal="center" vertical="center" shrinkToFit="1"/>
    </xf>
    <xf numFmtId="0" fontId="5" fillId="27" borderId="23" xfId="0" applyFont="1" applyFill="1" applyBorder="1" applyAlignment="1">
      <alignment horizontal="center" vertical="center" shrinkToFit="1"/>
    </xf>
    <xf numFmtId="0" fontId="5" fillId="27" borderId="15" xfId="0" applyFont="1" applyFill="1" applyBorder="1" applyAlignment="1">
      <alignment horizontal="center" vertical="center" shrinkToFit="1"/>
    </xf>
    <xf numFmtId="0" fontId="5" fillId="27" borderId="22" xfId="0" applyFont="1" applyFill="1" applyBorder="1" applyAlignment="1">
      <alignment horizontal="center" vertical="center" shrinkToFit="1"/>
    </xf>
    <xf numFmtId="0" fontId="5" fillId="27" borderId="0" xfId="0" applyFont="1" applyFill="1" applyBorder="1" applyAlignment="1">
      <alignment horizontal="center" vertical="center" shrinkToFit="1"/>
    </xf>
    <xf numFmtId="0" fontId="5" fillId="27" borderId="19" xfId="0" applyFont="1" applyFill="1" applyBorder="1" applyAlignment="1" quotePrefix="1">
      <alignment horizontal="center" vertical="center" shrinkToFit="1"/>
    </xf>
    <xf numFmtId="0" fontId="5" fillId="27" borderId="22" xfId="0" applyFont="1" applyFill="1" applyBorder="1" applyAlignment="1">
      <alignment horizontal="left" vertical="center"/>
    </xf>
    <xf numFmtId="0" fontId="2" fillId="27" borderId="20" xfId="0" applyFont="1" applyFill="1" applyBorder="1" applyAlignment="1" quotePrefix="1">
      <alignment horizontal="center" vertical="center" shrinkToFit="1"/>
    </xf>
    <xf numFmtId="0" fontId="2" fillId="27" borderId="15" xfId="0" applyFont="1" applyFill="1" applyBorder="1" applyAlignment="1" quotePrefix="1">
      <alignment horizontal="center" vertical="center" shrinkToFit="1"/>
    </xf>
    <xf numFmtId="0" fontId="5" fillId="27" borderId="0" xfId="0" applyFont="1" applyFill="1" applyBorder="1" applyAlignment="1" quotePrefix="1">
      <alignment horizontal="center" vertical="center" shrinkToFit="1"/>
    </xf>
    <xf numFmtId="0" fontId="5" fillId="27" borderId="15" xfId="0" applyFont="1" applyFill="1" applyBorder="1" applyAlignment="1" quotePrefix="1">
      <alignment horizontal="center" vertical="center" shrinkToFit="1"/>
    </xf>
    <xf numFmtId="0" fontId="2" fillId="27" borderId="20" xfId="0" applyFont="1" applyFill="1" applyBorder="1" applyAlignment="1" quotePrefix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 quotePrefix="1">
      <alignment vertical="center"/>
    </xf>
    <xf numFmtId="0" fontId="29" fillId="27" borderId="0" xfId="0" applyFont="1" applyFill="1" applyAlignment="1">
      <alignment vertical="center"/>
    </xf>
    <xf numFmtId="0" fontId="5" fillId="27" borderId="0" xfId="0" applyFont="1" applyFill="1" applyAlignment="1" quotePrefix="1">
      <alignment horizontal="left" vertical="center"/>
    </xf>
    <xf numFmtId="181" fontId="28" fillId="27" borderId="0" xfId="0" applyNumberFormat="1" applyFont="1" applyFill="1" applyBorder="1" applyAlignment="1">
      <alignment horizontal="center" vertical="center" shrinkToFit="1"/>
    </xf>
    <xf numFmtId="0" fontId="24" fillId="27" borderId="26" xfId="0" applyFont="1" applyFill="1" applyBorder="1" applyAlignment="1">
      <alignment horizontal="center" vertical="center"/>
    </xf>
    <xf numFmtId="0" fontId="3" fillId="27" borderId="0" xfId="0" applyFont="1" applyFill="1" applyAlignment="1">
      <alignment horizontal="center" vertical="center"/>
    </xf>
    <xf numFmtId="0" fontId="31" fillId="27" borderId="0" xfId="0" applyFont="1" applyFill="1" applyAlignment="1">
      <alignment horizontal="center" vertical="center"/>
    </xf>
    <xf numFmtId="0" fontId="28" fillId="27" borderId="0" xfId="0" applyFont="1" applyFill="1" applyAlignment="1">
      <alignment horizontal="center" vertical="center"/>
    </xf>
    <xf numFmtId="0" fontId="28" fillId="27" borderId="0" xfId="0" applyFont="1" applyFill="1" applyAlignment="1">
      <alignment vertical="center"/>
    </xf>
    <xf numFmtId="0" fontId="24" fillId="27" borderId="0" xfId="0" applyFont="1" applyFill="1" applyAlignment="1">
      <alignment vertical="center"/>
    </xf>
    <xf numFmtId="0" fontId="24" fillId="27" borderId="25" xfId="0" applyFont="1" applyFill="1" applyBorder="1" applyAlignment="1">
      <alignment horizontal="center" vertical="center" shrinkToFit="1"/>
    </xf>
    <xf numFmtId="180" fontId="28" fillId="27" borderId="0" xfId="0" applyNumberFormat="1" applyFont="1" applyFill="1" applyBorder="1" applyAlignment="1">
      <alignment horizontal="center" vertical="center" shrinkToFit="1"/>
    </xf>
    <xf numFmtId="178" fontId="28" fillId="27" borderId="0" xfId="0" applyNumberFormat="1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 shrinkToFit="1"/>
    </xf>
    <xf numFmtId="176" fontId="28" fillId="27" borderId="0" xfId="0" applyNumberFormat="1" applyFont="1" applyFill="1" applyBorder="1" applyAlignment="1">
      <alignment horizontal="center" vertical="center" shrinkToFit="1"/>
    </xf>
    <xf numFmtId="181" fontId="28" fillId="27" borderId="24" xfId="0" applyNumberFormat="1" applyFont="1" applyFill="1" applyBorder="1" applyAlignment="1">
      <alignment horizontal="center" vertical="center" shrinkToFit="1"/>
    </xf>
    <xf numFmtId="0" fontId="11" fillId="27" borderId="27" xfId="0" applyFont="1" applyFill="1" applyBorder="1" applyAlignment="1">
      <alignment horizontal="center" vertical="center" wrapText="1"/>
    </xf>
    <xf numFmtId="0" fontId="28" fillId="27" borderId="25" xfId="0" applyFont="1" applyFill="1" applyBorder="1" applyAlignment="1">
      <alignment horizontal="center" vertical="center" shrinkToFit="1"/>
    </xf>
    <xf numFmtId="0" fontId="28" fillId="27" borderId="0" xfId="0" applyFont="1" applyFill="1" applyBorder="1" applyAlignment="1">
      <alignment vertical="center"/>
    </xf>
    <xf numFmtId="0" fontId="11" fillId="27" borderId="22" xfId="0" applyFont="1" applyFill="1" applyBorder="1" applyAlignment="1">
      <alignment horizontal="center" vertical="center" wrapText="1"/>
    </xf>
    <xf numFmtId="197" fontId="24" fillId="27" borderId="22" xfId="0" applyNumberFormat="1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horizontal="center" vertical="center" shrinkToFit="1"/>
    </xf>
    <xf numFmtId="0" fontId="30" fillId="27" borderId="0" xfId="0" applyFont="1" applyFill="1" applyAlignment="1">
      <alignment vertical="center"/>
    </xf>
    <xf numFmtId="0" fontId="28" fillId="27" borderId="22" xfId="0" applyFont="1" applyFill="1" applyBorder="1" applyAlignment="1">
      <alignment vertical="center"/>
    </xf>
    <xf numFmtId="0" fontId="28" fillId="27" borderId="0" xfId="0" applyFont="1" applyFill="1" applyAlignment="1">
      <alignment horizontal="right" vertical="center"/>
    </xf>
    <xf numFmtId="0" fontId="54" fillId="27" borderId="23" xfId="0" applyFont="1" applyFill="1" applyBorder="1" applyAlignment="1">
      <alignment horizontal="center" vertical="center"/>
    </xf>
    <xf numFmtId="0" fontId="11" fillId="27" borderId="20" xfId="0" applyFont="1" applyFill="1" applyBorder="1" applyAlignment="1">
      <alignment horizontal="center" vertical="center"/>
    </xf>
    <xf numFmtId="0" fontId="11" fillId="27" borderId="23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/>
    </xf>
    <xf numFmtId="0" fontId="28" fillId="27" borderId="15" xfId="0" applyFont="1" applyFill="1" applyBorder="1" applyAlignment="1">
      <alignment horizontal="center" vertical="center"/>
    </xf>
    <xf numFmtId="0" fontId="54" fillId="27" borderId="22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2" xfId="0" applyFont="1" applyFill="1" applyBorder="1" applyAlignment="1">
      <alignment horizontal="center" vertical="center" wrapText="1"/>
    </xf>
    <xf numFmtId="0" fontId="28" fillId="27" borderId="22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vertical="center" shrinkToFit="1"/>
    </xf>
    <xf numFmtId="181" fontId="30" fillId="27" borderId="0" xfId="0" applyNumberFormat="1" applyFont="1" applyFill="1" applyAlignment="1">
      <alignment vertical="center"/>
    </xf>
    <xf numFmtId="0" fontId="28" fillId="27" borderId="28" xfId="0" applyFont="1" applyFill="1" applyBorder="1" applyAlignment="1">
      <alignment horizontal="center" vertical="center" shrinkToFit="1"/>
    </xf>
    <xf numFmtId="0" fontId="11" fillId="27" borderId="20" xfId="0" applyFont="1" applyFill="1" applyBorder="1" applyAlignment="1">
      <alignment horizontal="center" vertical="center" shrinkToFit="1"/>
    </xf>
    <xf numFmtId="0" fontId="28" fillId="27" borderId="0" xfId="0" applyFont="1" applyFill="1" applyBorder="1" applyAlignment="1">
      <alignment horizontal="center" vertical="center" shrinkToFit="1"/>
    </xf>
    <xf numFmtId="0" fontId="28" fillId="27" borderId="22" xfId="0" applyFont="1" applyFill="1" applyBorder="1" applyAlignment="1">
      <alignment horizontal="center" vertical="center" shrinkToFit="1"/>
    </xf>
    <xf numFmtId="0" fontId="28" fillId="27" borderId="19" xfId="0" applyFont="1" applyFill="1" applyBorder="1" applyAlignment="1">
      <alignment horizontal="center" vertical="center" shrinkToFit="1"/>
    </xf>
    <xf numFmtId="180" fontId="28" fillId="27" borderId="0" xfId="0" applyNumberFormat="1" applyFont="1" applyFill="1" applyAlignment="1">
      <alignment vertical="center" shrinkToFit="1"/>
    </xf>
    <xf numFmtId="180" fontId="11" fillId="27" borderId="20" xfId="0" applyNumberFormat="1" applyFont="1" applyFill="1" applyBorder="1" applyAlignment="1">
      <alignment horizontal="center" vertical="center" shrinkToFit="1"/>
    </xf>
    <xf numFmtId="0" fontId="28" fillId="27" borderId="29" xfId="0" applyFont="1" applyFill="1" applyBorder="1" applyAlignment="1">
      <alignment horizontal="center" vertical="center" shrinkToFit="1"/>
    </xf>
    <xf numFmtId="0" fontId="54" fillId="27" borderId="24" xfId="0" applyFont="1" applyFill="1" applyBorder="1" applyAlignment="1">
      <alignment horizontal="center" vertical="center" shrinkToFit="1"/>
    </xf>
    <xf numFmtId="180" fontId="28" fillId="27" borderId="15" xfId="0" applyNumberFormat="1" applyFont="1" applyFill="1" applyBorder="1" applyAlignment="1">
      <alignment horizontal="center" vertical="center" shrinkToFit="1"/>
    </xf>
    <xf numFmtId="0" fontId="11" fillId="27" borderId="15" xfId="0" applyFont="1" applyFill="1" applyBorder="1" applyAlignment="1">
      <alignment horizontal="center" vertical="center" shrinkToFit="1"/>
    </xf>
    <xf numFmtId="0" fontId="28" fillId="27" borderId="30" xfId="0" applyFont="1" applyFill="1" applyBorder="1" applyAlignment="1">
      <alignment horizontal="center" vertical="center" shrinkToFit="1"/>
    </xf>
    <xf numFmtId="0" fontId="28" fillId="27" borderId="0" xfId="0" applyFont="1" applyFill="1" applyBorder="1" applyAlignment="1">
      <alignment horizontal="center" vertical="center"/>
    </xf>
    <xf numFmtId="41" fontId="24" fillId="27" borderId="0" xfId="94" applyFont="1" applyFill="1" applyBorder="1" applyAlignment="1">
      <alignment horizontal="center" vertical="center" shrinkToFit="1"/>
    </xf>
    <xf numFmtId="0" fontId="28" fillId="27" borderId="0" xfId="0" applyFont="1" applyFill="1" applyAlignment="1" quotePrefix="1">
      <alignment horizontal="left" vertical="center"/>
    </xf>
    <xf numFmtId="0" fontId="28" fillId="27" borderId="0" xfId="0" applyFont="1" applyFill="1" applyAlignment="1" quotePrefix="1">
      <alignment horizontal="right" vertical="center"/>
    </xf>
    <xf numFmtId="0" fontId="54" fillId="27" borderId="0" xfId="0" applyFont="1" applyFill="1" applyBorder="1" applyAlignment="1">
      <alignment horizontal="center" vertical="center"/>
    </xf>
    <xf numFmtId="0" fontId="11" fillId="27" borderId="20" xfId="0" applyFont="1" applyFill="1" applyBorder="1" applyAlignment="1" quotePrefix="1">
      <alignment horizontal="center" vertical="center" shrinkToFit="1"/>
    </xf>
    <xf numFmtId="0" fontId="11" fillId="27" borderId="20" xfId="0" applyFont="1" applyFill="1" applyBorder="1" applyAlignment="1" quotePrefix="1">
      <alignment horizontal="center" vertical="center"/>
    </xf>
    <xf numFmtId="0" fontId="28" fillId="27" borderId="19" xfId="0" applyFont="1" applyFill="1" applyBorder="1" applyAlignment="1">
      <alignment horizontal="left" vertical="center" shrinkToFit="1"/>
    </xf>
    <xf numFmtId="0" fontId="24" fillId="27" borderId="0" xfId="0" applyFont="1" applyFill="1" applyBorder="1" applyAlignment="1">
      <alignment horizontal="center" vertical="center" shrinkToFit="1"/>
    </xf>
    <xf numFmtId="0" fontId="55" fillId="27" borderId="0" xfId="0" applyFont="1" applyFill="1" applyAlignment="1">
      <alignment/>
    </xf>
    <xf numFmtId="0" fontId="55" fillId="0" borderId="0" xfId="0" applyFont="1" applyAlignment="1">
      <alignment/>
    </xf>
    <xf numFmtId="0" fontId="55" fillId="27" borderId="0" xfId="0" applyFont="1" applyFill="1" applyAlignment="1">
      <alignment horizontal="right"/>
    </xf>
    <xf numFmtId="0" fontId="55" fillId="27" borderId="31" xfId="0" applyFont="1" applyFill="1" applyBorder="1" applyAlignment="1">
      <alignment horizontal="center"/>
    </xf>
    <xf numFmtId="0" fontId="55" fillId="27" borderId="32" xfId="0" applyFont="1" applyFill="1" applyBorder="1" applyAlignment="1">
      <alignment horizontal="center"/>
    </xf>
    <xf numFmtId="0" fontId="28" fillId="27" borderId="22" xfId="0" applyFont="1" applyFill="1" applyBorder="1" applyAlignment="1">
      <alignment horizontal="left" vertical="center"/>
    </xf>
    <xf numFmtId="0" fontId="28" fillId="27" borderId="22" xfId="0" applyFont="1" applyFill="1" applyBorder="1" applyAlignment="1">
      <alignment horizontal="right" vertical="center"/>
    </xf>
    <xf numFmtId="0" fontId="54" fillId="27" borderId="33" xfId="0" applyFont="1" applyFill="1" applyBorder="1" applyAlignment="1">
      <alignment horizontal="center" vertical="center" shrinkToFit="1"/>
    </xf>
    <xf numFmtId="0" fontId="24" fillId="27" borderId="30" xfId="0" applyFont="1" applyFill="1" applyBorder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2" fillId="27" borderId="24" xfId="0" applyFont="1" applyFill="1" applyBorder="1" applyAlignment="1">
      <alignment horizontal="center" vertical="center" shrinkToFit="1"/>
    </xf>
    <xf numFmtId="0" fontId="29" fillId="27" borderId="25" xfId="0" applyFont="1" applyFill="1" applyBorder="1" applyAlignment="1">
      <alignment horizontal="center" vertical="center" shrinkToFit="1"/>
    </xf>
    <xf numFmtId="0" fontId="2" fillId="27" borderId="30" xfId="0" applyFont="1" applyFill="1" applyBorder="1" applyAlignment="1">
      <alignment horizontal="center" vertical="center" shrinkToFit="1"/>
    </xf>
    <xf numFmtId="0" fontId="5" fillId="27" borderId="26" xfId="0" applyFont="1" applyFill="1" applyBorder="1" applyAlignment="1">
      <alignment horizontal="center" vertical="center" shrinkToFit="1"/>
    </xf>
    <xf numFmtId="0" fontId="2" fillId="27" borderId="0" xfId="115" applyFont="1" applyFill="1" applyBorder="1" applyAlignment="1">
      <alignment horizontal="center"/>
    </xf>
    <xf numFmtId="0" fontId="2" fillId="27" borderId="0" xfId="115" applyFont="1" applyFill="1" applyBorder="1" applyAlignment="1">
      <alignment horizontal="center" vertical="center"/>
    </xf>
    <xf numFmtId="0" fontId="2" fillId="27" borderId="34" xfId="115" applyFont="1" applyFill="1" applyBorder="1" applyAlignment="1">
      <alignment horizontal="center" vertical="center"/>
    </xf>
    <xf numFmtId="41" fontId="61" fillId="27" borderId="0" xfId="94" applyFont="1" applyFill="1" applyAlignment="1">
      <alignment horizontal="right" vertical="center" shrinkToFit="1"/>
    </xf>
    <xf numFmtId="0" fontId="5" fillId="27" borderId="0" xfId="0" applyFont="1" applyFill="1" applyAlignment="1">
      <alignment horizontal="center" vertical="center" shrinkToFit="1"/>
    </xf>
    <xf numFmtId="0" fontId="31" fillId="27" borderId="0" xfId="0" applyFont="1" applyFill="1" applyAlignment="1">
      <alignment vertical="center"/>
    </xf>
    <xf numFmtId="0" fontId="29" fillId="27" borderId="0" xfId="0" applyFont="1" applyFill="1" applyAlignment="1">
      <alignment horizontal="center" vertical="center" shrinkToFit="1"/>
    </xf>
    <xf numFmtId="0" fontId="61" fillId="27" borderId="0" xfId="0" applyFont="1" applyFill="1" applyAlignment="1">
      <alignment vertical="center"/>
    </xf>
    <xf numFmtId="0" fontId="5" fillId="27" borderId="25" xfId="0" applyFont="1" applyFill="1" applyBorder="1" applyAlignment="1">
      <alignment horizontal="center" vertical="center" wrapText="1" shrinkToFit="1"/>
    </xf>
    <xf numFmtId="0" fontId="2" fillId="27" borderId="2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0" fontId="2" fillId="27" borderId="23" xfId="0" applyNumberFormat="1" applyFont="1" applyFill="1" applyBorder="1" applyAlignment="1">
      <alignment vertical="center"/>
    </xf>
    <xf numFmtId="0" fontId="2" fillId="27" borderId="0" xfId="0" applyFont="1" applyFill="1" applyBorder="1" applyAlignment="1">
      <alignment horizontal="left" vertical="center"/>
    </xf>
    <xf numFmtId="0" fontId="2" fillId="27" borderId="0" xfId="0" applyFont="1" applyFill="1" applyAlignment="1">
      <alignment vertical="center" shrinkToFit="1"/>
    </xf>
    <xf numFmtId="0" fontId="2" fillId="27" borderId="0" xfId="117" applyFont="1" applyFill="1" applyAlignment="1">
      <alignment horizontal="left"/>
      <protection/>
    </xf>
    <xf numFmtId="0" fontId="2" fillId="27" borderId="0" xfId="117" applyFont="1" applyFill="1" applyAlignment="1">
      <alignment/>
      <protection/>
    </xf>
    <xf numFmtId="180" fontId="62" fillId="27" borderId="24" xfId="0" applyNumberFormat="1" applyFont="1" applyFill="1" applyBorder="1" applyAlignment="1">
      <alignment horizontal="center" vertical="center" shrinkToFit="1"/>
    </xf>
    <xf numFmtId="41" fontId="3" fillId="27" borderId="25" xfId="94" applyFont="1" applyFill="1" applyBorder="1" applyAlignment="1">
      <alignment horizontal="center" vertical="center" shrinkToFit="1"/>
    </xf>
    <xf numFmtId="41" fontId="3" fillId="27" borderId="0" xfId="94" applyFont="1" applyFill="1" applyAlignment="1">
      <alignment horizontal="right" vertical="center"/>
    </xf>
    <xf numFmtId="41" fontId="3" fillId="27" borderId="26" xfId="94" applyFont="1" applyFill="1" applyBorder="1" applyAlignment="1">
      <alignment horizontal="center" vertical="center" shrinkToFit="1"/>
    </xf>
    <xf numFmtId="0" fontId="62" fillId="27" borderId="25" xfId="0" applyFont="1" applyFill="1" applyBorder="1" applyAlignment="1">
      <alignment horizontal="center" vertical="center" shrinkToFit="1"/>
    </xf>
    <xf numFmtId="0" fontId="3" fillId="27" borderId="24" xfId="0" applyFont="1" applyFill="1" applyBorder="1" applyAlignment="1">
      <alignment horizontal="right" vertical="center" indent="1"/>
    </xf>
    <xf numFmtId="41" fontId="3" fillId="27" borderId="0" xfId="94" applyFont="1" applyFill="1" applyAlignment="1">
      <alignment vertical="center"/>
    </xf>
    <xf numFmtId="0" fontId="3" fillId="27" borderId="30" xfId="0" applyFont="1" applyFill="1" applyBorder="1" applyAlignment="1">
      <alignment horizontal="center" vertical="center"/>
    </xf>
    <xf numFmtId="0" fontId="11" fillId="27" borderId="0" xfId="0" applyFont="1" applyFill="1" applyAlignment="1">
      <alignment vertical="center"/>
    </xf>
    <xf numFmtId="0" fontId="11" fillId="27" borderId="0" xfId="0" applyFont="1" applyFill="1" applyBorder="1" applyAlignment="1">
      <alignment horizontal="left" vertical="center"/>
    </xf>
    <xf numFmtId="0" fontId="11" fillId="27" borderId="0" xfId="0" applyFont="1" applyFill="1" applyBorder="1" applyAlignment="1">
      <alignment vertical="center"/>
    </xf>
    <xf numFmtId="0" fontId="11" fillId="27" borderId="0" xfId="0" applyFont="1" applyFill="1" applyAlignment="1">
      <alignment horizontal="left" vertical="center"/>
    </xf>
    <xf numFmtId="0" fontId="64" fillId="0" borderId="0" xfId="0" applyFont="1" applyAlignment="1">
      <alignment/>
    </xf>
    <xf numFmtId="0" fontId="2" fillId="27" borderId="0" xfId="117" applyFont="1" applyFill="1" applyAlignment="1">
      <alignment vertical="center"/>
      <protection/>
    </xf>
    <xf numFmtId="0" fontId="5" fillId="27" borderId="30" xfId="0" applyFont="1" applyFill="1" applyBorder="1" applyAlignment="1">
      <alignment horizontal="center" vertical="center" shrinkToFit="1"/>
    </xf>
    <xf numFmtId="0" fontId="65" fillId="0" borderId="0" xfId="112" applyFont="1">
      <alignment vertical="center"/>
      <protection/>
    </xf>
    <xf numFmtId="0" fontId="66" fillId="0" borderId="0" xfId="112" applyFont="1">
      <alignment vertical="center"/>
      <protection/>
    </xf>
    <xf numFmtId="0" fontId="50" fillId="0" borderId="0" xfId="112" applyFont="1" applyAlignment="1">
      <alignment horizontal="right" vertical="center"/>
      <protection/>
    </xf>
    <xf numFmtId="0" fontId="50" fillId="0" borderId="0" xfId="112" applyFont="1" applyAlignment="1">
      <alignment vertical="center"/>
      <protection/>
    </xf>
    <xf numFmtId="0" fontId="67" fillId="0" borderId="0" xfId="112" applyFont="1">
      <alignment vertical="center"/>
      <protection/>
    </xf>
    <xf numFmtId="0" fontId="28" fillId="27" borderId="30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vertical="center"/>
    </xf>
    <xf numFmtId="0" fontId="2" fillId="27" borderId="35" xfId="115" applyFont="1" applyFill="1" applyBorder="1" applyAlignment="1">
      <alignment horizontal="center" vertical="center"/>
    </xf>
    <xf numFmtId="0" fontId="2" fillId="27" borderId="36" xfId="0" applyFont="1" applyFill="1" applyBorder="1" applyAlignment="1">
      <alignment horizontal="center" wrapText="1"/>
    </xf>
    <xf numFmtId="0" fontId="2" fillId="27" borderId="37" xfId="0" applyFont="1" applyFill="1" applyBorder="1" applyAlignment="1">
      <alignment horizontal="center" wrapText="1"/>
    </xf>
    <xf numFmtId="0" fontId="2" fillId="27" borderId="38" xfId="0" applyFont="1" applyFill="1" applyBorder="1" applyAlignment="1">
      <alignment horizontal="center" vertical="top" wrapText="1"/>
    </xf>
    <xf numFmtId="0" fontId="2" fillId="27" borderId="37" xfId="0" applyFont="1" applyFill="1" applyBorder="1" applyAlignment="1">
      <alignment horizontal="center" vertical="top" wrapText="1"/>
    </xf>
    <xf numFmtId="0" fontId="28" fillId="27" borderId="39" xfId="0" applyFont="1" applyFill="1" applyBorder="1" applyAlignment="1">
      <alignment horizontal="center" wrapText="1"/>
    </xf>
    <xf numFmtId="178" fontId="28" fillId="27" borderId="35" xfId="0" applyNumberFormat="1" applyFont="1" applyFill="1" applyBorder="1" applyAlignment="1">
      <alignment horizontal="center"/>
    </xf>
    <xf numFmtId="178" fontId="28" fillId="27" borderId="40" xfId="0" applyNumberFormat="1" applyFont="1" applyFill="1" applyBorder="1" applyAlignment="1">
      <alignment horizontal="right"/>
    </xf>
    <xf numFmtId="178" fontId="28" fillId="27" borderId="40" xfId="0" applyNumberFormat="1" applyFont="1" applyFill="1" applyBorder="1" applyAlignment="1">
      <alignment horizontal="center"/>
    </xf>
    <xf numFmtId="0" fontId="28" fillId="27" borderId="40" xfId="0" applyFont="1" applyFill="1" applyBorder="1" applyAlignment="1">
      <alignment horizontal="center"/>
    </xf>
    <xf numFmtId="0" fontId="28" fillId="27" borderId="41" xfId="0" applyFont="1" applyFill="1" applyBorder="1" applyAlignment="1">
      <alignment horizontal="center"/>
    </xf>
    <xf numFmtId="178" fontId="28" fillId="27" borderId="34" xfId="0" applyNumberFormat="1" applyFont="1" applyFill="1" applyBorder="1" applyAlignment="1">
      <alignment horizontal="center"/>
    </xf>
    <xf numFmtId="178" fontId="28" fillId="27" borderId="0" xfId="0" applyNumberFormat="1" applyFont="1" applyFill="1" applyBorder="1" applyAlignment="1">
      <alignment horizontal="right"/>
    </xf>
    <xf numFmtId="178" fontId="28" fillId="27" borderId="0" xfId="0" applyNumberFormat="1" applyFont="1" applyFill="1" applyBorder="1" applyAlignment="1">
      <alignment horizontal="center"/>
    </xf>
    <xf numFmtId="0" fontId="28" fillId="27" borderId="0" xfId="0" applyFont="1" applyFill="1" applyBorder="1" applyAlignment="1">
      <alignment horizontal="center"/>
    </xf>
    <xf numFmtId="0" fontId="28" fillId="27" borderId="39" xfId="0" applyFont="1" applyFill="1" applyBorder="1" applyAlignment="1">
      <alignment horizontal="center"/>
    </xf>
    <xf numFmtId="0" fontId="24" fillId="27" borderId="39" xfId="0" applyFont="1" applyFill="1" applyBorder="1" applyAlignment="1">
      <alignment horizontal="center" wrapText="1"/>
    </xf>
    <xf numFmtId="178" fontId="24" fillId="27" borderId="34" xfId="0" applyNumberFormat="1" applyFont="1" applyFill="1" applyBorder="1" applyAlignment="1">
      <alignment horizontal="center"/>
    </xf>
    <xf numFmtId="178" fontId="24" fillId="27" borderId="0" xfId="0" applyNumberFormat="1" applyFont="1" applyFill="1" applyBorder="1" applyAlignment="1">
      <alignment/>
    </xf>
    <xf numFmtId="178" fontId="24" fillId="27" borderId="0" xfId="0" applyNumberFormat="1" applyFont="1" applyFill="1" applyBorder="1" applyAlignment="1">
      <alignment horizontal="center"/>
    </xf>
    <xf numFmtId="178" fontId="28" fillId="27" borderId="0" xfId="0" applyNumberFormat="1" applyFont="1" applyFill="1" applyBorder="1" applyAlignment="1">
      <alignment/>
    </xf>
    <xf numFmtId="0" fontId="28" fillId="27" borderId="42" xfId="0" applyFont="1" applyFill="1" applyBorder="1" applyAlignment="1">
      <alignment horizontal="center" wrapText="1"/>
    </xf>
    <xf numFmtId="178" fontId="28" fillId="27" borderId="43" xfId="0" applyNumberFormat="1" applyFont="1" applyFill="1" applyBorder="1" applyAlignment="1">
      <alignment horizontal="center"/>
    </xf>
    <xf numFmtId="178" fontId="28" fillId="27" borderId="44" xfId="0" applyNumberFormat="1" applyFont="1" applyFill="1" applyBorder="1" applyAlignment="1">
      <alignment/>
    </xf>
    <xf numFmtId="178" fontId="28" fillId="27" borderId="44" xfId="0" applyNumberFormat="1" applyFont="1" applyFill="1" applyBorder="1" applyAlignment="1">
      <alignment horizontal="center"/>
    </xf>
    <xf numFmtId="0" fontId="28" fillId="27" borderId="44" xfId="0" applyFont="1" applyFill="1" applyBorder="1" applyAlignment="1">
      <alignment horizontal="center"/>
    </xf>
    <xf numFmtId="0" fontId="28" fillId="27" borderId="45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right" vertical="center"/>
    </xf>
    <xf numFmtId="0" fontId="2" fillId="27" borderId="0" xfId="0" applyFont="1" applyFill="1" applyAlignment="1">
      <alignment horizontal="left" vertical="center"/>
    </xf>
    <xf numFmtId="0" fontId="2" fillId="27" borderId="0" xfId="0" applyFont="1" applyFill="1" applyAlignment="1">
      <alignment/>
    </xf>
    <xf numFmtId="179" fontId="5" fillId="27" borderId="25" xfId="0" applyNumberFormat="1" applyFont="1" applyFill="1" applyBorder="1" applyAlignment="1">
      <alignment horizontal="right" vertical="center" wrapText="1" indent="2" shrinkToFit="1"/>
    </xf>
    <xf numFmtId="178" fontId="5" fillId="27" borderId="0" xfId="0" applyNumberFormat="1" applyFont="1" applyFill="1" applyBorder="1" applyAlignment="1">
      <alignment horizontal="right" vertical="center" wrapText="1" indent="2" shrinkToFit="1"/>
    </xf>
    <xf numFmtId="178" fontId="5" fillId="27" borderId="24" xfId="0" applyNumberFormat="1" applyFont="1" applyFill="1" applyBorder="1" applyAlignment="1">
      <alignment horizontal="right" vertical="center" wrapText="1" indent="2" shrinkToFit="1"/>
    </xf>
    <xf numFmtId="182" fontId="5" fillId="27" borderId="25" xfId="0" applyNumberFormat="1" applyFont="1" applyFill="1" applyBorder="1" applyAlignment="1">
      <alignment horizontal="right" vertical="center" wrapText="1" indent="2" shrinkToFit="1"/>
    </xf>
    <xf numFmtId="181" fontId="5" fillId="27" borderId="0" xfId="0" applyNumberFormat="1" applyFont="1" applyFill="1" applyBorder="1" applyAlignment="1">
      <alignment horizontal="right" vertical="center" wrapText="1" indent="2" shrinkToFit="1"/>
    </xf>
    <xf numFmtId="181" fontId="5" fillId="27" borderId="24" xfId="0" applyNumberFormat="1" applyFont="1" applyFill="1" applyBorder="1" applyAlignment="1">
      <alignment horizontal="right" vertical="center" wrapText="1" indent="2" shrinkToFit="1"/>
    </xf>
    <xf numFmtId="182" fontId="29" fillId="27" borderId="25" xfId="0" applyNumberFormat="1" applyFont="1" applyFill="1" applyBorder="1" applyAlignment="1">
      <alignment horizontal="right" vertical="center" wrapText="1" indent="2" shrinkToFit="1"/>
    </xf>
    <xf numFmtId="181" fontId="29" fillId="27" borderId="0" xfId="0" applyNumberFormat="1" applyFont="1" applyFill="1" applyBorder="1" applyAlignment="1">
      <alignment horizontal="right" vertical="center" wrapText="1" indent="2" shrinkToFit="1"/>
    </xf>
    <xf numFmtId="181" fontId="29" fillId="27" borderId="24" xfId="0" applyNumberFormat="1" applyFont="1" applyFill="1" applyBorder="1" applyAlignment="1">
      <alignment horizontal="right" vertical="center" wrapText="1" indent="2" shrinkToFit="1"/>
    </xf>
    <xf numFmtId="0" fontId="21" fillId="27" borderId="0" xfId="0" applyNumberFormat="1" applyFont="1" applyFill="1" applyBorder="1" applyAlignment="1">
      <alignment horizontal="right" vertical="center" wrapText="1" indent="2" shrinkToFit="1"/>
    </xf>
    <xf numFmtId="0" fontId="21" fillId="27" borderId="24" xfId="0" applyNumberFormat="1" applyFont="1" applyFill="1" applyBorder="1" applyAlignment="1">
      <alignment horizontal="right" vertical="center" wrapText="1" indent="2" shrinkToFit="1"/>
    </xf>
    <xf numFmtId="195" fontId="5" fillId="27" borderId="25" xfId="0" applyNumberFormat="1" applyFont="1" applyFill="1" applyBorder="1" applyAlignment="1">
      <alignment horizontal="right" vertical="center" wrapText="1" indent="2" shrinkToFit="1"/>
    </xf>
    <xf numFmtId="0" fontId="28" fillId="27" borderId="0" xfId="0" applyFont="1" applyFill="1" applyBorder="1" applyAlignment="1">
      <alignment horizontal="right" vertical="center" wrapText="1" indent="2"/>
    </xf>
    <xf numFmtId="198" fontId="5" fillId="27" borderId="26" xfId="0" applyNumberFormat="1" applyFont="1" applyFill="1" applyBorder="1" applyAlignment="1">
      <alignment horizontal="right" vertical="center" wrapText="1" indent="2" shrinkToFit="1"/>
    </xf>
    <xf numFmtId="178" fontId="5" fillId="27" borderId="22" xfId="0" applyNumberFormat="1" applyFont="1" applyFill="1" applyBorder="1" applyAlignment="1">
      <alignment horizontal="right" vertical="center" wrapText="1" indent="2" shrinkToFit="1"/>
    </xf>
    <xf numFmtId="0" fontId="21" fillId="27" borderId="22" xfId="0" applyNumberFormat="1" applyFont="1" applyFill="1" applyBorder="1" applyAlignment="1">
      <alignment horizontal="right" vertical="center" wrapText="1" indent="2" shrinkToFit="1"/>
    </xf>
    <xf numFmtId="0" fontId="21" fillId="27" borderId="30" xfId="0" applyNumberFormat="1" applyFont="1" applyFill="1" applyBorder="1" applyAlignment="1">
      <alignment horizontal="right" vertical="center" wrapText="1" indent="2" shrinkToFit="1"/>
    </xf>
    <xf numFmtId="0" fontId="28" fillId="28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68" fillId="27" borderId="23" xfId="0" applyFont="1" applyFill="1" applyBorder="1" applyAlignment="1">
      <alignment horizontal="center" vertical="center" shrinkToFit="1"/>
    </xf>
    <xf numFmtId="0" fontId="23" fillId="27" borderId="0" xfId="0" applyFont="1" applyFill="1" applyBorder="1" applyAlignment="1">
      <alignment horizontal="center" vertical="center" shrinkToFit="1"/>
    </xf>
    <xf numFmtId="0" fontId="68" fillId="27" borderId="25" xfId="0" applyFont="1" applyFill="1" applyBorder="1" applyAlignment="1">
      <alignment horizontal="center" vertical="center" shrinkToFit="1"/>
    </xf>
    <xf numFmtId="0" fontId="67" fillId="27" borderId="20" xfId="0" applyFont="1" applyFill="1" applyBorder="1" applyAlignment="1">
      <alignment horizontal="center" vertical="center" shrinkToFit="1"/>
    </xf>
    <xf numFmtId="0" fontId="68" fillId="28" borderId="0" xfId="0" applyFont="1" applyFill="1" applyBorder="1" applyAlignment="1">
      <alignment horizontal="center" vertical="center" shrinkToFit="1"/>
    </xf>
    <xf numFmtId="0" fontId="67" fillId="28" borderId="20" xfId="0" applyFont="1" applyFill="1" applyBorder="1" applyAlignment="1">
      <alignment horizontal="center" vertical="center" shrinkToFit="1"/>
    </xf>
    <xf numFmtId="0" fontId="68" fillId="27" borderId="15" xfId="0" applyFont="1" applyFill="1" applyBorder="1" applyAlignment="1">
      <alignment horizontal="center" vertical="center" shrinkToFit="1"/>
    </xf>
    <xf numFmtId="0" fontId="68" fillId="28" borderId="15" xfId="0" applyFont="1" applyFill="1" applyBorder="1" applyAlignment="1">
      <alignment horizontal="center" vertical="center" shrinkToFit="1"/>
    </xf>
    <xf numFmtId="0" fontId="67" fillId="0" borderId="20" xfId="0" applyFont="1" applyFill="1" applyBorder="1" applyAlignment="1">
      <alignment horizontal="center" vertical="center" shrinkToFit="1"/>
    </xf>
    <xf numFmtId="0" fontId="68" fillId="28" borderId="0" xfId="0" applyFont="1" applyFill="1" applyBorder="1" applyAlignment="1" quotePrefix="1">
      <alignment horizontal="center" vertical="center" shrinkToFit="1"/>
    </xf>
    <xf numFmtId="0" fontId="68" fillId="27" borderId="15" xfId="0" applyFont="1" applyFill="1" applyBorder="1" applyAlignment="1">
      <alignment vertical="center"/>
    </xf>
    <xf numFmtId="0" fontId="68" fillId="28" borderId="15" xfId="0" applyFont="1" applyFill="1" applyBorder="1" applyAlignment="1">
      <alignment vertical="center"/>
    </xf>
    <xf numFmtId="0" fontId="68" fillId="0" borderId="15" xfId="0" applyFont="1" applyFill="1" applyBorder="1" applyAlignment="1">
      <alignment horizontal="center" vertical="center" shrinkToFit="1"/>
    </xf>
    <xf numFmtId="0" fontId="68" fillId="27" borderId="22" xfId="0" applyFont="1" applyFill="1" applyBorder="1" applyAlignment="1">
      <alignment horizontal="center" vertical="center" shrinkToFit="1"/>
    </xf>
    <xf numFmtId="0" fontId="68" fillId="27" borderId="26" xfId="0" applyFont="1" applyFill="1" applyBorder="1" applyAlignment="1">
      <alignment horizontal="center" vertical="center" shrinkToFit="1"/>
    </xf>
    <xf numFmtId="0" fontId="68" fillId="27" borderId="19" xfId="0" applyFont="1" applyFill="1" applyBorder="1" applyAlignment="1">
      <alignment horizontal="center" vertic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19" xfId="0" applyFont="1" applyFill="1" applyBorder="1" applyAlignment="1">
      <alignment horizontal="center" vertical="center" shrinkToFit="1"/>
    </xf>
    <xf numFmtId="0" fontId="68" fillId="0" borderId="19" xfId="0" applyFont="1" applyFill="1" applyBorder="1" applyAlignment="1">
      <alignment horizontal="center" vertical="center" shrinkToFit="1"/>
    </xf>
    <xf numFmtId="0" fontId="67" fillId="28" borderId="22" xfId="0" applyFont="1" applyFill="1" applyBorder="1" applyAlignment="1">
      <alignment horizontal="center" vertical="center" shrinkToFit="1"/>
    </xf>
    <xf numFmtId="0" fontId="68" fillId="28" borderId="22" xfId="0" applyFont="1" applyFill="1" applyBorder="1" applyAlignment="1" quotePrefix="1">
      <alignment horizontal="center" vertical="center" shrinkToFit="1"/>
    </xf>
    <xf numFmtId="180" fontId="68" fillId="27" borderId="24" xfId="0" applyNumberFormat="1" applyFont="1" applyFill="1" applyBorder="1" applyAlignment="1">
      <alignment horizontal="center" vertical="center"/>
    </xf>
    <xf numFmtId="180" fontId="68" fillId="27" borderId="0" xfId="0" applyNumberFormat="1" applyFont="1" applyFill="1" applyAlignment="1">
      <alignment horizontal="center" vertical="center"/>
    </xf>
    <xf numFmtId="180" fontId="3" fillId="27" borderId="0" xfId="0" applyNumberFormat="1" applyFont="1" applyFill="1" applyAlignment="1">
      <alignment horizontal="center" vertical="center"/>
    </xf>
    <xf numFmtId="180" fontId="68" fillId="29" borderId="25" xfId="0" applyNumberFormat="1" applyFont="1" applyFill="1" applyBorder="1" applyAlignment="1">
      <alignment horizontal="right" vertical="center" wrapText="1" indent="1" shrinkToFit="1"/>
    </xf>
    <xf numFmtId="177" fontId="68" fillId="29" borderId="0" xfId="0" applyNumberFormat="1" applyFont="1" applyFill="1" applyBorder="1" applyAlignment="1">
      <alignment horizontal="right" vertical="center" wrapText="1" indent="1" shrinkToFit="1"/>
    </xf>
    <xf numFmtId="180" fontId="68" fillId="28" borderId="0" xfId="0" applyNumberFormat="1" applyFont="1" applyFill="1" applyBorder="1" applyAlignment="1">
      <alignment horizontal="right" vertical="center" wrapText="1" indent="1"/>
    </xf>
    <xf numFmtId="177" fontId="68" fillId="28" borderId="0" xfId="0" applyNumberFormat="1" applyFont="1" applyFill="1" applyBorder="1" applyAlignment="1">
      <alignment horizontal="right" vertical="center" wrapText="1" indent="1"/>
    </xf>
    <xf numFmtId="180" fontId="68" fillId="28" borderId="0" xfId="0" applyNumberFormat="1" applyFont="1" applyFill="1" applyBorder="1" applyAlignment="1">
      <alignment horizontal="right" vertical="center" wrapText="1" indent="1" shrinkToFit="1"/>
    </xf>
    <xf numFmtId="177" fontId="68" fillId="29" borderId="0" xfId="0" applyNumberFormat="1" applyFont="1" applyFill="1" applyBorder="1" applyAlignment="1">
      <alignment horizontal="right" vertical="center" wrapText="1" indent="1"/>
    </xf>
    <xf numFmtId="177" fontId="68" fillId="29" borderId="24" xfId="0" applyNumberFormat="1" applyFont="1" applyFill="1" applyBorder="1" applyAlignment="1">
      <alignment horizontal="right" vertical="center" wrapText="1" indent="1"/>
    </xf>
    <xf numFmtId="197" fontId="57" fillId="27" borderId="25" xfId="0" applyNumberFormat="1" applyFont="1" applyFill="1" applyBorder="1" applyAlignment="1">
      <alignment horizontal="center" vertical="center" shrinkToFit="1"/>
    </xf>
    <xf numFmtId="180" fontId="68" fillId="27" borderId="24" xfId="0" applyNumberFormat="1" applyFont="1" applyFill="1" applyBorder="1" applyAlignment="1">
      <alignment horizontal="center" vertical="center" shrinkToFit="1"/>
    </xf>
    <xf numFmtId="199" fontId="68" fillId="29" borderId="25" xfId="0" applyNumberFormat="1" applyFont="1" applyFill="1" applyBorder="1" applyAlignment="1">
      <alignment horizontal="right" vertical="center" wrapText="1" indent="1" shrinkToFit="1"/>
    </xf>
    <xf numFmtId="192" fontId="68" fillId="29" borderId="0" xfId="0" applyNumberFormat="1" applyFont="1" applyFill="1" applyBorder="1" applyAlignment="1">
      <alignment horizontal="right" vertical="center" wrapText="1" indent="1" shrinkToFit="1"/>
    </xf>
    <xf numFmtId="178" fontId="68" fillId="28" borderId="0" xfId="0" applyNumberFormat="1" applyFont="1" applyFill="1" applyBorder="1" applyAlignment="1">
      <alignment horizontal="right" vertical="center" wrapText="1" indent="1" shrinkToFit="1"/>
    </xf>
    <xf numFmtId="192" fontId="68" fillId="28" borderId="0" xfId="0" applyNumberFormat="1" applyFont="1" applyFill="1" applyBorder="1" applyAlignment="1">
      <alignment horizontal="right" vertical="center" wrapText="1" indent="1" shrinkToFit="1"/>
    </xf>
    <xf numFmtId="192" fontId="68" fillId="29" borderId="24" xfId="0" applyNumberFormat="1" applyFont="1" applyFill="1" applyBorder="1" applyAlignment="1">
      <alignment horizontal="right" vertical="center" wrapText="1" indent="1" shrinkToFit="1"/>
    </xf>
    <xf numFmtId="0" fontId="57" fillId="27" borderId="25" xfId="0" applyFont="1" applyFill="1" applyBorder="1" applyAlignment="1">
      <alignment horizontal="center" vertical="center" shrinkToFit="1"/>
    </xf>
    <xf numFmtId="180" fontId="69" fillId="27" borderId="24" xfId="0" applyNumberFormat="1" applyFont="1" applyFill="1" applyBorder="1" applyAlignment="1">
      <alignment horizontal="center" vertical="center" shrinkToFit="1"/>
    </xf>
    <xf numFmtId="199" fontId="69" fillId="27" borderId="25" xfId="0" applyNumberFormat="1" applyFont="1" applyFill="1" applyBorder="1" applyAlignment="1">
      <alignment horizontal="right" vertical="center" wrapText="1" indent="1"/>
    </xf>
    <xf numFmtId="192" fontId="69" fillId="28" borderId="0" xfId="0" applyNumberFormat="1" applyFont="1" applyFill="1" applyBorder="1" applyAlignment="1">
      <alignment horizontal="right" vertical="center" wrapText="1" indent="1" shrinkToFit="1"/>
    </xf>
    <xf numFmtId="178" fontId="69" fillId="28" borderId="0" xfId="0" applyNumberFormat="1" applyFont="1" applyFill="1" applyBorder="1" applyAlignment="1">
      <alignment horizontal="right" vertical="center" wrapText="1" indent="1"/>
    </xf>
    <xf numFmtId="180" fontId="69" fillId="28" borderId="0" xfId="0" applyNumberFormat="1" applyFont="1" applyFill="1" applyBorder="1" applyAlignment="1">
      <alignment horizontal="right" vertical="center" wrapText="1" indent="1"/>
    </xf>
    <xf numFmtId="192" fontId="69" fillId="28" borderId="0" xfId="0" applyNumberFormat="1" applyFont="1" applyFill="1" applyBorder="1" applyAlignment="1">
      <alignment horizontal="right" vertical="center" wrapText="1" indent="1"/>
    </xf>
    <xf numFmtId="192" fontId="69" fillId="27" borderId="24" xfId="0" applyNumberFormat="1" applyFont="1" applyFill="1" applyBorder="1" applyAlignment="1">
      <alignment horizontal="right" vertical="center" wrapText="1" indent="1"/>
    </xf>
    <xf numFmtId="0" fontId="70" fillId="27" borderId="25" xfId="0" applyFont="1" applyFill="1" applyBorder="1" applyAlignment="1">
      <alignment horizontal="center" vertical="center" shrinkToFit="1"/>
    </xf>
    <xf numFmtId="0" fontId="61" fillId="27" borderId="0" xfId="0" applyFont="1" applyFill="1" applyAlignment="1">
      <alignment horizontal="center" vertical="center"/>
    </xf>
    <xf numFmtId="180" fontId="61" fillId="27" borderId="0" xfId="0" applyNumberFormat="1" applyFont="1" applyFill="1" applyAlignment="1">
      <alignment horizontal="center" vertical="center"/>
    </xf>
    <xf numFmtId="0" fontId="68" fillId="27" borderId="24" xfId="0" applyFont="1" applyFill="1" applyBorder="1" applyAlignment="1">
      <alignment horizontal="center" vertical="center"/>
    </xf>
    <xf numFmtId="199" fontId="68" fillId="27" borderId="25" xfId="0" applyNumberFormat="1" applyFont="1" applyFill="1" applyBorder="1" applyAlignment="1">
      <alignment horizontal="right" vertical="center" wrapText="1" indent="1"/>
    </xf>
    <xf numFmtId="178" fontId="68" fillId="28" borderId="0" xfId="0" applyNumberFormat="1" applyFont="1" applyFill="1" applyBorder="1" applyAlignment="1">
      <alignment horizontal="right" vertical="center" wrapText="1" indent="1"/>
    </xf>
    <xf numFmtId="192" fontId="68" fillId="28" borderId="0" xfId="0" applyNumberFormat="1" applyFont="1" applyFill="1" applyBorder="1" applyAlignment="1">
      <alignment horizontal="right" vertical="center" wrapText="1" indent="1"/>
    </xf>
    <xf numFmtId="192" fontId="68" fillId="27" borderId="24" xfId="0" applyNumberFormat="1" applyFont="1" applyFill="1" applyBorder="1" applyAlignment="1">
      <alignment horizontal="right" vertical="center" wrapText="1" indent="1"/>
    </xf>
    <xf numFmtId="0" fontId="68" fillId="27" borderId="30" xfId="0" applyFont="1" applyFill="1" applyBorder="1" applyAlignment="1">
      <alignment horizontal="center" vertical="center"/>
    </xf>
    <xf numFmtId="199" fontId="68" fillId="27" borderId="26" xfId="0" applyNumberFormat="1" applyFont="1" applyFill="1" applyBorder="1" applyAlignment="1">
      <alignment horizontal="right" vertical="center" wrapText="1" indent="1"/>
    </xf>
    <xf numFmtId="192" fontId="68" fillId="27" borderId="22" xfId="0" applyNumberFormat="1" applyFont="1" applyFill="1" applyBorder="1" applyAlignment="1">
      <alignment horizontal="right" vertical="center" wrapText="1" indent="1" shrinkToFit="1"/>
    </xf>
    <xf numFmtId="178" fontId="68" fillId="28" borderId="22" xfId="0" applyNumberFormat="1" applyFont="1" applyFill="1" applyBorder="1" applyAlignment="1">
      <alignment horizontal="right" vertical="center" wrapText="1" indent="1"/>
    </xf>
    <xf numFmtId="192" fontId="68" fillId="28" borderId="22" xfId="0" applyNumberFormat="1" applyFont="1" applyFill="1" applyBorder="1" applyAlignment="1">
      <alignment horizontal="right" vertical="center" wrapText="1" indent="1" shrinkToFit="1"/>
    </xf>
    <xf numFmtId="180" fontId="68" fillId="28" borderId="22" xfId="0" applyNumberFormat="1" applyFont="1" applyFill="1" applyBorder="1" applyAlignment="1">
      <alignment horizontal="right" vertical="center" wrapText="1" indent="1"/>
    </xf>
    <xf numFmtId="192" fontId="68" fillId="28" borderId="22" xfId="0" applyNumberFormat="1" applyFont="1" applyFill="1" applyBorder="1" applyAlignment="1">
      <alignment horizontal="right" vertical="center" wrapText="1" indent="1"/>
    </xf>
    <xf numFmtId="192" fontId="68" fillId="27" borderId="30" xfId="0" applyNumberFormat="1" applyFont="1" applyFill="1" applyBorder="1" applyAlignment="1">
      <alignment horizontal="right" vertical="center" wrapText="1" indent="1"/>
    </xf>
    <xf numFmtId="0" fontId="0" fillId="28" borderId="0" xfId="0" applyFill="1" applyAlignment="1">
      <alignment/>
    </xf>
    <xf numFmtId="0" fontId="0" fillId="0" borderId="0" xfId="0" applyFill="1" applyAlignment="1">
      <alignment/>
    </xf>
    <xf numFmtId="41" fontId="28" fillId="0" borderId="0" xfId="0" applyNumberFormat="1" applyFont="1" applyFill="1" applyAlignment="1">
      <alignment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54" fillId="27" borderId="15" xfId="0" applyFont="1" applyFill="1" applyBorder="1" applyAlignment="1">
      <alignment horizontal="center" vertical="center" shrinkToFit="1"/>
    </xf>
    <xf numFmtId="180" fontId="63" fillId="27" borderId="29" xfId="94" applyNumberFormat="1" applyFont="1" applyFill="1" applyBorder="1" applyAlignment="1">
      <alignment horizontal="right" vertical="center" wrapText="1" indent="1" shrinkToFit="1"/>
    </xf>
    <xf numFmtId="180" fontId="63" fillId="29" borderId="23" xfId="94" applyNumberFormat="1" applyFont="1" applyFill="1" applyBorder="1" applyAlignment="1">
      <alignment horizontal="right" vertical="center" wrapText="1" indent="1" shrinkToFit="1"/>
    </xf>
    <xf numFmtId="218" fontId="63" fillId="29" borderId="23" xfId="94" applyNumberFormat="1" applyFont="1" applyFill="1" applyBorder="1" applyAlignment="1">
      <alignment horizontal="right" vertical="center" wrapText="1" indent="1" shrinkToFit="1"/>
    </xf>
    <xf numFmtId="218" fontId="63" fillId="27" borderId="28" xfId="94" applyNumberFormat="1" applyFont="1" applyFill="1" applyBorder="1" applyAlignment="1">
      <alignment horizontal="right" vertical="center" wrapText="1" indent="1" shrinkToFit="1"/>
    </xf>
    <xf numFmtId="180" fontId="0" fillId="27" borderId="25" xfId="0" applyNumberFormat="1" applyFont="1" applyFill="1" applyBorder="1" applyAlignment="1">
      <alignment horizontal="right" vertical="center" wrapText="1" indent="1"/>
    </xf>
    <xf numFmtId="180" fontId="30" fillId="29" borderId="0" xfId="94" applyNumberFormat="1" applyFont="1" applyFill="1" applyBorder="1" applyAlignment="1">
      <alignment horizontal="right" vertical="center" wrapText="1" indent="1"/>
    </xf>
    <xf numFmtId="180" fontId="3" fillId="29" borderId="0" xfId="94" applyNumberFormat="1" applyFont="1" applyFill="1" applyBorder="1" applyAlignment="1">
      <alignment horizontal="right" vertical="center" wrapText="1" indent="1" shrinkToFit="1"/>
    </xf>
    <xf numFmtId="218" fontId="30" fillId="29" borderId="0" xfId="94" applyNumberFormat="1" applyFont="1" applyFill="1" applyBorder="1" applyAlignment="1">
      <alignment horizontal="right" vertical="center" wrapText="1" indent="1"/>
    </xf>
    <xf numFmtId="218" fontId="30" fillId="27" borderId="24" xfId="94" applyNumberFormat="1" applyFont="1" applyFill="1" applyBorder="1" applyAlignment="1">
      <alignment horizontal="right" vertical="center" wrapText="1" indent="1"/>
    </xf>
    <xf numFmtId="180" fontId="3" fillId="29" borderId="0" xfId="94" applyNumberFormat="1" applyFont="1" applyFill="1" applyBorder="1" applyAlignment="1">
      <alignment horizontal="right" vertical="center" wrapText="1" indent="1"/>
    </xf>
    <xf numFmtId="180" fontId="0" fillId="27" borderId="26" xfId="0" applyNumberFormat="1" applyFont="1" applyFill="1" applyBorder="1" applyAlignment="1">
      <alignment horizontal="right" vertical="center" wrapText="1" indent="1"/>
    </xf>
    <xf numFmtId="180" fontId="30" fillId="29" borderId="22" xfId="94" applyNumberFormat="1" applyFont="1" applyFill="1" applyBorder="1" applyAlignment="1">
      <alignment horizontal="right" vertical="center" wrapText="1" indent="1"/>
    </xf>
    <xf numFmtId="180" fontId="3" fillId="29" borderId="22" xfId="94" applyNumberFormat="1" applyFont="1" applyFill="1" applyBorder="1" applyAlignment="1">
      <alignment horizontal="right" vertical="center" wrapText="1" indent="1" shrinkToFit="1"/>
    </xf>
    <xf numFmtId="218" fontId="30" fillId="29" borderId="22" xfId="94" applyNumberFormat="1" applyFont="1" applyFill="1" applyBorder="1" applyAlignment="1">
      <alignment horizontal="right" vertical="center" wrapText="1" indent="1"/>
    </xf>
    <xf numFmtId="180" fontId="3" fillId="29" borderId="22" xfId="94" applyNumberFormat="1" applyFont="1" applyFill="1" applyBorder="1" applyAlignment="1">
      <alignment horizontal="right" vertical="center" wrapText="1" indent="1"/>
    </xf>
    <xf numFmtId="218" fontId="30" fillId="27" borderId="30" xfId="94" applyNumberFormat="1" applyFont="1" applyFill="1" applyBorder="1" applyAlignment="1">
      <alignment horizontal="right" vertical="center" wrapText="1" indent="1"/>
    </xf>
    <xf numFmtId="0" fontId="57" fillId="28" borderId="23" xfId="0" applyFont="1" applyFill="1" applyBorder="1" applyAlignment="1">
      <alignment horizontal="center" vertical="center" shrinkToFit="1"/>
    </xf>
    <xf numFmtId="0" fontId="56" fillId="28" borderId="20" xfId="0" applyFont="1" applyFill="1" applyBorder="1" applyAlignment="1">
      <alignment horizontal="center" vertical="center" shrinkToFit="1"/>
    </xf>
    <xf numFmtId="0" fontId="56" fillId="28" borderId="23" xfId="0" applyFont="1" applyFill="1" applyBorder="1" applyAlignment="1">
      <alignment horizontal="center" vertical="center" shrinkToFit="1"/>
    </xf>
    <xf numFmtId="0" fontId="28" fillId="28" borderId="0" xfId="0" applyFont="1" applyFill="1" applyAlignment="1">
      <alignment vertical="center"/>
    </xf>
    <xf numFmtId="0" fontId="71" fillId="28" borderId="0" xfId="0" applyFont="1" applyFill="1" applyBorder="1" applyAlignment="1">
      <alignment horizontal="center" vertical="center" shrinkToFit="1"/>
    </xf>
    <xf numFmtId="0" fontId="57" fillId="28" borderId="15" xfId="0" applyFont="1" applyFill="1" applyBorder="1" applyAlignment="1">
      <alignment horizontal="center" vertical="center" shrinkToFit="1"/>
    </xf>
    <xf numFmtId="0" fontId="57" fillId="28" borderId="0" xfId="0" applyFont="1" applyFill="1" applyBorder="1" applyAlignment="1">
      <alignment horizontal="center" vertical="center" shrinkToFit="1"/>
    </xf>
    <xf numFmtId="0" fontId="71" fillId="28" borderId="15" xfId="0" applyFont="1" applyFill="1" applyBorder="1" applyAlignment="1">
      <alignment horizontal="center" vertical="center" shrinkToFit="1"/>
    </xf>
    <xf numFmtId="0" fontId="56" fillId="28" borderId="15" xfId="0" applyFont="1" applyFill="1" applyBorder="1" applyAlignment="1">
      <alignment horizontal="center" vertical="center" shrinkToFit="1"/>
    </xf>
    <xf numFmtId="0" fontId="56" fillId="28" borderId="0" xfId="0" applyFont="1" applyFill="1" applyBorder="1" applyAlignment="1">
      <alignment horizontal="center" vertical="center" shrinkToFit="1"/>
    </xf>
    <xf numFmtId="0" fontId="57" fillId="28" borderId="22" xfId="0" applyFont="1" applyFill="1" applyBorder="1" applyAlignment="1">
      <alignment horizontal="center" vertical="center" shrinkToFit="1"/>
    </xf>
    <xf numFmtId="41" fontId="69" fillId="27" borderId="24" xfId="94" applyFont="1" applyFill="1" applyBorder="1" applyAlignment="1">
      <alignment horizontal="center" vertical="center" shrinkToFit="1"/>
    </xf>
    <xf numFmtId="180" fontId="69" fillId="29" borderId="29" xfId="0" applyNumberFormat="1" applyFont="1" applyFill="1" applyBorder="1" applyAlignment="1">
      <alignment horizontal="right" vertical="center" wrapText="1" indent="1" shrinkToFit="1"/>
    </xf>
    <xf numFmtId="180" fontId="69" fillId="29" borderId="23" xfId="0" applyNumberFormat="1" applyFont="1" applyFill="1" applyBorder="1" applyAlignment="1">
      <alignment horizontal="right" vertical="center" wrapText="1" indent="1" shrinkToFit="1"/>
    </xf>
    <xf numFmtId="180" fontId="69" fillId="29" borderId="28" xfId="0" applyNumberFormat="1" applyFont="1" applyFill="1" applyBorder="1" applyAlignment="1">
      <alignment horizontal="right" vertical="center" wrapText="1" indent="1" shrinkToFit="1"/>
    </xf>
    <xf numFmtId="0" fontId="69" fillId="27" borderId="25" xfId="0" applyFont="1" applyFill="1" applyBorder="1" applyAlignment="1">
      <alignment horizontal="center" vertical="center" shrinkToFit="1"/>
    </xf>
    <xf numFmtId="41" fontId="68" fillId="27" borderId="24" xfId="94" applyFont="1" applyFill="1" applyBorder="1" applyAlignment="1">
      <alignment horizontal="center" vertical="center" shrinkToFit="1"/>
    </xf>
    <xf numFmtId="180" fontId="57" fillId="29" borderId="25" xfId="0" applyNumberFormat="1" applyFont="1" applyFill="1" applyBorder="1" applyAlignment="1">
      <alignment horizontal="right" vertical="center" wrapText="1" indent="1" shrinkToFit="1"/>
    </xf>
    <xf numFmtId="180" fontId="57" fillId="29" borderId="0" xfId="0" applyNumberFormat="1" applyFont="1" applyFill="1" applyBorder="1" applyAlignment="1">
      <alignment horizontal="right" vertical="center" wrapText="1" indent="1" shrinkToFit="1"/>
    </xf>
    <xf numFmtId="180" fontId="68" fillId="29" borderId="0" xfId="94" applyNumberFormat="1" applyFont="1" applyFill="1" applyBorder="1" applyAlignment="1">
      <alignment horizontal="right" vertical="center" wrapText="1" indent="1" shrinkToFit="1"/>
    </xf>
    <xf numFmtId="180" fontId="57" fillId="29" borderId="24" xfId="0" applyNumberFormat="1" applyFont="1" applyFill="1" applyBorder="1" applyAlignment="1">
      <alignment horizontal="right" vertical="center" wrapText="1" indent="1" shrinkToFit="1"/>
    </xf>
    <xf numFmtId="41" fontId="68" fillId="27" borderId="25" xfId="94" applyFont="1" applyFill="1" applyBorder="1" applyAlignment="1">
      <alignment horizontal="center" vertical="center" shrinkToFit="1"/>
    </xf>
    <xf numFmtId="41" fontId="68" fillId="27" borderId="30" xfId="94" applyFont="1" applyFill="1" applyBorder="1" applyAlignment="1">
      <alignment horizontal="center" vertical="center" shrinkToFit="1"/>
    </xf>
    <xf numFmtId="180" fontId="57" fillId="29" borderId="26" xfId="0" applyNumberFormat="1" applyFont="1" applyFill="1" applyBorder="1" applyAlignment="1">
      <alignment horizontal="right" vertical="center" wrapText="1" indent="1" shrinkToFit="1"/>
    </xf>
    <xf numFmtId="180" fontId="57" fillId="29" borderId="22" xfId="0" applyNumberFormat="1" applyFont="1" applyFill="1" applyBorder="1" applyAlignment="1">
      <alignment horizontal="right" vertical="center" wrapText="1" indent="1" shrinkToFit="1"/>
    </xf>
    <xf numFmtId="180" fontId="68" fillId="29" borderId="22" xfId="94" applyNumberFormat="1" applyFont="1" applyFill="1" applyBorder="1" applyAlignment="1">
      <alignment horizontal="right" vertical="center" wrapText="1" indent="1" shrinkToFit="1"/>
    </xf>
    <xf numFmtId="180" fontId="57" fillId="29" borderId="30" xfId="0" applyNumberFormat="1" applyFont="1" applyFill="1" applyBorder="1" applyAlignment="1">
      <alignment horizontal="right" vertical="center" wrapText="1" indent="1" shrinkToFit="1"/>
    </xf>
    <xf numFmtId="41" fontId="68" fillId="27" borderId="26" xfId="94" applyFont="1" applyFill="1" applyBorder="1" applyAlignment="1">
      <alignment horizontal="center" vertical="center" shrinkToFit="1"/>
    </xf>
    <xf numFmtId="181" fontId="28" fillId="27" borderId="25" xfId="0" applyNumberFormat="1" applyFont="1" applyFill="1" applyBorder="1" applyAlignment="1">
      <alignment horizontal="right" vertical="center" wrapText="1" indent="3" shrinkToFit="1"/>
    </xf>
    <xf numFmtId="181" fontId="28" fillId="27" borderId="0" xfId="0" applyNumberFormat="1" applyFont="1" applyFill="1" applyBorder="1" applyAlignment="1">
      <alignment horizontal="right" vertical="center" wrapText="1" indent="3" shrinkToFit="1"/>
    </xf>
    <xf numFmtId="181" fontId="28" fillId="27" borderId="24" xfId="0" applyNumberFormat="1" applyFont="1" applyFill="1" applyBorder="1" applyAlignment="1">
      <alignment horizontal="right" vertical="center" wrapText="1" indent="3" shrinkToFit="1"/>
    </xf>
    <xf numFmtId="181" fontId="24" fillId="27" borderId="25" xfId="0" applyNumberFormat="1" applyFont="1" applyFill="1" applyBorder="1" applyAlignment="1">
      <alignment horizontal="right" vertical="center" wrapText="1" indent="3" shrinkToFit="1"/>
    </xf>
    <xf numFmtId="181" fontId="24" fillId="27" borderId="0" xfId="0" applyNumberFormat="1" applyFont="1" applyFill="1" applyBorder="1" applyAlignment="1">
      <alignment horizontal="right" vertical="center" wrapText="1" indent="3" shrinkToFit="1"/>
    </xf>
    <xf numFmtId="181" fontId="24" fillId="27" borderId="24" xfId="0" applyNumberFormat="1" applyFont="1" applyFill="1" applyBorder="1" applyAlignment="1">
      <alignment horizontal="right" vertical="center" wrapText="1" indent="3" shrinkToFit="1"/>
    </xf>
    <xf numFmtId="181" fontId="28" fillId="27" borderId="26" xfId="0" applyNumberFormat="1" applyFont="1" applyFill="1" applyBorder="1" applyAlignment="1">
      <alignment horizontal="right" vertical="center" wrapText="1" indent="3" shrinkToFit="1"/>
    </xf>
    <xf numFmtId="181" fontId="28" fillId="27" borderId="22" xfId="0" applyNumberFormat="1" applyFont="1" applyFill="1" applyBorder="1" applyAlignment="1">
      <alignment horizontal="right" vertical="center" wrapText="1" indent="3" shrinkToFit="1"/>
    </xf>
    <xf numFmtId="181" fontId="28" fillId="27" borderId="30" xfId="0" applyNumberFormat="1" applyFont="1" applyFill="1" applyBorder="1" applyAlignment="1">
      <alignment horizontal="right" vertical="center" wrapText="1" indent="3" shrinkToFit="1"/>
    </xf>
    <xf numFmtId="0" fontId="0" fillId="0" borderId="0" xfId="112" applyFont="1">
      <alignment vertical="center"/>
      <protection/>
    </xf>
    <xf numFmtId="9" fontId="11" fillId="27" borderId="0" xfId="87" applyFont="1" applyFill="1" applyAlignment="1">
      <alignment vertical="center"/>
    </xf>
    <xf numFmtId="0" fontId="2" fillId="0" borderId="0" xfId="0" applyFont="1" applyAlignment="1">
      <alignment vertical="center"/>
    </xf>
    <xf numFmtId="180" fontId="2" fillId="27" borderId="0" xfId="0" applyNumberFormat="1" applyFont="1" applyFill="1" applyBorder="1" applyAlignment="1">
      <alignment vertical="center"/>
    </xf>
    <xf numFmtId="0" fontId="2" fillId="28" borderId="0" xfId="0" applyFont="1" applyFill="1" applyBorder="1" applyAlignment="1">
      <alignment vertical="center"/>
    </xf>
    <xf numFmtId="0" fontId="2" fillId="28" borderId="0" xfId="0" applyFont="1" applyFill="1" applyAlignment="1">
      <alignment vertical="center" shrinkToFit="1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1" fontId="2" fillId="27" borderId="0" xfId="94" applyFont="1" applyFill="1" applyAlignment="1">
      <alignment vertical="center"/>
    </xf>
    <xf numFmtId="41" fontId="2" fillId="27" borderId="0" xfId="94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196" fontId="2" fillId="27" borderId="0" xfId="0" applyNumberFormat="1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196" fontId="2" fillId="0" borderId="0" xfId="0" applyNumberFormat="1" applyFont="1" applyBorder="1" applyAlignment="1">
      <alignment/>
    </xf>
    <xf numFmtId="196" fontId="11" fillId="27" borderId="0" xfId="0" applyNumberFormat="1" applyFont="1" applyFill="1" applyBorder="1" applyAlignment="1">
      <alignment horizontal="right" vertical="center" wrapText="1"/>
    </xf>
    <xf numFmtId="0" fontId="2" fillId="27" borderId="0" xfId="0" applyFont="1" applyFill="1" applyBorder="1" applyAlignment="1">
      <alignment vertical="center" wrapText="1"/>
    </xf>
    <xf numFmtId="0" fontId="11" fillId="27" borderId="0" xfId="0" applyFont="1" applyFill="1" applyBorder="1" applyAlignment="1">
      <alignment horizontal="right" vertical="center"/>
    </xf>
    <xf numFmtId="0" fontId="50" fillId="27" borderId="0" xfId="0" applyFont="1" applyFill="1" applyAlignment="1">
      <alignment vertical="center"/>
    </xf>
    <xf numFmtId="0" fontId="5" fillId="28" borderId="33" xfId="112" applyFont="1" applyFill="1" applyBorder="1" applyAlignment="1">
      <alignment horizontal="center" vertical="center"/>
      <protection/>
    </xf>
    <xf numFmtId="0" fontId="28" fillId="28" borderId="46" xfId="0" applyFont="1" applyFill="1" applyBorder="1" applyAlignment="1">
      <alignment horizontal="center" vertical="center"/>
    </xf>
    <xf numFmtId="0" fontId="0" fillId="28" borderId="0" xfId="112" applyFont="1" applyFill="1">
      <alignment vertical="center"/>
      <protection/>
    </xf>
    <xf numFmtId="0" fontId="11" fillId="28" borderId="0" xfId="0" applyFont="1" applyFill="1" applyAlignment="1">
      <alignment vertical="center"/>
    </xf>
    <xf numFmtId="0" fontId="11" fillId="28" borderId="0" xfId="0" applyFont="1" applyFill="1" applyBorder="1" applyAlignment="1">
      <alignment horizontal="left" vertical="center"/>
    </xf>
    <xf numFmtId="0" fontId="11" fillId="28" borderId="0" xfId="0" applyFont="1" applyFill="1" applyBorder="1" applyAlignment="1">
      <alignment vertical="center"/>
    </xf>
    <xf numFmtId="0" fontId="2" fillId="28" borderId="0" xfId="0" applyFont="1" applyFill="1" applyAlignment="1">
      <alignment/>
    </xf>
    <xf numFmtId="0" fontId="2" fillId="28" borderId="0" xfId="117" applyFont="1" applyFill="1" applyAlignment="1">
      <alignment vertical="center"/>
      <protection/>
    </xf>
    <xf numFmtId="0" fontId="11" fillId="28" borderId="0" xfId="112" applyFont="1" applyFill="1" applyAlignment="1">
      <alignment vertical="center"/>
      <protection/>
    </xf>
    <xf numFmtId="0" fontId="2" fillId="28" borderId="0" xfId="112" applyFont="1" applyFill="1" applyBorder="1" applyAlignment="1">
      <alignment horizontal="center" vertical="center"/>
      <protection/>
    </xf>
    <xf numFmtId="0" fontId="2" fillId="28" borderId="0" xfId="112" applyFont="1" applyFill="1">
      <alignment vertical="center"/>
      <protection/>
    </xf>
    <xf numFmtId="0" fontId="29" fillId="28" borderId="33" xfId="112" applyFont="1" applyFill="1" applyBorder="1" applyAlignment="1">
      <alignment horizontal="center" vertical="center" wrapText="1"/>
      <protection/>
    </xf>
    <xf numFmtId="0" fontId="29" fillId="28" borderId="46" xfId="112" applyFont="1" applyFill="1" applyBorder="1" applyAlignment="1">
      <alignment horizontal="center" vertical="center"/>
      <protection/>
    </xf>
    <xf numFmtId="0" fontId="64" fillId="28" borderId="0" xfId="112" applyFont="1" applyFill="1">
      <alignment vertical="center"/>
      <protection/>
    </xf>
    <xf numFmtId="0" fontId="2" fillId="27" borderId="23" xfId="0" applyFont="1" applyFill="1" applyBorder="1" applyAlignment="1">
      <alignment horizontal="center" vertical="center" shrinkToFit="1"/>
    </xf>
    <xf numFmtId="0" fontId="73" fillId="27" borderId="0" xfId="0" applyFont="1" applyFill="1" applyBorder="1" applyAlignment="1">
      <alignment horizontal="center" vertical="center" shrinkToFit="1"/>
    </xf>
    <xf numFmtId="181" fontId="5" fillId="27" borderId="0" xfId="0" applyNumberFormat="1" applyFont="1" applyFill="1" applyBorder="1" applyAlignment="1">
      <alignment horizontal="right" vertical="center" wrapText="1" indent="2"/>
    </xf>
    <xf numFmtId="182" fontId="5" fillId="27" borderId="0" xfId="0" applyNumberFormat="1" applyFont="1" applyFill="1" applyBorder="1" applyAlignment="1">
      <alignment horizontal="right" vertical="center" wrapText="1" indent="2"/>
    </xf>
    <xf numFmtId="0" fontId="29" fillId="27" borderId="24" xfId="0" applyFont="1" applyFill="1" applyBorder="1" applyAlignment="1">
      <alignment horizontal="center" vertical="center"/>
    </xf>
    <xf numFmtId="181" fontId="29" fillId="27" borderId="25" xfId="0" applyNumberFormat="1" applyFont="1" applyFill="1" applyBorder="1" applyAlignment="1">
      <alignment horizontal="right" vertical="center" wrapText="1" indent="2"/>
    </xf>
    <xf numFmtId="181" fontId="29" fillId="27" borderId="0" xfId="0" applyNumberFormat="1" applyFont="1" applyFill="1" applyBorder="1" applyAlignment="1">
      <alignment horizontal="right" vertical="center" wrapText="1" indent="2"/>
    </xf>
    <xf numFmtId="182" fontId="29" fillId="27" borderId="0" xfId="0" applyNumberFormat="1" applyFont="1" applyFill="1" applyBorder="1" applyAlignment="1">
      <alignment horizontal="right" vertical="center" wrapText="1" indent="2"/>
    </xf>
    <xf numFmtId="181" fontId="29" fillId="27" borderId="24" xfId="0" applyNumberFormat="1" applyFont="1" applyFill="1" applyBorder="1" applyAlignment="1">
      <alignment horizontal="right" vertical="center" wrapText="1" indent="2"/>
    </xf>
    <xf numFmtId="0" fontId="29" fillId="27" borderId="0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41" fontId="5" fillId="27" borderId="25" xfId="94" applyFont="1" applyFill="1" applyBorder="1" applyAlignment="1">
      <alignment horizontal="right" vertical="center" wrapText="1" indent="2"/>
    </xf>
    <xf numFmtId="41" fontId="5" fillId="27" borderId="0" xfId="94" applyFont="1" applyFill="1" applyBorder="1" applyAlignment="1">
      <alignment horizontal="right" vertical="center" wrapText="1" indent="2"/>
    </xf>
    <xf numFmtId="41" fontId="5" fillId="27" borderId="24" xfId="94" applyFont="1" applyFill="1" applyBorder="1" applyAlignment="1">
      <alignment horizontal="right" vertical="center" wrapText="1" indent="2"/>
    </xf>
    <xf numFmtId="41" fontId="5" fillId="27" borderId="26" xfId="94" applyFont="1" applyFill="1" applyBorder="1" applyAlignment="1">
      <alignment horizontal="right" vertical="center" wrapText="1" indent="2"/>
    </xf>
    <xf numFmtId="41" fontId="5" fillId="27" borderId="22" xfId="94" applyFont="1" applyFill="1" applyBorder="1" applyAlignment="1">
      <alignment horizontal="right" vertical="center" wrapText="1" indent="2"/>
    </xf>
    <xf numFmtId="182" fontId="5" fillId="27" borderId="22" xfId="0" applyNumberFormat="1" applyFont="1" applyFill="1" applyBorder="1" applyAlignment="1">
      <alignment horizontal="right" vertical="center" wrapText="1" indent="2"/>
    </xf>
    <xf numFmtId="41" fontId="5" fillId="27" borderId="30" xfId="94" applyFont="1" applyFill="1" applyBorder="1" applyAlignment="1">
      <alignment horizontal="right" vertical="center" wrapText="1" indent="2"/>
    </xf>
    <xf numFmtId="0" fontId="5" fillId="27" borderId="28" xfId="0" applyFont="1" applyFill="1" applyBorder="1" applyAlignment="1">
      <alignment vertical="center" shrinkToFit="1"/>
    </xf>
    <xf numFmtId="0" fontId="2" fillId="27" borderId="28" xfId="0" applyFont="1" applyFill="1" applyBorder="1" applyAlignment="1">
      <alignment horizontal="center" vertical="center" shrinkToFit="1"/>
    </xf>
    <xf numFmtId="0" fontId="7" fillId="27" borderId="24" xfId="0" applyFont="1" applyFill="1" applyBorder="1" applyAlignment="1">
      <alignment horizontal="center" vertical="center" shrinkToFit="1"/>
    </xf>
    <xf numFmtId="0" fontId="5" fillId="27" borderId="24" xfId="0" applyFont="1" applyFill="1" applyBorder="1" applyAlignment="1">
      <alignment horizontal="center" vertical="center" shrinkToFit="1"/>
    </xf>
    <xf numFmtId="0" fontId="5" fillId="27" borderId="24" xfId="0" applyFont="1" applyFill="1" applyBorder="1" applyAlignment="1">
      <alignment vertical="center" shrinkToFit="1"/>
    </xf>
    <xf numFmtId="0" fontId="5" fillId="27" borderId="30" xfId="0" applyFont="1" applyFill="1" applyBorder="1" applyAlignment="1">
      <alignment vertical="center" shrinkToFit="1"/>
    </xf>
    <xf numFmtId="181" fontId="5" fillId="27" borderId="0" xfId="0" applyNumberFormat="1" applyFont="1" applyFill="1" applyBorder="1" applyAlignment="1">
      <alignment horizontal="right" vertical="center" wrapText="1"/>
    </xf>
    <xf numFmtId="181" fontId="28" fillId="27" borderId="25" xfId="0" applyNumberFormat="1" applyFont="1" applyFill="1" applyBorder="1" applyAlignment="1">
      <alignment horizontal="right" vertical="center" wrapText="1" shrinkToFit="1"/>
    </xf>
    <xf numFmtId="176" fontId="28" fillId="27" borderId="0" xfId="0" applyNumberFormat="1" applyFont="1" applyFill="1" applyBorder="1" applyAlignment="1">
      <alignment horizontal="right" vertical="center" wrapText="1" shrinkToFit="1"/>
    </xf>
    <xf numFmtId="181" fontId="28" fillId="27" borderId="0" xfId="0" applyNumberFormat="1" applyFont="1" applyFill="1" applyBorder="1" applyAlignment="1">
      <alignment horizontal="right" vertical="center" wrapText="1"/>
    </xf>
    <xf numFmtId="178" fontId="28" fillId="27" borderId="0" xfId="0" applyNumberFormat="1" applyFont="1" applyFill="1" applyBorder="1" applyAlignment="1">
      <alignment horizontal="right" vertical="center" wrapText="1"/>
    </xf>
    <xf numFmtId="181" fontId="28" fillId="27" borderId="0" xfId="0" applyNumberFormat="1" applyFont="1" applyFill="1" applyBorder="1" applyAlignment="1">
      <alignment horizontal="right" vertical="center" wrapText="1" shrinkToFit="1"/>
    </xf>
    <xf numFmtId="180" fontId="28" fillId="27" borderId="0" xfId="0" applyNumberFormat="1" applyFont="1" applyFill="1" applyBorder="1" applyAlignment="1">
      <alignment horizontal="right" vertical="center" wrapText="1" shrinkToFit="1"/>
    </xf>
    <xf numFmtId="181" fontId="28" fillId="27" borderId="24" xfId="0" applyNumberFormat="1" applyFont="1" applyFill="1" applyBorder="1" applyAlignment="1">
      <alignment horizontal="right" vertical="center" wrapText="1" shrinkToFit="1"/>
    </xf>
    <xf numFmtId="0" fontId="24" fillId="27" borderId="24" xfId="0" applyFont="1" applyFill="1" applyBorder="1" applyAlignment="1">
      <alignment horizontal="center" vertical="center" shrinkToFit="1"/>
    </xf>
    <xf numFmtId="181" fontId="24" fillId="27" borderId="25" xfId="0" applyNumberFormat="1" applyFont="1" applyFill="1" applyBorder="1" applyAlignment="1">
      <alignment horizontal="right" vertical="center" wrapText="1" shrinkToFit="1"/>
    </xf>
    <xf numFmtId="176" fontId="24" fillId="27" borderId="0" xfId="0" applyNumberFormat="1" applyFont="1" applyFill="1" applyBorder="1" applyAlignment="1">
      <alignment horizontal="right" vertical="center" wrapText="1" shrinkToFit="1"/>
    </xf>
    <xf numFmtId="181" fontId="24" fillId="27" borderId="0" xfId="0" applyNumberFormat="1" applyFont="1" applyFill="1" applyBorder="1" applyAlignment="1">
      <alignment horizontal="right" vertical="center" wrapText="1"/>
    </xf>
    <xf numFmtId="178" fontId="24" fillId="27" borderId="0" xfId="0" applyNumberFormat="1" applyFont="1" applyFill="1" applyBorder="1" applyAlignment="1">
      <alignment horizontal="right" vertical="center" wrapText="1"/>
    </xf>
    <xf numFmtId="180" fontId="24" fillId="27" borderId="0" xfId="0" applyNumberFormat="1" applyFont="1" applyFill="1" applyBorder="1" applyAlignment="1">
      <alignment horizontal="right" vertical="center" wrapText="1" shrinkToFit="1"/>
    </xf>
    <xf numFmtId="181" fontId="24" fillId="27" borderId="0" xfId="0" applyNumberFormat="1" applyFont="1" applyFill="1" applyBorder="1" applyAlignment="1">
      <alignment horizontal="right" vertical="center" wrapText="1" shrinkToFit="1"/>
    </xf>
    <xf numFmtId="181" fontId="24" fillId="27" borderId="24" xfId="0" applyNumberFormat="1" applyFont="1" applyFill="1" applyBorder="1" applyAlignment="1">
      <alignment horizontal="right" vertical="center" wrapText="1" shrinkToFit="1"/>
    </xf>
    <xf numFmtId="0" fontId="24" fillId="27" borderId="0" xfId="0" applyFont="1" applyFill="1" applyBorder="1" applyAlignment="1">
      <alignment horizontal="center" vertical="center"/>
    </xf>
    <xf numFmtId="0" fontId="54" fillId="27" borderId="30" xfId="0" applyFont="1" applyFill="1" applyBorder="1" applyAlignment="1">
      <alignment horizontal="center" vertical="center" shrinkToFit="1"/>
    </xf>
    <xf numFmtId="181" fontId="28" fillId="27" borderId="26" xfId="0" applyNumberFormat="1" applyFont="1" applyFill="1" applyBorder="1" applyAlignment="1">
      <alignment horizontal="right" vertical="center" wrapText="1" shrinkToFit="1"/>
    </xf>
    <xf numFmtId="176" fontId="28" fillId="27" borderId="22" xfId="0" applyNumberFormat="1" applyFont="1" applyFill="1" applyBorder="1" applyAlignment="1">
      <alignment horizontal="right" vertical="center" wrapText="1" shrinkToFit="1"/>
    </xf>
    <xf numFmtId="181" fontId="5" fillId="27" borderId="22" xfId="0" applyNumberFormat="1" applyFont="1" applyFill="1" applyBorder="1" applyAlignment="1">
      <alignment horizontal="right" vertical="center" wrapText="1"/>
    </xf>
    <xf numFmtId="178" fontId="28" fillId="27" borderId="22" xfId="0" applyNumberFormat="1" applyFont="1" applyFill="1" applyBorder="1" applyAlignment="1">
      <alignment horizontal="right" vertical="center" wrapText="1"/>
    </xf>
    <xf numFmtId="181" fontId="28" fillId="27" borderId="22" xfId="0" applyNumberFormat="1" applyFont="1" applyFill="1" applyBorder="1" applyAlignment="1">
      <alignment horizontal="right" vertical="center" wrapText="1"/>
    </xf>
    <xf numFmtId="180" fontId="28" fillId="27" borderId="22" xfId="0" applyNumberFormat="1" applyFont="1" applyFill="1" applyBorder="1" applyAlignment="1">
      <alignment horizontal="right" vertical="center" wrapText="1" shrinkToFit="1"/>
    </xf>
    <xf numFmtId="181" fontId="28" fillId="27" borderId="22" xfId="0" applyNumberFormat="1" applyFont="1" applyFill="1" applyBorder="1" applyAlignment="1">
      <alignment horizontal="right" vertical="center" wrapText="1" shrinkToFit="1"/>
    </xf>
    <xf numFmtId="181" fontId="24" fillId="27" borderId="22" xfId="0" applyNumberFormat="1" applyFont="1" applyFill="1" applyBorder="1" applyAlignment="1">
      <alignment horizontal="right" vertical="center" wrapText="1" shrinkToFit="1"/>
    </xf>
    <xf numFmtId="181" fontId="28" fillId="27" borderId="30" xfId="0" applyNumberFormat="1" applyFont="1" applyFill="1" applyBorder="1" applyAlignment="1">
      <alignment horizontal="right" vertical="center" wrapText="1" shrinkToFit="1"/>
    </xf>
    <xf numFmtId="178" fontId="5" fillId="27" borderId="0" xfId="0" applyNumberFormat="1" applyFont="1" applyFill="1" applyBorder="1" applyAlignment="1">
      <alignment horizontal="right" vertical="center" wrapText="1" indent="1"/>
    </xf>
    <xf numFmtId="181" fontId="5" fillId="27" borderId="0" xfId="0" applyNumberFormat="1" applyFont="1" applyFill="1" applyBorder="1" applyAlignment="1">
      <alignment horizontal="right" vertical="center" wrapText="1" indent="1"/>
    </xf>
    <xf numFmtId="181" fontId="5" fillId="27" borderId="25" xfId="0" applyNumberFormat="1" applyFont="1" applyFill="1" applyBorder="1" applyAlignment="1">
      <alignment horizontal="right" vertical="center" wrapText="1" indent="1"/>
    </xf>
    <xf numFmtId="181" fontId="29" fillId="27" borderId="25" xfId="0" applyNumberFormat="1" applyFont="1" applyFill="1" applyBorder="1" applyAlignment="1">
      <alignment horizontal="right" vertical="center" wrapText="1" indent="1"/>
    </xf>
    <xf numFmtId="181" fontId="29" fillId="27" borderId="0" xfId="0" applyNumberFormat="1" applyFont="1" applyFill="1" applyBorder="1" applyAlignment="1">
      <alignment horizontal="right" vertical="center" wrapText="1" indent="1"/>
    </xf>
    <xf numFmtId="181" fontId="29" fillId="27" borderId="24" xfId="0" applyNumberFormat="1" applyFont="1" applyFill="1" applyBorder="1" applyAlignment="1">
      <alignment horizontal="right" vertical="center" wrapText="1" indent="1"/>
    </xf>
    <xf numFmtId="176" fontId="5" fillId="27" borderId="0" xfId="0" applyNumberFormat="1" applyFont="1" applyFill="1" applyBorder="1" applyAlignment="1">
      <alignment horizontal="right" vertical="center" wrapText="1" indent="1" shrinkToFit="1"/>
    </xf>
    <xf numFmtId="178" fontId="5" fillId="27" borderId="24" xfId="0" applyNumberFormat="1" applyFont="1" applyFill="1" applyBorder="1" applyAlignment="1">
      <alignment horizontal="right" vertical="center" wrapText="1" indent="1"/>
    </xf>
    <xf numFmtId="181" fontId="5" fillId="27" borderId="26" xfId="0" applyNumberFormat="1" applyFont="1" applyFill="1" applyBorder="1" applyAlignment="1">
      <alignment horizontal="right" vertical="center" wrapText="1" indent="1"/>
    </xf>
    <xf numFmtId="176" fontId="5" fillId="27" borderId="22" xfId="0" applyNumberFormat="1" applyFont="1" applyFill="1" applyBorder="1" applyAlignment="1">
      <alignment horizontal="right" vertical="center" wrapText="1" indent="1" shrinkToFit="1"/>
    </xf>
    <xf numFmtId="181" fontId="5" fillId="27" borderId="22" xfId="0" applyNumberFormat="1" applyFont="1" applyFill="1" applyBorder="1" applyAlignment="1">
      <alignment horizontal="right" vertical="center" wrapText="1" indent="1"/>
    </xf>
    <xf numFmtId="178" fontId="5" fillId="27" borderId="22" xfId="0" applyNumberFormat="1" applyFont="1" applyFill="1" applyBorder="1" applyAlignment="1">
      <alignment horizontal="right" vertical="center" wrapText="1" indent="1"/>
    </xf>
    <xf numFmtId="178" fontId="5" fillId="27" borderId="30" xfId="0" applyNumberFormat="1" applyFont="1" applyFill="1" applyBorder="1" applyAlignment="1">
      <alignment horizontal="right" vertical="center" wrapText="1" indent="1"/>
    </xf>
    <xf numFmtId="181" fontId="5" fillId="27" borderId="25" xfId="0" applyNumberFormat="1" applyFont="1" applyFill="1" applyBorder="1" applyAlignment="1">
      <alignment horizontal="right" vertical="center" wrapText="1"/>
    </xf>
    <xf numFmtId="181" fontId="29" fillId="27" borderId="25" xfId="0" applyNumberFormat="1" applyFont="1" applyFill="1" applyBorder="1" applyAlignment="1">
      <alignment horizontal="right" vertical="center" wrapText="1"/>
    </xf>
    <xf numFmtId="181" fontId="29" fillId="27" borderId="0" xfId="0" applyNumberFormat="1" applyFont="1" applyFill="1" applyBorder="1" applyAlignment="1">
      <alignment horizontal="right" vertical="center" wrapText="1"/>
    </xf>
    <xf numFmtId="181" fontId="29" fillId="27" borderId="24" xfId="0" applyNumberFormat="1" applyFont="1" applyFill="1" applyBorder="1" applyAlignment="1">
      <alignment horizontal="right" vertical="center" wrapText="1"/>
    </xf>
    <xf numFmtId="0" fontId="29" fillId="27" borderId="25" xfId="0" applyFont="1" applyFill="1" applyBorder="1" applyAlignment="1">
      <alignment horizontal="center" vertical="center"/>
    </xf>
    <xf numFmtId="41" fontId="5" fillId="27" borderId="0" xfId="94" applyFont="1" applyFill="1" applyBorder="1" applyAlignment="1">
      <alignment horizontal="right" vertical="center" wrapText="1" shrinkToFit="1"/>
    </xf>
    <xf numFmtId="41" fontId="5" fillId="27" borderId="0" xfId="94" applyFont="1" applyFill="1" applyBorder="1" applyAlignment="1">
      <alignment horizontal="right" vertical="center" wrapText="1"/>
    </xf>
    <xf numFmtId="41" fontId="5" fillId="27" borderId="24" xfId="94" applyFont="1" applyFill="1" applyBorder="1" applyAlignment="1">
      <alignment horizontal="right" vertical="center" wrapText="1"/>
    </xf>
    <xf numFmtId="181" fontId="5" fillId="27" borderId="26" xfId="0" applyNumberFormat="1" applyFont="1" applyFill="1" applyBorder="1" applyAlignment="1">
      <alignment horizontal="right" vertical="center" wrapText="1"/>
    </xf>
    <xf numFmtId="41" fontId="5" fillId="27" borderId="22" xfId="94" applyFont="1" applyFill="1" applyBorder="1" applyAlignment="1">
      <alignment horizontal="right" vertical="center" wrapText="1" shrinkToFit="1"/>
    </xf>
    <xf numFmtId="41" fontId="5" fillId="27" borderId="22" xfId="94" applyFont="1" applyFill="1" applyBorder="1" applyAlignment="1">
      <alignment horizontal="right" vertical="center" wrapText="1"/>
    </xf>
    <xf numFmtId="181" fontId="5" fillId="27" borderId="22" xfId="0" applyNumberFormat="1" applyFont="1" applyFill="1" applyBorder="1" applyAlignment="1">
      <alignment horizontal="right" vertical="center" wrapText="1" indent="2"/>
    </xf>
    <xf numFmtId="41" fontId="5" fillId="27" borderId="30" xfId="94" applyFont="1" applyFill="1" applyBorder="1" applyAlignment="1">
      <alignment horizontal="right" vertical="center" wrapText="1"/>
    </xf>
    <xf numFmtId="0" fontId="7" fillId="27" borderId="28" xfId="0" applyFont="1" applyFill="1" applyBorder="1" applyAlignment="1">
      <alignment horizontal="center" vertical="center" shrinkToFit="1"/>
    </xf>
    <xf numFmtId="0" fontId="5" fillId="27" borderId="29" xfId="0" applyFont="1" applyFill="1" applyBorder="1" applyAlignment="1">
      <alignment horizontal="center" vertical="center" shrinkToFit="1"/>
    </xf>
    <xf numFmtId="0" fontId="76" fillId="27" borderId="22" xfId="0" applyFont="1" applyFill="1" applyBorder="1" applyAlignment="1">
      <alignment/>
    </xf>
    <xf numFmtId="0" fontId="88" fillId="27" borderId="22" xfId="0" applyFont="1" applyFill="1" applyBorder="1" applyAlignment="1">
      <alignment/>
    </xf>
    <xf numFmtId="0" fontId="89" fillId="27" borderId="0" xfId="0" applyFont="1" applyFill="1" applyAlignment="1">
      <alignment/>
    </xf>
    <xf numFmtId="0" fontId="77" fillId="27" borderId="0" xfId="0" applyFont="1" applyFill="1" applyAlignment="1">
      <alignment/>
    </xf>
    <xf numFmtId="0" fontId="5" fillId="27" borderId="28" xfId="0" applyFont="1" applyFill="1" applyBorder="1" applyAlignment="1">
      <alignment vertical="center"/>
    </xf>
    <xf numFmtId="0" fontId="7" fillId="27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vertical="center"/>
    </xf>
    <xf numFmtId="0" fontId="0" fillId="27" borderId="0" xfId="0" applyFill="1" applyAlignment="1">
      <alignment vertical="center"/>
    </xf>
    <xf numFmtId="0" fontId="7" fillId="27" borderId="15" xfId="0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center" vertical="center"/>
    </xf>
    <xf numFmtId="0" fontId="73" fillId="27" borderId="15" xfId="0" applyFont="1" applyFill="1" applyBorder="1" applyAlignment="1">
      <alignment horizontal="center" vertical="center"/>
    </xf>
    <xf numFmtId="0" fontId="73" fillId="27" borderId="24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vertical="center"/>
    </xf>
    <xf numFmtId="0" fontId="5" fillId="27" borderId="30" xfId="0" applyFont="1" applyFill="1" applyBorder="1" applyAlignment="1">
      <alignment vertical="center"/>
    </xf>
    <xf numFmtId="0" fontId="5" fillId="27" borderId="26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horizontal="center" vertical="center"/>
    </xf>
    <xf numFmtId="0" fontId="5" fillId="27" borderId="26" xfId="0" applyFont="1" applyFill="1" applyBorder="1" applyAlignment="1">
      <alignment vertical="center"/>
    </xf>
    <xf numFmtId="0" fontId="5" fillId="27" borderId="25" xfId="0" applyFont="1" applyFill="1" applyBorder="1" applyAlignment="1">
      <alignment horizontal="right" vertical="center" wrapText="1" indent="1"/>
    </xf>
    <xf numFmtId="0" fontId="5" fillId="27" borderId="0" xfId="0" applyFont="1" applyFill="1" applyBorder="1" applyAlignment="1">
      <alignment horizontal="right" vertical="center" wrapText="1" indent="1"/>
    </xf>
    <xf numFmtId="41" fontId="5" fillId="27" borderId="0" xfId="94" applyFont="1" applyFill="1" applyBorder="1" applyAlignment="1">
      <alignment horizontal="right" vertical="center" wrapText="1" indent="1"/>
    </xf>
    <xf numFmtId="183" fontId="5" fillId="27" borderId="0" xfId="94" applyNumberFormat="1" applyFont="1" applyFill="1" applyBorder="1" applyAlignment="1">
      <alignment horizontal="right" vertical="center" wrapText="1" indent="1"/>
    </xf>
    <xf numFmtId="41" fontId="5" fillId="27" borderId="0" xfId="0" applyNumberFormat="1" applyFont="1" applyFill="1" applyBorder="1" applyAlignment="1">
      <alignment horizontal="right" vertical="center" wrapText="1" indent="1"/>
    </xf>
    <xf numFmtId="206" fontId="5" fillId="27" borderId="24" xfId="0" applyNumberFormat="1" applyFont="1" applyFill="1" applyBorder="1" applyAlignment="1">
      <alignment horizontal="right" vertical="center" wrapText="1" indent="1"/>
    </xf>
    <xf numFmtId="0" fontId="0" fillId="27" borderId="0" xfId="0" applyFont="1" applyFill="1" applyAlignment="1">
      <alignment vertical="center"/>
    </xf>
    <xf numFmtId="183" fontId="5" fillId="27" borderId="0" xfId="94" applyNumberFormat="1" applyFont="1" applyFill="1" applyBorder="1" applyAlignment="1">
      <alignment horizontal="right" vertical="center" wrapText="1"/>
    </xf>
    <xf numFmtId="41" fontId="29" fillId="27" borderId="0" xfId="94" applyFont="1" applyFill="1" applyBorder="1" applyAlignment="1">
      <alignment horizontal="right" vertical="center" wrapText="1" indent="1"/>
    </xf>
    <xf numFmtId="183" fontId="29" fillId="27" borderId="0" xfId="94" applyNumberFormat="1" applyFont="1" applyFill="1" applyBorder="1" applyAlignment="1">
      <alignment horizontal="right" vertical="center" wrapText="1" indent="1"/>
    </xf>
    <xf numFmtId="183" fontId="29" fillId="27" borderId="0" xfId="94" applyNumberFormat="1" applyFont="1" applyFill="1" applyBorder="1" applyAlignment="1">
      <alignment horizontal="right" vertical="center" wrapText="1"/>
    </xf>
    <xf numFmtId="41" fontId="29" fillId="27" borderId="0" xfId="94" applyFont="1" applyFill="1" applyBorder="1" applyAlignment="1">
      <alignment horizontal="right" vertical="center" wrapText="1"/>
    </xf>
    <xf numFmtId="0" fontId="5" fillId="27" borderId="26" xfId="0" applyFont="1" applyFill="1" applyBorder="1" applyAlignment="1">
      <alignment horizontal="right" vertical="center" wrapText="1" indent="1"/>
    </xf>
    <xf numFmtId="0" fontId="5" fillId="27" borderId="22" xfId="0" applyFont="1" applyFill="1" applyBorder="1" applyAlignment="1">
      <alignment horizontal="right" vertical="center" wrapText="1" indent="1"/>
    </xf>
    <xf numFmtId="41" fontId="5" fillId="27" borderId="22" xfId="94" applyFont="1" applyFill="1" applyBorder="1" applyAlignment="1">
      <alignment horizontal="right" vertical="center" wrapText="1" indent="1"/>
    </xf>
    <xf numFmtId="183" fontId="5" fillId="27" borderId="22" xfId="94" applyNumberFormat="1" applyFont="1" applyFill="1" applyBorder="1" applyAlignment="1">
      <alignment horizontal="right" vertical="center" wrapText="1" indent="1"/>
    </xf>
    <xf numFmtId="41" fontId="5" fillId="27" borderId="22" xfId="0" applyNumberFormat="1" applyFont="1" applyFill="1" applyBorder="1" applyAlignment="1">
      <alignment horizontal="right" vertical="center" wrapText="1" indent="1"/>
    </xf>
    <xf numFmtId="183" fontId="5" fillId="27" borderId="22" xfId="0" applyNumberFormat="1" applyFont="1" applyFill="1" applyBorder="1" applyAlignment="1">
      <alignment horizontal="right" vertical="center" wrapText="1"/>
    </xf>
    <xf numFmtId="206" fontId="5" fillId="27" borderId="30" xfId="94" applyNumberFormat="1" applyFont="1" applyFill="1" applyBorder="1" applyAlignment="1">
      <alignment horizontal="right" vertical="center" wrapText="1" indent="1"/>
    </xf>
    <xf numFmtId="0" fontId="90" fillId="27" borderId="0" xfId="0" applyFont="1" applyFill="1" applyAlignment="1">
      <alignment/>
    </xf>
    <xf numFmtId="0" fontId="3" fillId="27" borderId="0" xfId="0" applyFont="1" applyFill="1" applyAlignment="1">
      <alignment/>
    </xf>
    <xf numFmtId="0" fontId="3" fillId="27" borderId="0" xfId="0" applyFont="1" applyFill="1" applyAlignment="1">
      <alignment horizontal="center"/>
    </xf>
    <xf numFmtId="0" fontId="91" fillId="27" borderId="0" xfId="0" applyFont="1" applyFill="1" applyAlignment="1">
      <alignment/>
    </xf>
    <xf numFmtId="0" fontId="0" fillId="27" borderId="0" xfId="0" applyFill="1" applyAlignment="1">
      <alignment horizontal="center"/>
    </xf>
    <xf numFmtId="0" fontId="4" fillId="27" borderId="0" xfId="0" applyFont="1" applyFill="1" applyAlignment="1" quotePrefix="1">
      <alignment vertical="center"/>
    </xf>
    <xf numFmtId="0" fontId="4" fillId="27" borderId="0" xfId="0" applyFont="1" applyFill="1" applyAlignment="1">
      <alignment horizontal="center" vertical="center"/>
    </xf>
    <xf numFmtId="0" fontId="2" fillId="27" borderId="15" xfId="0" applyFont="1" applyFill="1" applyBorder="1" applyAlignment="1">
      <alignment horizontal="center" vertical="center" wrapText="1" shrinkToFit="1"/>
    </xf>
    <xf numFmtId="0" fontId="2" fillId="27" borderId="15" xfId="0" applyFont="1" applyFill="1" applyBorder="1" applyAlignment="1" quotePrefix="1">
      <alignment horizontal="center" vertical="center" wrapText="1" shrinkToFit="1"/>
    </xf>
    <xf numFmtId="0" fontId="5" fillId="27" borderId="24" xfId="0" applyFont="1" applyFill="1" applyBorder="1" applyAlignment="1">
      <alignment horizontal="center" vertical="top" shrinkToFit="1"/>
    </xf>
    <xf numFmtId="0" fontId="5" fillId="27" borderId="15" xfId="0" applyFont="1" applyFill="1" applyBorder="1" applyAlignment="1">
      <alignment horizontal="center" vertical="top" shrinkToFit="1"/>
    </xf>
    <xf numFmtId="0" fontId="5" fillId="27" borderId="25" xfId="0" applyFont="1" applyFill="1" applyBorder="1" applyAlignment="1">
      <alignment horizontal="center" vertical="top"/>
    </xf>
    <xf numFmtId="0" fontId="5" fillId="27" borderId="0" xfId="0" applyFont="1" applyFill="1" applyAlignment="1">
      <alignment vertical="top"/>
    </xf>
    <xf numFmtId="0" fontId="7" fillId="27" borderId="30" xfId="0" applyFont="1" applyFill="1" applyBorder="1" applyAlignment="1">
      <alignment horizontal="center" shrinkToFit="1"/>
    </xf>
    <xf numFmtId="0" fontId="2" fillId="27" borderId="19" xfId="0" applyFont="1" applyFill="1" applyBorder="1" applyAlignment="1">
      <alignment horizontal="center" vertical="center" wrapText="1" shrinkToFit="1"/>
    </xf>
    <xf numFmtId="0" fontId="5" fillId="27" borderId="26" xfId="0" applyFont="1" applyFill="1" applyBorder="1" applyAlignment="1">
      <alignment horizontal="center"/>
    </xf>
    <xf numFmtId="0" fontId="5" fillId="27" borderId="0" xfId="0" applyFont="1" applyFill="1" applyAlignment="1">
      <alignment/>
    </xf>
    <xf numFmtId="181" fontId="5" fillId="27" borderId="25" xfId="0" applyNumberFormat="1" applyFont="1" applyFill="1" applyBorder="1" applyAlignment="1">
      <alignment horizontal="right" vertical="center" wrapText="1" indent="4" shrinkToFit="1"/>
    </xf>
    <xf numFmtId="181" fontId="5" fillId="27" borderId="0" xfId="0" applyNumberFormat="1" applyFont="1" applyFill="1" applyBorder="1" applyAlignment="1">
      <alignment horizontal="right" vertical="center" wrapText="1" indent="4" shrinkToFit="1"/>
    </xf>
    <xf numFmtId="181" fontId="5" fillId="27" borderId="24" xfId="0" applyNumberFormat="1" applyFont="1" applyFill="1" applyBorder="1" applyAlignment="1">
      <alignment horizontal="right" vertical="center" wrapText="1" indent="4" shrinkToFit="1"/>
    </xf>
    <xf numFmtId="0" fontId="29" fillId="27" borderId="24" xfId="0" applyFont="1" applyFill="1" applyBorder="1" applyAlignment="1">
      <alignment horizontal="center" vertical="center" shrinkToFit="1"/>
    </xf>
    <xf numFmtId="181" fontId="29" fillId="27" borderId="25" xfId="0" applyNumberFormat="1" applyFont="1" applyFill="1" applyBorder="1" applyAlignment="1">
      <alignment horizontal="right" vertical="center" wrapText="1" indent="4" shrinkToFit="1"/>
    </xf>
    <xf numFmtId="181" fontId="29" fillId="27" borderId="0" xfId="0" applyNumberFormat="1" applyFont="1" applyFill="1" applyBorder="1" applyAlignment="1">
      <alignment horizontal="right" vertical="center" wrapText="1" indent="4" shrinkToFit="1"/>
    </xf>
    <xf numFmtId="181" fontId="5" fillId="27" borderId="26" xfId="0" applyNumberFormat="1" applyFont="1" applyFill="1" applyBorder="1" applyAlignment="1">
      <alignment horizontal="right" vertical="center" wrapText="1" indent="4" shrinkToFit="1"/>
    </xf>
    <xf numFmtId="181" fontId="5" fillId="27" borderId="22" xfId="0" applyNumberFormat="1" applyFont="1" applyFill="1" applyBorder="1" applyAlignment="1">
      <alignment horizontal="right" vertical="center" wrapText="1" indent="4" shrinkToFit="1"/>
    </xf>
    <xf numFmtId="181" fontId="5" fillId="27" borderId="30" xfId="0" applyNumberFormat="1" applyFont="1" applyFill="1" applyBorder="1" applyAlignment="1">
      <alignment horizontal="right" vertical="center" wrapText="1" indent="4" shrinkToFit="1"/>
    </xf>
    <xf numFmtId="0" fontId="5" fillId="27" borderId="26" xfId="0" applyFont="1" applyFill="1" applyBorder="1" applyAlignment="1">
      <alignment horizontal="left" vertical="center" indent="1" shrinkToFit="1"/>
    </xf>
    <xf numFmtId="0" fontId="7" fillId="27" borderId="0" xfId="0" applyFont="1" applyFill="1" applyAlignment="1">
      <alignment horizontal="center" vertical="center"/>
    </xf>
    <xf numFmtId="0" fontId="5" fillId="27" borderId="25" xfId="0" applyFont="1" applyFill="1" applyBorder="1" applyAlignment="1">
      <alignment horizontal="center"/>
    </xf>
    <xf numFmtId="0" fontId="5" fillId="27" borderId="45" xfId="0" applyFont="1" applyFill="1" applyBorder="1" applyAlignment="1">
      <alignment vertical="center"/>
    </xf>
    <xf numFmtId="0" fontId="5" fillId="27" borderId="24" xfId="0" applyFont="1" applyFill="1" applyBorder="1" applyAlignment="1">
      <alignment horizontal="center" vertical="center" wrapText="1" shrinkToFit="1"/>
    </xf>
    <xf numFmtId="1" fontId="5" fillId="27" borderId="0" xfId="0" applyNumberFormat="1" applyFont="1" applyFill="1" applyBorder="1" applyAlignment="1">
      <alignment horizontal="right" vertical="center" wrapText="1" indent="4"/>
    </xf>
    <xf numFmtId="206" fontId="5" fillId="27" borderId="0" xfId="0" applyNumberFormat="1" applyFont="1" applyFill="1" applyBorder="1" applyAlignment="1">
      <alignment horizontal="right" vertical="center" wrapText="1" indent="4" shrinkToFit="1"/>
    </xf>
    <xf numFmtId="0" fontId="29" fillId="27" borderId="24" xfId="0" applyFont="1" applyFill="1" applyBorder="1" applyAlignment="1">
      <alignment horizontal="center" vertical="center" wrapText="1" shrinkToFit="1"/>
    </xf>
    <xf numFmtId="198" fontId="29" fillId="27" borderId="24" xfId="0" applyNumberFormat="1" applyFont="1" applyFill="1" applyBorder="1" applyAlignment="1">
      <alignment horizontal="right" vertical="center" wrapText="1" indent="4" shrinkToFit="1"/>
    </xf>
    <xf numFmtId="0" fontId="29" fillId="27" borderId="25" xfId="0" applyFont="1" applyFill="1" applyBorder="1" applyAlignment="1">
      <alignment horizontal="center" vertical="center" wrapText="1" shrinkToFit="1"/>
    </xf>
    <xf numFmtId="198" fontId="5" fillId="27" borderId="0" xfId="0" applyNumberFormat="1" applyFont="1" applyFill="1" applyBorder="1" applyAlignment="1">
      <alignment horizontal="right" vertical="center" wrapText="1" indent="4" shrinkToFit="1"/>
    </xf>
    <xf numFmtId="0" fontId="5" fillId="27" borderId="30" xfId="0" applyFont="1" applyFill="1" applyBorder="1" applyAlignment="1">
      <alignment horizontal="center" vertical="center" wrapText="1" shrinkToFit="1"/>
    </xf>
    <xf numFmtId="198" fontId="5" fillId="27" borderId="30" xfId="0" applyNumberFormat="1" applyFont="1" applyFill="1" applyBorder="1" applyAlignment="1">
      <alignment horizontal="right" vertical="center" wrapText="1" indent="4" shrinkToFit="1"/>
    </xf>
    <xf numFmtId="0" fontId="5" fillId="27" borderId="26" xfId="0" applyFont="1" applyFill="1" applyBorder="1" applyAlignment="1">
      <alignment horizontal="center" vertical="center" wrapText="1" shrinkToFit="1"/>
    </xf>
    <xf numFmtId="0" fontId="30" fillId="27" borderId="0" xfId="0" applyFont="1" applyFill="1" applyAlignment="1">
      <alignment/>
    </xf>
    <xf numFmtId="0" fontId="26" fillId="27" borderId="0" xfId="115" applyFont="1" applyFill="1" applyBorder="1" applyAlignment="1">
      <alignment horizontal="center"/>
    </xf>
    <xf numFmtId="3" fontId="2" fillId="27" borderId="0" xfId="0" applyNumberFormat="1" applyFont="1" applyFill="1" applyBorder="1" applyAlignment="1">
      <alignment/>
    </xf>
    <xf numFmtId="0" fontId="2" fillId="27" borderId="41" xfId="115" applyFont="1" applyFill="1" applyBorder="1" applyAlignment="1">
      <alignment horizontal="center" vertical="center"/>
    </xf>
    <xf numFmtId="0" fontId="11" fillId="27" borderId="36" xfId="0" applyFont="1" applyFill="1" applyBorder="1" applyAlignment="1">
      <alignment horizontal="center" wrapText="1"/>
    </xf>
    <xf numFmtId="0" fontId="2" fillId="27" borderId="39" xfId="115" applyFont="1" applyFill="1" applyBorder="1" applyAlignment="1">
      <alignment horizontal="center" vertical="center"/>
    </xf>
    <xf numFmtId="0" fontId="11" fillId="27" borderId="39" xfId="0" applyFont="1" applyFill="1" applyBorder="1" applyAlignment="1">
      <alignment horizontal="center" wrapText="1"/>
    </xf>
    <xf numFmtId="0" fontId="11" fillId="27" borderId="47" xfId="0" applyFont="1" applyFill="1" applyBorder="1" applyAlignment="1">
      <alignment horizontal="center" wrapText="1"/>
    </xf>
    <xf numFmtId="0" fontId="25" fillId="27" borderId="47" xfId="0" applyFont="1" applyFill="1" applyBorder="1" applyAlignment="1">
      <alignment wrapText="1"/>
    </xf>
    <xf numFmtId="0" fontId="11" fillId="27" borderId="43" xfId="0" applyFont="1" applyFill="1" applyBorder="1" applyAlignment="1">
      <alignment horizontal="center" wrapText="1"/>
    </xf>
    <xf numFmtId="0" fontId="11" fillId="27" borderId="45" xfId="0" applyFont="1" applyFill="1" applyBorder="1" applyAlignment="1">
      <alignment horizontal="center" wrapText="1"/>
    </xf>
    <xf numFmtId="0" fontId="2" fillId="27" borderId="42" xfId="115" applyFont="1" applyFill="1" applyBorder="1" applyAlignment="1">
      <alignment horizontal="center" vertical="center"/>
    </xf>
    <xf numFmtId="0" fontId="11" fillId="27" borderId="48" xfId="0" applyFont="1" applyFill="1" applyBorder="1" applyAlignment="1">
      <alignment horizontal="center" wrapText="1"/>
    </xf>
    <xf numFmtId="0" fontId="11" fillId="27" borderId="48" xfId="0" applyFont="1" applyFill="1" applyBorder="1" applyAlignment="1">
      <alignment horizontal="center" vertical="top" wrapText="1"/>
    </xf>
    <xf numFmtId="0" fontId="2" fillId="27" borderId="32" xfId="115" applyFont="1" applyFill="1" applyBorder="1" applyAlignment="1">
      <alignment horizontal="center" vertical="center"/>
    </xf>
    <xf numFmtId="3" fontId="5" fillId="27" borderId="0" xfId="0" applyNumberFormat="1" applyFont="1" applyFill="1" applyBorder="1" applyAlignment="1">
      <alignment horizontal="right" vertical="center" wrapText="1" indent="1"/>
    </xf>
    <xf numFmtId="3" fontId="5" fillId="27" borderId="34" xfId="0" applyNumberFormat="1" applyFont="1" applyFill="1" applyBorder="1" applyAlignment="1">
      <alignment horizontal="right" vertical="center" wrapText="1" indent="1"/>
    </xf>
    <xf numFmtId="191" fontId="5" fillId="27" borderId="0" xfId="0" applyNumberFormat="1" applyFont="1" applyFill="1" applyBorder="1" applyAlignment="1">
      <alignment horizontal="right" vertical="center" wrapText="1" indent="1"/>
    </xf>
    <xf numFmtId="3" fontId="5" fillId="27" borderId="39" xfId="0" applyNumberFormat="1" applyFont="1" applyFill="1" applyBorder="1" applyAlignment="1">
      <alignment horizontal="right" vertical="center" wrapText="1" indent="1"/>
    </xf>
    <xf numFmtId="0" fontId="5" fillId="27" borderId="0" xfId="115" applyFont="1" applyFill="1" applyBorder="1" applyAlignment="1">
      <alignment vertical="center"/>
    </xf>
    <xf numFmtId="0" fontId="29" fillId="27" borderId="39" xfId="0" applyNumberFormat="1" applyFont="1" applyFill="1" applyBorder="1" applyAlignment="1">
      <alignment horizontal="center" vertical="center"/>
    </xf>
    <xf numFmtId="3" fontId="29" fillId="27" borderId="34" xfId="0" applyNumberFormat="1" applyFont="1" applyFill="1" applyBorder="1" applyAlignment="1">
      <alignment horizontal="right" vertical="center" wrapText="1" indent="1"/>
    </xf>
    <xf numFmtId="3" fontId="29" fillId="27" borderId="0" xfId="0" applyNumberFormat="1" applyFont="1" applyFill="1" applyBorder="1" applyAlignment="1">
      <alignment horizontal="right" vertical="center" wrapText="1" indent="1"/>
    </xf>
    <xf numFmtId="191" fontId="29" fillId="27" borderId="0" xfId="0" applyNumberFormat="1" applyFont="1" applyFill="1" applyBorder="1" applyAlignment="1">
      <alignment horizontal="right" vertical="center" wrapText="1" indent="1"/>
    </xf>
    <xf numFmtId="3" fontId="29" fillId="27" borderId="24" xfId="0" applyNumberFormat="1" applyFont="1" applyFill="1" applyBorder="1" applyAlignment="1">
      <alignment horizontal="right" vertical="center" wrapText="1" indent="1"/>
    </xf>
    <xf numFmtId="0" fontId="29" fillId="27" borderId="0" xfId="0" applyNumberFormat="1" applyFont="1" applyFill="1" applyBorder="1" applyAlignment="1">
      <alignment horizontal="center" vertical="center"/>
    </xf>
    <xf numFmtId="3" fontId="2" fillId="27" borderId="39" xfId="0" applyNumberFormat="1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1" shrinkToFit="1"/>
    </xf>
    <xf numFmtId="3" fontId="2" fillId="27" borderId="42" xfId="0" applyNumberFormat="1" applyFont="1" applyFill="1" applyBorder="1" applyAlignment="1">
      <alignment horizontal="center" vertical="center"/>
    </xf>
    <xf numFmtId="3" fontId="5" fillId="27" borderId="43" xfId="0" applyNumberFormat="1" applyFont="1" applyFill="1" applyBorder="1" applyAlignment="1">
      <alignment horizontal="right" vertical="center" wrapText="1" indent="1"/>
    </xf>
    <xf numFmtId="3" fontId="5" fillId="27" borderId="44" xfId="0" applyNumberFormat="1" applyFont="1" applyFill="1" applyBorder="1" applyAlignment="1">
      <alignment horizontal="right" vertical="center" wrapText="1" indent="1"/>
    </xf>
    <xf numFmtId="191" fontId="5" fillId="27" borderId="44" xfId="0" applyNumberFormat="1" applyFont="1" applyFill="1" applyBorder="1" applyAlignment="1">
      <alignment horizontal="right" vertical="center" wrapText="1" indent="1"/>
    </xf>
    <xf numFmtId="3" fontId="5" fillId="27" borderId="22" xfId="0" applyNumberFormat="1" applyFont="1" applyFill="1" applyBorder="1" applyAlignment="1">
      <alignment horizontal="right" vertical="center" wrapText="1" indent="1"/>
    </xf>
    <xf numFmtId="3" fontId="5" fillId="27" borderId="45" xfId="0" applyNumberFormat="1" applyFont="1" applyFill="1" applyBorder="1" applyAlignment="1">
      <alignment horizontal="right" vertical="center" wrapText="1" indent="1"/>
    </xf>
    <xf numFmtId="0" fontId="5" fillId="27" borderId="22" xfId="0" applyFont="1" applyFill="1" applyBorder="1" applyAlignment="1">
      <alignment horizontal="left" vertical="center" indent="1" shrinkToFit="1"/>
    </xf>
    <xf numFmtId="3" fontId="25" fillId="27" borderId="0" xfId="0" applyNumberFormat="1" applyFont="1" applyFill="1" applyAlignment="1">
      <alignment horizontal="center"/>
    </xf>
    <xf numFmtId="3" fontId="25" fillId="27" borderId="0" xfId="0" applyNumberFormat="1" applyFont="1" applyFill="1" applyAlignment="1">
      <alignment/>
    </xf>
    <xf numFmtId="9" fontId="25" fillId="27" borderId="0" xfId="87" applyFont="1" applyFill="1" applyAlignment="1">
      <alignment/>
    </xf>
    <xf numFmtId="3" fontId="2" fillId="27" borderId="0" xfId="0" applyNumberFormat="1" applyFont="1" applyFill="1" applyBorder="1" applyAlignment="1">
      <alignment horizontal="right"/>
    </xf>
    <xf numFmtId="0" fontId="11" fillId="27" borderId="0" xfId="0" applyFont="1" applyFill="1" applyAlignment="1">
      <alignment horizontal="right"/>
    </xf>
    <xf numFmtId="0" fontId="27" fillId="27" borderId="41" xfId="115" applyFont="1" applyFill="1" applyBorder="1" applyAlignment="1">
      <alignment/>
    </xf>
    <xf numFmtId="0" fontId="27" fillId="27" borderId="35" xfId="115" applyFont="1" applyFill="1" applyBorder="1" applyAlignment="1">
      <alignment/>
    </xf>
    <xf numFmtId="0" fontId="27" fillId="27" borderId="39" xfId="115" applyFont="1" applyFill="1" applyBorder="1" applyAlignment="1">
      <alignment/>
    </xf>
    <xf numFmtId="0" fontId="11" fillId="27" borderId="44" xfId="0" applyFont="1" applyFill="1" applyBorder="1" applyAlignment="1">
      <alignment horizontal="center" wrapText="1"/>
    </xf>
    <xf numFmtId="0" fontId="27" fillId="27" borderId="34" xfId="115" applyFont="1" applyFill="1" applyBorder="1" applyAlignment="1">
      <alignment/>
    </xf>
    <xf numFmtId="0" fontId="25" fillId="27" borderId="39" xfId="115" applyFont="1" applyFill="1" applyBorder="1" applyAlignment="1">
      <alignment horizontal="center"/>
    </xf>
    <xf numFmtId="0" fontId="2" fillId="27" borderId="47" xfId="0" applyFont="1" applyFill="1" applyBorder="1" applyAlignment="1">
      <alignment horizontal="center" wrapText="1"/>
    </xf>
    <xf numFmtId="0" fontId="27" fillId="27" borderId="45" xfId="115" applyFont="1" applyFill="1" applyBorder="1" applyAlignment="1">
      <alignment/>
    </xf>
    <xf numFmtId="0" fontId="11" fillId="27" borderId="37" xfId="0" applyFont="1" applyFill="1" applyBorder="1" applyAlignment="1">
      <alignment horizontal="center" wrapText="1"/>
    </xf>
    <xf numFmtId="0" fontId="11" fillId="27" borderId="37" xfId="0" applyFont="1" applyFill="1" applyBorder="1" applyAlignment="1">
      <alignment horizontal="center" vertical="top" wrapText="1"/>
    </xf>
    <xf numFmtId="0" fontId="27" fillId="27" borderId="43" xfId="115" applyFont="1" applyFill="1" applyBorder="1" applyAlignment="1">
      <alignment/>
    </xf>
    <xf numFmtId="200" fontId="5" fillId="27" borderId="34" xfId="0" applyNumberFormat="1" applyFont="1" applyFill="1" applyBorder="1" applyAlignment="1">
      <alignment horizontal="right" vertical="center" wrapText="1" indent="2"/>
    </xf>
    <xf numFmtId="41" fontId="5" fillId="27" borderId="39" xfId="94" applyFont="1" applyFill="1" applyBorder="1" applyAlignment="1">
      <alignment horizontal="right" vertical="center" wrapText="1" indent="1"/>
    </xf>
    <xf numFmtId="200" fontId="29" fillId="27" borderId="34" xfId="0" applyNumberFormat="1" applyFont="1" applyFill="1" applyBorder="1" applyAlignment="1">
      <alignment horizontal="right" vertical="center" wrapText="1" indent="2"/>
    </xf>
    <xf numFmtId="0" fontId="29" fillId="27" borderId="34" xfId="0" applyNumberFormat="1" applyFont="1" applyFill="1" applyBorder="1" applyAlignment="1">
      <alignment horizontal="center" vertical="center"/>
    </xf>
    <xf numFmtId="3" fontId="2" fillId="27" borderId="0" xfId="0" applyNumberFormat="1" applyFont="1" applyFill="1" applyBorder="1" applyAlignment="1">
      <alignment horizontal="center" vertical="center"/>
    </xf>
    <xf numFmtId="201" fontId="5" fillId="27" borderId="0" xfId="0" applyNumberFormat="1" applyFont="1" applyFill="1" applyBorder="1" applyAlignment="1">
      <alignment horizontal="right" vertical="center" wrapText="1" indent="1"/>
    </xf>
    <xf numFmtId="0" fontId="5" fillId="27" borderId="34" xfId="0" applyFont="1" applyFill="1" applyBorder="1" applyAlignment="1">
      <alignment horizontal="left" vertical="center" indent="1" shrinkToFit="1"/>
    </xf>
    <xf numFmtId="3" fontId="2" fillId="27" borderId="44" xfId="0" applyNumberFormat="1" applyFont="1" applyFill="1" applyBorder="1" applyAlignment="1">
      <alignment horizontal="center" vertical="center"/>
    </xf>
    <xf numFmtId="200" fontId="5" fillId="27" borderId="43" xfId="0" applyNumberFormat="1" applyFont="1" applyFill="1" applyBorder="1" applyAlignment="1">
      <alignment horizontal="right" vertical="center" wrapText="1" indent="2"/>
    </xf>
    <xf numFmtId="3" fontId="29" fillId="27" borderId="22" xfId="0" applyNumberFormat="1" applyFont="1" applyFill="1" applyBorder="1" applyAlignment="1">
      <alignment horizontal="right" vertical="center" wrapText="1" indent="1"/>
    </xf>
    <xf numFmtId="41" fontId="5" fillId="27" borderId="44" xfId="94" applyFont="1" applyFill="1" applyBorder="1" applyAlignment="1">
      <alignment horizontal="right" vertical="center" wrapText="1" indent="1"/>
    </xf>
    <xf numFmtId="0" fontId="5" fillId="27" borderId="43" xfId="0" applyFont="1" applyFill="1" applyBorder="1" applyAlignment="1">
      <alignment horizontal="left" vertical="center" indent="1" shrinkToFit="1"/>
    </xf>
    <xf numFmtId="3" fontId="72" fillId="27" borderId="0" xfId="0" applyNumberFormat="1" applyFont="1" applyFill="1" applyAlignment="1">
      <alignment/>
    </xf>
    <xf numFmtId="0" fontId="83" fillId="27" borderId="0" xfId="115" applyFont="1" applyFill="1" applyBorder="1" applyAlignment="1">
      <alignment/>
    </xf>
    <xf numFmtId="206" fontId="29" fillId="27" borderId="24" xfId="94" applyNumberFormat="1" applyFont="1" applyFill="1" applyBorder="1" applyAlignment="1">
      <alignment horizontal="right" vertical="center" wrapText="1" indent="1"/>
    </xf>
    <xf numFmtId="0" fontId="84" fillId="27" borderId="36" xfId="0" applyFont="1" applyFill="1" applyBorder="1" applyAlignment="1">
      <alignment horizontal="center" vertical="center" wrapText="1"/>
    </xf>
    <xf numFmtId="0" fontId="84" fillId="27" borderId="35" xfId="0" applyFont="1" applyFill="1" applyBorder="1" applyAlignment="1">
      <alignment horizontal="center" vertical="center" wrapText="1"/>
    </xf>
    <xf numFmtId="0" fontId="84" fillId="27" borderId="47" xfId="0" applyFont="1" applyFill="1" applyBorder="1" applyAlignment="1">
      <alignment horizontal="center" vertical="top" wrapText="1"/>
    </xf>
    <xf numFmtId="0" fontId="84" fillId="27" borderId="34" xfId="0" applyFont="1" applyFill="1" applyBorder="1" applyAlignment="1">
      <alignment horizontal="center" vertical="top" wrapText="1"/>
    </xf>
    <xf numFmtId="0" fontId="84" fillId="27" borderId="47" xfId="0" applyFont="1" applyFill="1" applyBorder="1" applyAlignment="1">
      <alignment horizontal="center" wrapText="1"/>
    </xf>
    <xf numFmtId="0" fontId="84" fillId="27" borderId="34" xfId="0" applyFont="1" applyFill="1" applyBorder="1" applyAlignment="1">
      <alignment horizontal="center" wrapText="1"/>
    </xf>
    <xf numFmtId="0" fontId="84" fillId="27" borderId="48" xfId="0" applyFont="1" applyFill="1" applyBorder="1" applyAlignment="1">
      <alignment horizontal="center" vertical="center" wrapText="1"/>
    </xf>
    <xf numFmtId="0" fontId="84" fillId="27" borderId="32" xfId="0" applyFont="1" applyFill="1" applyBorder="1" applyAlignment="1">
      <alignment horizontal="center" vertical="center" wrapText="1"/>
    </xf>
    <xf numFmtId="206" fontId="29" fillId="27" borderId="0" xfId="0" applyNumberFormat="1" applyFont="1" applyFill="1" applyBorder="1" applyAlignment="1">
      <alignment horizontal="right" vertical="center" wrapText="1" indent="4" shrinkToFit="1"/>
    </xf>
    <xf numFmtId="206" fontId="5" fillId="27" borderId="22" xfId="0" applyNumberFormat="1" applyFont="1" applyFill="1" applyBorder="1" applyAlignment="1">
      <alignment horizontal="right" vertical="center" wrapText="1" indent="4" shrinkToFit="1"/>
    </xf>
    <xf numFmtId="41" fontId="29" fillId="27" borderId="39" xfId="94" applyFont="1" applyFill="1" applyBorder="1" applyAlignment="1">
      <alignment horizontal="right" vertical="center" wrapText="1" indent="1"/>
    </xf>
    <xf numFmtId="41" fontId="5" fillId="27" borderId="45" xfId="94" applyFont="1" applyFill="1" applyBorder="1" applyAlignment="1">
      <alignment horizontal="right" vertical="center" wrapText="1" indent="1"/>
    </xf>
    <xf numFmtId="0" fontId="51" fillId="27" borderId="0" xfId="0" applyFont="1" applyFill="1" applyAlignment="1">
      <alignment horizontal="center" vertical="center"/>
    </xf>
    <xf numFmtId="0" fontId="67" fillId="0" borderId="29" xfId="0" applyFont="1" applyFill="1" applyBorder="1" applyAlignment="1">
      <alignment horizontal="center" vertical="center" shrinkToFit="1"/>
    </xf>
    <xf numFmtId="0" fontId="68" fillId="0" borderId="28" xfId="0" applyFont="1" applyFill="1" applyBorder="1" applyAlignment="1">
      <alignment horizontal="center" vertical="center" shrinkToFit="1"/>
    </xf>
    <xf numFmtId="0" fontId="67" fillId="28" borderId="29" xfId="0" applyFont="1" applyFill="1" applyBorder="1" applyAlignment="1">
      <alignment horizontal="center" vertical="center" shrinkToFit="1"/>
    </xf>
    <xf numFmtId="0" fontId="68" fillId="28" borderId="28" xfId="0" applyFont="1" applyFill="1" applyBorder="1" applyAlignment="1">
      <alignment horizontal="center" vertical="center" shrinkToFit="1"/>
    </xf>
    <xf numFmtId="0" fontId="67" fillId="0" borderId="29" xfId="0" applyFont="1" applyFill="1" applyBorder="1" applyAlignment="1" quotePrefix="1">
      <alignment horizontal="center" vertical="center" shrinkToFit="1"/>
    </xf>
    <xf numFmtId="0" fontId="68" fillId="0" borderId="23" xfId="0" applyFont="1" applyFill="1" applyBorder="1" applyAlignment="1">
      <alignment horizontal="center" vertical="center" shrinkToFit="1"/>
    </xf>
    <xf numFmtId="0" fontId="68" fillId="0" borderId="2" xfId="0" applyFont="1" applyFill="1" applyBorder="1" applyAlignment="1">
      <alignment horizontal="center" vertical="center" shrinkToFit="1"/>
    </xf>
    <xf numFmtId="0" fontId="68" fillId="0" borderId="49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wrapText="1" shrinkToFit="1"/>
    </xf>
    <xf numFmtId="0" fontId="28" fillId="0" borderId="19" xfId="0" applyFont="1" applyFill="1" applyBorder="1" applyAlignment="1">
      <alignment horizontal="center" vertical="center" wrapText="1" shrinkToFit="1"/>
    </xf>
    <xf numFmtId="0" fontId="28" fillId="27" borderId="15" xfId="0" applyFont="1" applyFill="1" applyBorder="1" applyAlignment="1">
      <alignment horizontal="center" vertical="center" wrapText="1" shrinkToFit="1"/>
    </xf>
    <xf numFmtId="0" fontId="28" fillId="27" borderId="19" xfId="0" applyFont="1" applyFill="1" applyBorder="1" applyAlignment="1">
      <alignment horizontal="center" vertical="center" wrapText="1" shrinkToFit="1"/>
    </xf>
    <xf numFmtId="0" fontId="51" fillId="27" borderId="0" xfId="0" applyNumberFormat="1" applyFont="1" applyFill="1" applyAlignment="1">
      <alignment horizontal="center" vertical="center"/>
    </xf>
    <xf numFmtId="180" fontId="28" fillId="27" borderId="15" xfId="0" applyNumberFormat="1" applyFont="1" applyFill="1" applyBorder="1" applyAlignment="1">
      <alignment horizontal="center" vertical="center" shrinkToFit="1"/>
    </xf>
    <xf numFmtId="180" fontId="28" fillId="27" borderId="19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57" fillId="28" borderId="15" xfId="0" applyFont="1" applyFill="1" applyBorder="1" applyAlignment="1">
      <alignment horizontal="center" vertical="center" wrapText="1" shrinkToFit="1"/>
    </xf>
    <xf numFmtId="0" fontId="57" fillId="28" borderId="19" xfId="0" applyFont="1" applyFill="1" applyBorder="1" applyAlignment="1">
      <alignment horizontal="center" vertical="center" shrinkToFit="1"/>
    </xf>
    <xf numFmtId="0" fontId="71" fillId="28" borderId="15" xfId="0" applyFont="1" applyFill="1" applyBorder="1" applyAlignment="1">
      <alignment horizontal="center" vertical="center" wrapText="1" shrinkToFit="1"/>
    </xf>
    <xf numFmtId="0" fontId="71" fillId="28" borderId="19" xfId="0" applyFont="1" applyFill="1" applyBorder="1" applyAlignment="1">
      <alignment horizontal="center" vertical="center" shrinkToFit="1"/>
    </xf>
    <xf numFmtId="0" fontId="2" fillId="27" borderId="23" xfId="0" applyFont="1" applyFill="1" applyBorder="1" applyAlignment="1">
      <alignment horizontal="left" vertical="center"/>
    </xf>
    <xf numFmtId="0" fontId="57" fillId="28" borderId="15" xfId="0" applyFont="1" applyFill="1" applyBorder="1" applyAlignment="1">
      <alignment horizontal="center" vertical="center" shrinkToFit="1"/>
    </xf>
    <xf numFmtId="0" fontId="57" fillId="28" borderId="19" xfId="0" applyFont="1" applyFill="1" applyBorder="1" applyAlignment="1">
      <alignment horizontal="center" vertical="center" wrapText="1" shrinkToFit="1"/>
    </xf>
    <xf numFmtId="0" fontId="2" fillId="27" borderId="0" xfId="0" applyFont="1" applyFill="1" applyBorder="1" applyAlignment="1">
      <alignment vertical="center"/>
    </xf>
    <xf numFmtId="0" fontId="11" fillId="27" borderId="29" xfId="0" applyFont="1" applyFill="1" applyBorder="1" applyAlignment="1" quotePrefix="1">
      <alignment horizontal="center" vertical="center"/>
    </xf>
    <xf numFmtId="0" fontId="28" fillId="27" borderId="28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8" fillId="27" borderId="30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 wrapText="1"/>
    </xf>
    <xf numFmtId="0" fontId="2" fillId="27" borderId="45" xfId="0" applyFont="1" applyFill="1" applyBorder="1" applyAlignment="1">
      <alignment horizontal="center" vertical="center" wrapText="1"/>
    </xf>
    <xf numFmtId="0" fontId="2" fillId="27" borderId="35" xfId="0" applyFont="1" applyFill="1" applyBorder="1" applyAlignment="1">
      <alignment horizontal="center" wrapText="1"/>
    </xf>
    <xf numFmtId="0" fontId="2" fillId="27" borderId="41" xfId="0" applyFont="1" applyFill="1" applyBorder="1" applyAlignment="1">
      <alignment horizontal="center" wrapText="1"/>
    </xf>
    <xf numFmtId="0" fontId="58" fillId="27" borderId="0" xfId="0" applyFont="1" applyFill="1" applyAlignment="1">
      <alignment horizontal="center" vertical="center"/>
    </xf>
    <xf numFmtId="0" fontId="51" fillId="0" borderId="0" xfId="112" applyFont="1" applyAlignment="1">
      <alignment horizontal="center" vertical="center"/>
      <protection/>
    </xf>
    <xf numFmtId="0" fontId="5" fillId="28" borderId="33" xfId="112" applyFont="1" applyFill="1" applyBorder="1" applyAlignment="1">
      <alignment horizontal="center" vertical="center"/>
      <protection/>
    </xf>
    <xf numFmtId="0" fontId="5" fillId="28" borderId="33" xfId="112" applyFont="1" applyFill="1" applyBorder="1" applyAlignment="1">
      <alignment horizontal="center" vertical="center" wrapText="1"/>
      <protection/>
    </xf>
    <xf numFmtId="9" fontId="29" fillId="28" borderId="33" xfId="87" applyFont="1" applyFill="1" applyBorder="1" applyAlignment="1">
      <alignment horizontal="center" vertical="center"/>
    </xf>
    <xf numFmtId="3" fontId="29" fillId="28" borderId="33" xfId="112" applyNumberFormat="1" applyFont="1" applyFill="1" applyBorder="1" applyAlignment="1">
      <alignment horizontal="center" vertical="center"/>
      <protection/>
    </xf>
    <xf numFmtId="0" fontId="29" fillId="28" borderId="33" xfId="112" applyFont="1" applyFill="1" applyBorder="1" applyAlignment="1">
      <alignment horizontal="center" vertical="center"/>
      <protection/>
    </xf>
    <xf numFmtId="0" fontId="51" fillId="27" borderId="0" xfId="0" applyFont="1" applyFill="1" applyBorder="1" applyAlignment="1">
      <alignment horizontal="center" vertical="center"/>
    </xf>
    <xf numFmtId="0" fontId="11" fillId="27" borderId="46" xfId="0" applyFont="1" applyFill="1" applyBorder="1" applyAlignment="1">
      <alignment horizontal="center" vertical="center" wrapText="1" shrinkToFit="1"/>
    </xf>
    <xf numFmtId="0" fontId="28" fillId="27" borderId="2" xfId="0" applyFont="1" applyFill="1" applyBorder="1" applyAlignment="1">
      <alignment horizontal="center" vertical="center" shrinkToFit="1"/>
    </xf>
    <xf numFmtId="0" fontId="28" fillId="27" borderId="49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wrapText="1" shrinkToFit="1"/>
    </xf>
    <xf numFmtId="0" fontId="28" fillId="27" borderId="19" xfId="0" applyFont="1" applyFill="1" applyBorder="1" applyAlignment="1">
      <alignment horizontal="center" vertical="center" shrinkToFit="1"/>
    </xf>
    <xf numFmtId="0" fontId="11" fillId="27" borderId="20" xfId="0" applyFont="1" applyFill="1" applyBorder="1" applyAlignment="1">
      <alignment horizontal="center" vertical="center" wrapText="1" shrinkToFit="1"/>
    </xf>
    <xf numFmtId="0" fontId="54" fillId="27" borderId="23" xfId="0" applyFont="1" applyFill="1" applyBorder="1" applyAlignment="1">
      <alignment horizontal="center" vertical="center" shrinkToFit="1"/>
    </xf>
    <xf numFmtId="0" fontId="54" fillId="27" borderId="22" xfId="0" applyFont="1" applyFill="1" applyBorder="1" applyAlignment="1">
      <alignment horizontal="center" vertical="center" shrinkToFit="1"/>
    </xf>
    <xf numFmtId="0" fontId="28" fillId="27" borderId="29" xfId="0" applyFont="1" applyFill="1" applyBorder="1" applyAlignment="1">
      <alignment horizontal="center" vertical="center" shrinkToFit="1"/>
    </xf>
    <xf numFmtId="0" fontId="28" fillId="27" borderId="26" xfId="0" applyFont="1" applyFill="1" applyBorder="1" applyAlignment="1">
      <alignment horizontal="center" vertical="center" shrinkToFit="1"/>
    </xf>
    <xf numFmtId="0" fontId="2" fillId="27" borderId="29" xfId="0" applyFont="1" applyFill="1" applyBorder="1" applyAlignment="1" quotePrefix="1">
      <alignment horizontal="center" vertical="center" shrinkToFit="1"/>
    </xf>
    <xf numFmtId="0" fontId="2" fillId="27" borderId="28" xfId="0" applyFont="1" applyFill="1" applyBorder="1" applyAlignment="1" quotePrefix="1">
      <alignment horizontal="center" vertical="center" shrinkToFit="1"/>
    </xf>
    <xf numFmtId="0" fontId="7" fillId="27" borderId="28" xfId="0" applyFont="1" applyFill="1" applyBorder="1" applyAlignment="1">
      <alignment horizontal="center" vertical="center" shrinkToFit="1"/>
    </xf>
    <xf numFmtId="0" fontId="7" fillId="27" borderId="24" xfId="0" applyFont="1" applyFill="1" applyBorder="1" applyAlignment="1">
      <alignment horizontal="center" vertical="center" shrinkToFit="1"/>
    </xf>
    <xf numFmtId="0" fontId="7" fillId="27" borderId="30" xfId="0" applyFont="1" applyFill="1" applyBorder="1" applyAlignment="1">
      <alignment horizontal="center" vertical="center" shrinkToFit="1"/>
    </xf>
    <xf numFmtId="0" fontId="5" fillId="27" borderId="29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>
      <alignment horizontal="center" vertical="center" shrinkToFit="1"/>
    </xf>
    <xf numFmtId="0" fontId="5" fillId="27" borderId="26" xfId="0" applyFont="1" applyFill="1" applyBorder="1" applyAlignment="1">
      <alignment horizontal="center" vertical="center" shrinkToFit="1"/>
    </xf>
    <xf numFmtId="0" fontId="2" fillId="28" borderId="29" xfId="0" applyFont="1" applyFill="1" applyBorder="1" applyAlignment="1">
      <alignment horizontal="center" vertical="center" shrinkToFit="1"/>
    </xf>
    <xf numFmtId="0" fontId="5" fillId="27" borderId="23" xfId="0" applyFont="1" applyFill="1" applyBorder="1" applyAlignment="1">
      <alignment horizontal="center" vertical="center" shrinkToFit="1"/>
    </xf>
    <xf numFmtId="0" fontId="5" fillId="28" borderId="28" xfId="0" applyFont="1" applyFill="1" applyBorder="1" applyAlignment="1">
      <alignment horizontal="center" vertical="center" shrinkToFit="1"/>
    </xf>
    <xf numFmtId="0" fontId="5" fillId="28" borderId="22" xfId="0" applyFont="1" applyFill="1" applyBorder="1" applyAlignment="1">
      <alignment horizontal="center" vertical="center" shrinkToFit="1"/>
    </xf>
    <xf numFmtId="0" fontId="5" fillId="27" borderId="30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 quotePrefix="1">
      <alignment horizontal="center" vertical="center" shrinkToFit="1"/>
    </xf>
    <xf numFmtId="0" fontId="53" fillId="27" borderId="0" xfId="0" applyFont="1" applyFill="1" applyAlignment="1">
      <alignment horizontal="center"/>
    </xf>
    <xf numFmtId="0" fontId="78" fillId="27" borderId="22" xfId="0" applyFont="1" applyFill="1" applyBorder="1" applyAlignment="1" quotePrefix="1">
      <alignment horizontal="center"/>
    </xf>
    <xf numFmtId="0" fontId="7" fillId="27" borderId="2" xfId="0" applyFont="1" applyFill="1" applyBorder="1" applyAlignment="1">
      <alignment horizontal="center" vertical="center" wrapText="1"/>
    </xf>
    <xf numFmtId="0" fontId="7" fillId="27" borderId="46" xfId="0" applyFont="1" applyFill="1" applyBorder="1" applyAlignment="1">
      <alignment horizontal="center" vertical="center" wrapText="1"/>
    </xf>
    <xf numFmtId="0" fontId="7" fillId="27" borderId="49" xfId="0" applyFont="1" applyFill="1" applyBorder="1" applyAlignment="1">
      <alignment horizontal="center" vertical="center" wrapText="1"/>
    </xf>
    <xf numFmtId="0" fontId="7" fillId="27" borderId="29" xfId="0" applyFont="1" applyFill="1" applyBorder="1" applyAlignment="1">
      <alignment horizontal="center" vertical="center" wrapText="1"/>
    </xf>
    <xf numFmtId="0" fontId="5" fillId="27" borderId="2" xfId="0" applyFont="1" applyFill="1" applyBorder="1" applyAlignment="1">
      <alignment horizontal="center" vertical="center"/>
    </xf>
    <xf numFmtId="0" fontId="5" fillId="27" borderId="49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/>
    </xf>
    <xf numFmtId="0" fontId="5" fillId="27" borderId="28" xfId="0" applyFont="1" applyFill="1" applyBorder="1" applyAlignment="1">
      <alignment horizontal="center" vertical="center"/>
    </xf>
    <xf numFmtId="0" fontId="4" fillId="27" borderId="0" xfId="0" applyFont="1" applyFill="1" applyAlignment="1" quotePrefix="1">
      <alignment horizontal="center" vertical="center"/>
    </xf>
    <xf numFmtId="0" fontId="8" fillId="27" borderId="33" xfId="0" applyFont="1" applyFill="1" applyBorder="1" applyAlignment="1">
      <alignment horizontal="center" vertical="center"/>
    </xf>
    <xf numFmtId="0" fontId="84" fillId="27" borderId="50" xfId="0" applyFont="1" applyFill="1" applyBorder="1" applyAlignment="1">
      <alignment horizontal="center" vertical="center" wrapText="1"/>
    </xf>
    <xf numFmtId="0" fontId="84" fillId="27" borderId="51" xfId="0" applyFont="1" applyFill="1" applyBorder="1" applyAlignment="1">
      <alignment horizontal="center" vertical="center" wrapText="1"/>
    </xf>
    <xf numFmtId="0" fontId="84" fillId="27" borderId="52" xfId="0" applyFont="1" applyFill="1" applyBorder="1" applyAlignment="1">
      <alignment horizontal="center" vertical="center" wrapText="1"/>
    </xf>
    <xf numFmtId="0" fontId="11" fillId="27" borderId="47" xfId="0" applyFont="1" applyFill="1" applyBorder="1" applyAlignment="1">
      <alignment horizontal="center" wrapText="1"/>
    </xf>
    <xf numFmtId="0" fontId="11" fillId="27" borderId="37" xfId="0" applyFont="1" applyFill="1" applyBorder="1" applyAlignment="1">
      <alignment horizontal="center" wrapText="1"/>
    </xf>
    <xf numFmtId="0" fontId="2" fillId="27" borderId="47" xfId="0" applyFont="1" applyFill="1" applyBorder="1" applyAlignment="1">
      <alignment horizontal="center" wrapText="1"/>
    </xf>
    <xf numFmtId="0" fontId="2" fillId="27" borderId="37" xfId="0" applyFont="1" applyFill="1" applyBorder="1" applyAlignment="1">
      <alignment horizontal="center" wrapText="1"/>
    </xf>
    <xf numFmtId="0" fontId="11" fillId="27" borderId="47" xfId="0" applyFont="1" applyFill="1" applyBorder="1" applyAlignment="1">
      <alignment horizontal="center" vertical="center" wrapText="1"/>
    </xf>
    <xf numFmtId="0" fontId="11" fillId="27" borderId="37" xfId="0" applyFont="1" applyFill="1" applyBorder="1" applyAlignment="1">
      <alignment horizontal="center" vertical="center" wrapText="1"/>
    </xf>
    <xf numFmtId="0" fontId="11" fillId="27" borderId="36" xfId="0" applyFont="1" applyFill="1" applyBorder="1" applyAlignment="1">
      <alignment horizontal="center" wrapText="1"/>
    </xf>
    <xf numFmtId="0" fontId="11" fillId="27" borderId="35" xfId="0" applyFont="1" applyFill="1" applyBorder="1" applyAlignment="1">
      <alignment horizontal="center" wrapText="1"/>
    </xf>
    <xf numFmtId="0" fontId="11" fillId="27" borderId="40" xfId="0" applyFont="1" applyFill="1" applyBorder="1" applyAlignment="1">
      <alignment horizontal="center" wrapText="1"/>
    </xf>
    <xf numFmtId="0" fontId="11" fillId="27" borderId="41" xfId="0" applyFont="1" applyFill="1" applyBorder="1" applyAlignment="1">
      <alignment horizontal="center" wrapText="1"/>
    </xf>
    <xf numFmtId="0" fontId="11" fillId="27" borderId="43" xfId="0" applyFont="1" applyFill="1" applyBorder="1" applyAlignment="1">
      <alignment horizontal="center" vertical="top" wrapText="1"/>
    </xf>
    <xf numFmtId="0" fontId="11" fillId="27" borderId="44" xfId="0" applyFont="1" applyFill="1" applyBorder="1" applyAlignment="1">
      <alignment horizontal="center" vertical="top" wrapText="1"/>
    </xf>
    <xf numFmtId="0" fontId="11" fillId="27" borderId="45" xfId="0" applyFont="1" applyFill="1" applyBorder="1" applyAlignment="1">
      <alignment horizontal="center" vertical="top" wrapText="1"/>
    </xf>
    <xf numFmtId="0" fontId="25" fillId="27" borderId="47" xfId="0" applyFont="1" applyFill="1" applyBorder="1" applyAlignment="1">
      <alignment horizontal="center" wrapText="1"/>
    </xf>
    <xf numFmtId="0" fontId="25" fillId="27" borderId="37" xfId="0" applyFont="1" applyFill="1" applyBorder="1" applyAlignment="1">
      <alignment horizontal="center" wrapText="1"/>
    </xf>
    <xf numFmtId="0" fontId="11" fillId="27" borderId="43" xfId="0" applyFont="1" applyFill="1" applyBorder="1" applyAlignment="1">
      <alignment horizontal="center" wrapText="1"/>
    </xf>
    <xf numFmtId="0" fontId="11" fillId="27" borderId="45" xfId="0" applyFont="1" applyFill="1" applyBorder="1" applyAlignment="1">
      <alignment horizontal="center" wrapText="1"/>
    </xf>
    <xf numFmtId="0" fontId="11" fillId="27" borderId="48" xfId="0" applyFont="1" applyFill="1" applyBorder="1" applyAlignment="1">
      <alignment horizontal="center" wrapText="1"/>
    </xf>
    <xf numFmtId="0" fontId="52" fillId="27" borderId="0" xfId="0" applyFont="1" applyFill="1" applyAlignment="1">
      <alignment horizontal="center"/>
    </xf>
    <xf numFmtId="0" fontId="11" fillId="27" borderId="0" xfId="0" applyFont="1" applyFill="1" applyAlignment="1">
      <alignment horizontal="center"/>
    </xf>
    <xf numFmtId="0" fontId="11" fillId="27" borderId="0" xfId="0" applyFont="1" applyFill="1" applyAlignment="1">
      <alignment horizontal="left"/>
    </xf>
    <xf numFmtId="0" fontId="11" fillId="27" borderId="35" xfId="0" applyFont="1" applyFill="1" applyBorder="1" applyAlignment="1">
      <alignment horizontal="center" vertical="center" wrapText="1"/>
    </xf>
    <xf numFmtId="0" fontId="11" fillId="27" borderId="40" xfId="0" applyFont="1" applyFill="1" applyBorder="1" applyAlignment="1">
      <alignment horizontal="center" vertical="center" wrapText="1"/>
    </xf>
    <xf numFmtId="0" fontId="11" fillId="27" borderId="41" xfId="0" applyFont="1" applyFill="1" applyBorder="1" applyAlignment="1">
      <alignment horizontal="center" vertical="center" wrapText="1"/>
    </xf>
    <xf numFmtId="0" fontId="11" fillId="27" borderId="43" xfId="0" applyFont="1" applyFill="1" applyBorder="1" applyAlignment="1">
      <alignment horizontal="center" vertical="center" wrapText="1"/>
    </xf>
    <xf numFmtId="0" fontId="11" fillId="27" borderId="44" xfId="0" applyFont="1" applyFill="1" applyBorder="1" applyAlignment="1">
      <alignment horizontal="center" vertical="center" wrapText="1"/>
    </xf>
    <xf numFmtId="0" fontId="11" fillId="27" borderId="45" xfId="0" applyFont="1" applyFill="1" applyBorder="1" applyAlignment="1">
      <alignment horizontal="center" vertical="center" wrapText="1"/>
    </xf>
  </cellXfs>
  <cellStyles count="10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표준 2" xfId="112"/>
    <cellStyle name="표준 3" xfId="113"/>
    <cellStyle name="표준 4" xfId="114"/>
    <cellStyle name="표준_41-02토지" xfId="115"/>
    <cellStyle name="표준_kc-elec system check list" xfId="116"/>
    <cellStyle name="표준_인구" xfId="117"/>
    <cellStyle name="Hyperlink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592;&#48376;\&#48148;&#53461;%20&#54868;&#47732;\&#53685;&#44228;&#50672;&#48372;\2011&#45380;&#44592;&#51456;&#53685;&#44228;&#50672;&#48372;\&#51088;&#47308;&#49688;&#54633;\&#50976;&#44288;&#44592;&#44288;\&#54620;&#44397;&#51204;&#47141;&#44277;&#49324;&#51228;&#51452;&#51648;&#50669;&#48376;&#48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0724;&#44221;&#49453;\&#53685;&#44228;\2011(&#49345;&#54616;&#49688;&#46020;&#51333;&#54633;&#51221;&#48372;&#49884;&#49828;&#53596;)\&#51333;&#546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용도별 전력사용량"/>
      <sheetName val="3.제조업중분류별전력사용량"/>
      <sheetName val="3.제조업중분류별전력사용량 (2)"/>
    </sheetNames>
    <sheetDataSet>
      <sheetData sheetId="1">
        <row r="8">
          <cell r="B8">
            <v>179004</v>
          </cell>
        </row>
        <row r="9">
          <cell r="B9">
            <v>14962</v>
          </cell>
        </row>
        <row r="10">
          <cell r="B10">
            <v>13060</v>
          </cell>
        </row>
        <row r="11">
          <cell r="B11">
            <v>13618</v>
          </cell>
        </row>
        <row r="12">
          <cell r="B12">
            <v>14197</v>
          </cell>
        </row>
        <row r="13">
          <cell r="B13">
            <v>13608</v>
          </cell>
        </row>
        <row r="14">
          <cell r="B14">
            <v>14489</v>
          </cell>
        </row>
        <row r="15">
          <cell r="B15">
            <v>15174</v>
          </cell>
        </row>
        <row r="16">
          <cell r="B16">
            <v>15697</v>
          </cell>
        </row>
        <row r="17">
          <cell r="B17">
            <v>15228</v>
          </cell>
        </row>
        <row r="18">
          <cell r="B18">
            <v>14872</v>
          </cell>
        </row>
        <row r="19">
          <cell r="B19">
            <v>17076</v>
          </cell>
        </row>
        <row r="20">
          <cell r="B20">
            <v>17023</v>
          </cell>
        </row>
      </sheetData>
      <sheetData sheetId="2">
        <row r="9">
          <cell r="B9">
            <v>572</v>
          </cell>
          <cell r="C9">
            <v>278</v>
          </cell>
          <cell r="D9">
            <v>394</v>
          </cell>
          <cell r="E9">
            <v>1581</v>
          </cell>
          <cell r="F9">
            <v>36</v>
          </cell>
          <cell r="G9">
            <v>152</v>
          </cell>
          <cell r="H9">
            <v>127</v>
          </cell>
          <cell r="I9">
            <v>35</v>
          </cell>
          <cell r="J9">
            <v>28</v>
          </cell>
          <cell r="K9">
            <v>73</v>
          </cell>
          <cell r="L9">
            <v>44</v>
          </cell>
          <cell r="M9">
            <v>50</v>
          </cell>
          <cell r="N9">
            <v>61</v>
          </cell>
          <cell r="O9">
            <v>97</v>
          </cell>
        </row>
        <row r="10">
          <cell r="B10">
            <v>641</v>
          </cell>
          <cell r="C10">
            <v>226</v>
          </cell>
          <cell r="D10">
            <v>416</v>
          </cell>
          <cell r="E10">
            <v>1435</v>
          </cell>
          <cell r="F10">
            <v>38</v>
          </cell>
          <cell r="G10">
            <v>147</v>
          </cell>
          <cell r="H10">
            <v>85</v>
          </cell>
          <cell r="I10">
            <v>33</v>
          </cell>
          <cell r="J10">
            <v>28</v>
          </cell>
          <cell r="K10">
            <v>68</v>
          </cell>
          <cell r="L10">
            <v>45</v>
          </cell>
          <cell r="M10">
            <v>55</v>
          </cell>
          <cell r="N10">
            <v>65</v>
          </cell>
          <cell r="O10">
            <v>97</v>
          </cell>
        </row>
        <row r="11">
          <cell r="B11">
            <v>723</v>
          </cell>
          <cell r="C11">
            <v>243</v>
          </cell>
          <cell r="D11">
            <v>433</v>
          </cell>
          <cell r="E11">
            <v>1406</v>
          </cell>
          <cell r="F11">
            <v>35</v>
          </cell>
          <cell r="G11">
            <v>127</v>
          </cell>
          <cell r="H11">
            <v>101</v>
          </cell>
          <cell r="I11">
            <v>28</v>
          </cell>
          <cell r="J11">
            <v>22</v>
          </cell>
          <cell r="K11">
            <v>57</v>
          </cell>
          <cell r="L11">
            <v>42</v>
          </cell>
          <cell r="M11">
            <v>41</v>
          </cell>
          <cell r="N11">
            <v>51</v>
          </cell>
          <cell r="O11">
            <v>79</v>
          </cell>
        </row>
        <row r="12">
          <cell r="B12">
            <v>687</v>
          </cell>
          <cell r="C12">
            <v>205</v>
          </cell>
          <cell r="D12">
            <v>515</v>
          </cell>
          <cell r="E12">
            <v>1508</v>
          </cell>
          <cell r="F12">
            <v>42</v>
          </cell>
          <cell r="G12">
            <v>129</v>
          </cell>
          <cell r="H12">
            <v>80</v>
          </cell>
          <cell r="I12">
            <v>28</v>
          </cell>
          <cell r="J12">
            <v>22</v>
          </cell>
          <cell r="K12">
            <v>61</v>
          </cell>
          <cell r="L12">
            <v>40</v>
          </cell>
          <cell r="M12">
            <v>39</v>
          </cell>
          <cell r="N12">
            <v>49</v>
          </cell>
          <cell r="O12">
            <v>84</v>
          </cell>
        </row>
        <row r="13">
          <cell r="B13">
            <v>467</v>
          </cell>
          <cell r="C13">
            <v>210</v>
          </cell>
          <cell r="D13">
            <v>510</v>
          </cell>
          <cell r="E13">
            <v>1431</v>
          </cell>
          <cell r="F13">
            <v>41</v>
          </cell>
          <cell r="G13">
            <v>113</v>
          </cell>
          <cell r="H13">
            <v>62</v>
          </cell>
          <cell r="I13">
            <v>20</v>
          </cell>
          <cell r="J13">
            <v>19</v>
          </cell>
          <cell r="K13">
            <v>47</v>
          </cell>
          <cell r="L13">
            <v>31</v>
          </cell>
          <cell r="M13">
            <v>27</v>
          </cell>
          <cell r="N13">
            <v>38</v>
          </cell>
          <cell r="O13">
            <v>66</v>
          </cell>
        </row>
        <row r="14">
          <cell r="B14">
            <v>534</v>
          </cell>
          <cell r="C14">
            <v>259</v>
          </cell>
          <cell r="D14">
            <v>491</v>
          </cell>
          <cell r="E14">
            <v>1390</v>
          </cell>
          <cell r="F14">
            <v>40</v>
          </cell>
          <cell r="G14">
            <v>118</v>
          </cell>
          <cell r="H14">
            <v>55</v>
          </cell>
          <cell r="I14">
            <v>19</v>
          </cell>
          <cell r="J14">
            <v>20</v>
          </cell>
          <cell r="K14">
            <v>47</v>
          </cell>
          <cell r="L14">
            <v>31</v>
          </cell>
          <cell r="M14">
            <v>27</v>
          </cell>
          <cell r="N14">
            <v>36</v>
          </cell>
          <cell r="O14">
            <v>76</v>
          </cell>
        </row>
        <row r="15">
          <cell r="B15">
            <v>571</v>
          </cell>
          <cell r="C15">
            <v>303</v>
          </cell>
          <cell r="D15">
            <v>452</v>
          </cell>
          <cell r="E15">
            <v>1339</v>
          </cell>
          <cell r="F15">
            <v>37</v>
          </cell>
          <cell r="G15">
            <v>106</v>
          </cell>
          <cell r="H15">
            <v>84</v>
          </cell>
          <cell r="I15">
            <v>27</v>
          </cell>
          <cell r="J15">
            <v>21</v>
          </cell>
          <cell r="K15">
            <v>52</v>
          </cell>
          <cell r="L15">
            <v>31</v>
          </cell>
          <cell r="M15">
            <v>26</v>
          </cell>
          <cell r="N15">
            <v>34</v>
          </cell>
          <cell r="O15">
            <v>76</v>
          </cell>
        </row>
        <row r="16">
          <cell r="B16">
            <v>683</v>
          </cell>
          <cell r="C16">
            <v>318</v>
          </cell>
          <cell r="D16">
            <v>476</v>
          </cell>
          <cell r="E16">
            <v>1431</v>
          </cell>
          <cell r="F16">
            <v>41</v>
          </cell>
          <cell r="G16">
            <v>123</v>
          </cell>
          <cell r="H16">
            <v>81</v>
          </cell>
          <cell r="I16">
            <v>33</v>
          </cell>
          <cell r="J16">
            <v>23</v>
          </cell>
          <cell r="K16">
            <v>51</v>
          </cell>
          <cell r="L16">
            <v>34</v>
          </cell>
          <cell r="M16">
            <v>31</v>
          </cell>
          <cell r="N16">
            <v>35</v>
          </cell>
          <cell r="O16">
            <v>79</v>
          </cell>
        </row>
        <row r="17">
          <cell r="B17">
            <v>698</v>
          </cell>
          <cell r="C17">
            <v>253</v>
          </cell>
          <cell r="D17">
            <v>442</v>
          </cell>
          <cell r="E17">
            <v>1448</v>
          </cell>
          <cell r="F17">
            <v>36</v>
          </cell>
          <cell r="G17">
            <v>122</v>
          </cell>
          <cell r="H17">
            <v>44</v>
          </cell>
          <cell r="I17">
            <v>26</v>
          </cell>
          <cell r="J17">
            <v>22</v>
          </cell>
          <cell r="K17">
            <v>40</v>
          </cell>
          <cell r="L17">
            <v>31</v>
          </cell>
          <cell r="M17">
            <v>27</v>
          </cell>
          <cell r="N17">
            <v>35</v>
          </cell>
          <cell r="O17">
            <v>75</v>
          </cell>
        </row>
        <row r="18">
          <cell r="B18">
            <v>492</v>
          </cell>
          <cell r="C18">
            <v>215</v>
          </cell>
          <cell r="D18">
            <v>451</v>
          </cell>
          <cell r="E18">
            <v>1464</v>
          </cell>
          <cell r="F18">
            <v>39</v>
          </cell>
          <cell r="G18">
            <v>110</v>
          </cell>
          <cell r="H18">
            <v>41</v>
          </cell>
          <cell r="I18">
            <v>20</v>
          </cell>
          <cell r="J18">
            <v>19</v>
          </cell>
          <cell r="K18">
            <v>40</v>
          </cell>
          <cell r="L18">
            <v>30</v>
          </cell>
          <cell r="M18">
            <v>26</v>
          </cell>
          <cell r="N18">
            <v>33</v>
          </cell>
          <cell r="O18">
            <v>67</v>
          </cell>
        </row>
        <row r="19">
          <cell r="B19">
            <v>479</v>
          </cell>
          <cell r="C19">
            <v>218</v>
          </cell>
          <cell r="D19">
            <v>501</v>
          </cell>
          <cell r="E19">
            <v>1645</v>
          </cell>
          <cell r="F19">
            <v>41</v>
          </cell>
          <cell r="G19">
            <v>128</v>
          </cell>
          <cell r="H19">
            <v>36</v>
          </cell>
          <cell r="I19">
            <v>21</v>
          </cell>
          <cell r="J19">
            <v>21</v>
          </cell>
          <cell r="K19">
            <v>43</v>
          </cell>
          <cell r="L19">
            <v>36</v>
          </cell>
          <cell r="M19">
            <v>28</v>
          </cell>
          <cell r="N19">
            <v>40</v>
          </cell>
          <cell r="O19">
            <v>70</v>
          </cell>
        </row>
        <row r="20">
          <cell r="B20">
            <v>561</v>
          </cell>
          <cell r="C20">
            <v>245</v>
          </cell>
          <cell r="D20">
            <v>494</v>
          </cell>
          <cell r="E20">
            <v>1705</v>
          </cell>
          <cell r="F20">
            <v>46</v>
          </cell>
          <cell r="G20">
            <v>148</v>
          </cell>
          <cell r="H20">
            <v>63</v>
          </cell>
          <cell r="I20">
            <v>26</v>
          </cell>
          <cell r="J20">
            <v>23</v>
          </cell>
          <cell r="K20">
            <v>53</v>
          </cell>
          <cell r="L20">
            <v>45</v>
          </cell>
          <cell r="M20">
            <v>34</v>
          </cell>
          <cell r="N20">
            <v>54</v>
          </cell>
          <cell r="O20">
            <v>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1. 지역별 일반현황"/>
      <sheetName val="2-2-1. 급수인구현황"/>
      <sheetName val="2-2-2. 미급수지역 세부현황"/>
      <sheetName val="4. 배수지 및 저수조 총괄 (2)"/>
      <sheetName val="3-1. 취수시설현황"/>
      <sheetName val="3-2-1. 정수시설 현황"/>
      <sheetName val="3-2-2. 공업용수 현황"/>
      <sheetName val="3. 관로현황-도수관"/>
      <sheetName val="3. 관로현황-배수관"/>
      <sheetName val="3. 관로현황-송수관"/>
      <sheetName val="3. 관로현황-급수관"/>
      <sheetName val="4. 배수지 및 저수조 총괄"/>
      <sheetName val="4. 배수지 시설별 현황"/>
      <sheetName val="5. 급수전(수도계량기)현황"/>
      <sheetName val="1) 총괄수량 수지 분석"/>
      <sheetName val="2) 업종별 부과량 분석"/>
      <sheetName val="2. 물손실관리"/>
      <sheetName val="4.관로신설,철거,교체및개량실적-송수관"/>
      <sheetName val="배수관"/>
      <sheetName val="급수관"/>
      <sheetName val="도수관"/>
      <sheetName val="1) GIS구축현황"/>
      <sheetName val="2) 배수시스템의 블록구축 현황"/>
      <sheetName val="6. 서비스 수준-단수 및 동파"/>
      <sheetName val="6. 서비스 수준-민원"/>
      <sheetName val="7. 경영성-세입현황"/>
      <sheetName val="7. 경영성-세출현황"/>
      <sheetName val="7. 경영성-경영효율"/>
      <sheetName val="8. 직제 및 직원현황"/>
    </sheetNames>
    <sheetDataSet>
      <sheetData sheetId="15">
        <row r="8">
          <cell r="G8">
            <v>14366662.07</v>
          </cell>
          <cell r="K8">
            <v>7472731.39</v>
          </cell>
          <cell r="O8">
            <v>13279552.57</v>
          </cell>
          <cell r="S8">
            <v>229026.41</v>
          </cell>
          <cell r="AA8">
            <v>97598.85</v>
          </cell>
          <cell r="AE8">
            <v>1085462.85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66"/>
  <sheetViews>
    <sheetView showZeros="0" zoomScaleSheetLayoutView="96" zoomScalePageLayoutView="0" workbookViewId="0" topLeftCell="A1">
      <selection activeCell="C10" sqref="C10"/>
    </sheetView>
  </sheetViews>
  <sheetFormatPr defaultColWidth="8.88671875" defaultRowHeight="13.5"/>
  <cols>
    <col min="1" max="1" width="18.77734375" style="30" customWidth="1"/>
    <col min="2" max="5" width="15.77734375" style="30" customWidth="1"/>
    <col min="6" max="6" width="21.21484375" style="30" customWidth="1"/>
    <col min="7" max="109" width="0" style="30" hidden="1" customWidth="1"/>
    <col min="110" max="16384" width="8.88671875" style="30" customWidth="1"/>
  </cols>
  <sheetData>
    <row r="1" spans="1:6" s="77" customFormat="1" ht="23.25">
      <c r="A1" s="610" t="s">
        <v>142</v>
      </c>
      <c r="B1" s="610"/>
      <c r="C1" s="610"/>
      <c r="D1" s="610"/>
      <c r="E1" s="610"/>
      <c r="F1" s="610"/>
    </row>
    <row r="2" spans="1:6" s="77" customFormat="1" ht="17.25" customHeight="1">
      <c r="A2" s="78"/>
      <c r="B2" s="78"/>
      <c r="C2" s="63"/>
      <c r="D2" s="63"/>
      <c r="E2" s="63"/>
      <c r="F2" s="79"/>
    </row>
    <row r="3" spans="1:6" s="77" customFormat="1" ht="24.75" customHeight="1">
      <c r="A3" s="80" t="s">
        <v>143</v>
      </c>
      <c r="B3" s="81" t="s">
        <v>144</v>
      </c>
      <c r="C3" s="82" t="s">
        <v>145</v>
      </c>
      <c r="D3" s="81" t="s">
        <v>146</v>
      </c>
      <c r="E3" s="81" t="s">
        <v>147</v>
      </c>
      <c r="F3" s="83" t="s">
        <v>64</v>
      </c>
    </row>
    <row r="4" spans="1:6" s="77" customFormat="1" ht="24.75" customHeight="1">
      <c r="A4" s="62"/>
      <c r="B4" s="84" t="s">
        <v>148</v>
      </c>
      <c r="C4" s="62" t="s">
        <v>148</v>
      </c>
      <c r="D4" s="84" t="s">
        <v>149</v>
      </c>
      <c r="E4" s="84" t="s">
        <v>149</v>
      </c>
      <c r="F4" s="62"/>
    </row>
    <row r="5" spans="1:6" s="77" customFormat="1" ht="29.25" customHeight="1">
      <c r="A5" s="85" t="s">
        <v>150</v>
      </c>
      <c r="B5" s="86" t="s">
        <v>151</v>
      </c>
      <c r="C5" s="87" t="s">
        <v>152</v>
      </c>
      <c r="D5" s="86" t="s">
        <v>153</v>
      </c>
      <c r="E5" s="86" t="s">
        <v>154</v>
      </c>
      <c r="F5" s="88" t="s">
        <v>155</v>
      </c>
    </row>
    <row r="6" spans="1:6" ht="26.25" customHeight="1">
      <c r="A6" s="131" t="s">
        <v>198</v>
      </c>
      <c r="B6" s="196">
        <v>728</v>
      </c>
      <c r="C6" s="197">
        <v>3357632</v>
      </c>
      <c r="D6" s="197">
        <v>383291</v>
      </c>
      <c r="E6" s="198">
        <v>551895</v>
      </c>
      <c r="F6" s="131" t="s">
        <v>198</v>
      </c>
    </row>
    <row r="7" spans="1:6" s="132" customFormat="1" ht="26.25" customHeight="1">
      <c r="A7" s="131" t="s">
        <v>199</v>
      </c>
      <c r="B7" s="199">
        <v>745</v>
      </c>
      <c r="C7" s="200">
        <v>3501328</v>
      </c>
      <c r="D7" s="200">
        <v>398603</v>
      </c>
      <c r="E7" s="200">
        <v>552690</v>
      </c>
      <c r="F7" s="76" t="s">
        <v>199</v>
      </c>
    </row>
    <row r="8" spans="1:6" s="132" customFormat="1" ht="26.25" customHeight="1">
      <c r="A8" s="131" t="s">
        <v>200</v>
      </c>
      <c r="B8" s="199">
        <v>822</v>
      </c>
      <c r="C8" s="200">
        <v>3678335</v>
      </c>
      <c r="D8" s="200">
        <v>419848</v>
      </c>
      <c r="E8" s="201">
        <v>577724</v>
      </c>
      <c r="F8" s="76" t="s">
        <v>200</v>
      </c>
    </row>
    <row r="9" spans="1:6" s="132" customFormat="1" ht="26.25" customHeight="1">
      <c r="A9" s="131" t="s">
        <v>280</v>
      </c>
      <c r="B9" s="199">
        <v>833.6</v>
      </c>
      <c r="C9" s="200">
        <v>3895316</v>
      </c>
      <c r="D9" s="200">
        <v>444671</v>
      </c>
      <c r="E9" s="201">
        <v>624550</v>
      </c>
      <c r="F9" s="76" t="s">
        <v>280</v>
      </c>
    </row>
    <row r="10" spans="1:6" s="134" customFormat="1" ht="26.25" customHeight="1">
      <c r="A10" s="133" t="s">
        <v>281</v>
      </c>
      <c r="B10" s="202">
        <v>835.2</v>
      </c>
      <c r="C10" s="203">
        <v>4033538</v>
      </c>
      <c r="D10" s="203">
        <v>460267</v>
      </c>
      <c r="E10" s="204">
        <v>624335</v>
      </c>
      <c r="F10" s="124" t="s">
        <v>281</v>
      </c>
    </row>
    <row r="11" spans="1:6" ht="26.25" customHeight="1">
      <c r="A11" s="123" t="s">
        <v>227</v>
      </c>
      <c r="B11" s="199">
        <v>285</v>
      </c>
      <c r="C11" s="200">
        <v>1229292.1</v>
      </c>
      <c r="D11" s="205" t="s">
        <v>290</v>
      </c>
      <c r="E11" s="206" t="s">
        <v>290</v>
      </c>
      <c r="F11" s="76"/>
    </row>
    <row r="12" spans="1:6" ht="26.25" customHeight="1">
      <c r="A12" s="123" t="s">
        <v>156</v>
      </c>
      <c r="B12" s="199">
        <v>240</v>
      </c>
      <c r="C12" s="200">
        <v>1388651.5</v>
      </c>
      <c r="D12" s="205" t="s">
        <v>290</v>
      </c>
      <c r="E12" s="206" t="s">
        <v>290</v>
      </c>
      <c r="F12" s="76"/>
    </row>
    <row r="13" spans="1:6" ht="26.25" customHeight="1">
      <c r="A13" s="123" t="s">
        <v>157</v>
      </c>
      <c r="B13" s="199">
        <v>105</v>
      </c>
      <c r="C13" s="200">
        <v>44826.5</v>
      </c>
      <c r="D13" s="205" t="s">
        <v>290</v>
      </c>
      <c r="E13" s="206" t="s">
        <v>290</v>
      </c>
      <c r="F13" s="135"/>
    </row>
    <row r="14" spans="1:6" ht="26.25" customHeight="1">
      <c r="A14" s="123" t="s">
        <v>291</v>
      </c>
      <c r="B14" s="207">
        <v>150</v>
      </c>
      <c r="C14" s="200">
        <v>1175007</v>
      </c>
      <c r="D14" s="205" t="s">
        <v>290</v>
      </c>
      <c r="E14" s="206" t="s">
        <v>290</v>
      </c>
      <c r="F14" s="76"/>
    </row>
    <row r="15" spans="1:6" ht="26.25" customHeight="1">
      <c r="A15" s="123" t="s">
        <v>158</v>
      </c>
      <c r="B15" s="207">
        <v>110</v>
      </c>
      <c r="C15" s="208" t="s">
        <v>1</v>
      </c>
      <c r="D15" s="205" t="s">
        <v>290</v>
      </c>
      <c r="E15" s="206" t="s">
        <v>290</v>
      </c>
      <c r="F15" s="76"/>
    </row>
    <row r="16" spans="1:6" ht="26.25" customHeight="1">
      <c r="A16" s="125" t="s">
        <v>159</v>
      </c>
      <c r="B16" s="209">
        <v>95.2</v>
      </c>
      <c r="C16" s="210">
        <v>195760.651</v>
      </c>
      <c r="D16" s="211" t="s">
        <v>290</v>
      </c>
      <c r="E16" s="212" t="s">
        <v>290</v>
      </c>
      <c r="F16" s="126"/>
    </row>
    <row r="17" spans="1:6" s="39" customFormat="1" ht="17.25" customHeight="1">
      <c r="A17" s="136" t="s">
        <v>275</v>
      </c>
      <c r="B17" s="139"/>
      <c r="C17" s="35"/>
      <c r="D17" s="140" t="s">
        <v>214</v>
      </c>
      <c r="E17" s="140"/>
      <c r="F17" s="141"/>
    </row>
    <row r="18" spans="1:4" s="152" customFormat="1" ht="17.25" customHeight="1">
      <c r="A18" s="152" t="s">
        <v>437</v>
      </c>
      <c r="B18" s="339"/>
      <c r="D18" s="157" t="s">
        <v>277</v>
      </c>
    </row>
    <row r="19" spans="1:19" s="138" customFormat="1" ht="17.25" customHeight="1">
      <c r="A19" s="157" t="s">
        <v>438</v>
      </c>
      <c r="B19" s="143"/>
      <c r="C19" s="143"/>
      <c r="D19" s="143"/>
      <c r="E19" s="143"/>
      <c r="F19" s="143"/>
      <c r="G19" s="143" t="s">
        <v>259</v>
      </c>
      <c r="H19" s="143"/>
      <c r="I19" s="143"/>
      <c r="J19" s="143"/>
      <c r="K19" s="143"/>
      <c r="M19" s="143"/>
      <c r="N19" s="143"/>
      <c r="O19" s="143"/>
      <c r="P19" s="143"/>
      <c r="Q19" s="143"/>
      <c r="R19" s="143"/>
      <c r="S19" s="143"/>
    </row>
    <row r="20" s="77" customFormat="1" ht="14.25"/>
    <row r="21" s="77" customFormat="1" ht="14.25"/>
    <row r="22" s="77" customFormat="1" ht="14.25"/>
    <row r="23" s="77" customFormat="1" ht="14.25"/>
    <row r="24" s="77" customFormat="1" ht="14.25"/>
    <row r="25" s="77" customFormat="1" ht="14.25"/>
    <row r="26" s="77" customFormat="1" ht="14.25"/>
    <row r="27" s="77" customFormat="1" ht="14.25"/>
    <row r="28" s="77" customFormat="1" ht="14.25"/>
    <row r="29" s="77" customFormat="1" ht="14.25"/>
    <row r="30" s="77" customFormat="1" ht="14.25"/>
    <row r="31" s="77" customFormat="1" ht="14.25"/>
    <row r="32" s="77" customFormat="1" ht="14.25"/>
    <row r="33" s="77" customFormat="1" ht="14.25"/>
    <row r="34" s="77" customFormat="1" ht="14.25"/>
    <row r="35" s="77" customFormat="1" ht="14.25"/>
    <row r="36" s="77" customFormat="1" ht="14.25"/>
    <row r="37" s="77" customFormat="1" ht="14.25"/>
    <row r="38" s="77" customFormat="1" ht="14.25"/>
    <row r="39" s="77" customFormat="1" ht="14.25"/>
    <row r="40" s="77" customFormat="1" ht="14.25"/>
    <row r="41" s="77" customFormat="1" ht="14.25"/>
    <row r="42" s="77" customFormat="1" ht="14.25"/>
    <row r="43" s="77" customFormat="1" ht="14.25"/>
    <row r="44" s="77" customFormat="1" ht="14.25"/>
    <row r="45" s="77" customFormat="1" ht="14.25"/>
    <row r="46" s="77" customFormat="1" ht="14.25"/>
    <row r="47" s="77" customFormat="1" ht="14.25"/>
    <row r="48" s="77" customFormat="1" ht="14.25"/>
    <row r="49" s="77" customFormat="1" ht="14.25"/>
    <row r="50" s="77" customFormat="1" ht="14.25"/>
    <row r="51" s="77" customFormat="1" ht="14.25"/>
    <row r="52" s="77" customFormat="1" ht="14.25"/>
    <row r="53" s="77" customFormat="1" ht="14.25"/>
    <row r="54" s="77" customFormat="1" ht="14.25"/>
    <row r="55" s="77" customFormat="1" ht="14.25"/>
    <row r="56" s="77" customFormat="1" ht="14.25"/>
    <row r="57" s="77" customFormat="1" ht="14.25"/>
    <row r="58" s="77" customFormat="1" ht="14.25"/>
    <row r="59" s="77" customFormat="1" ht="14.25"/>
    <row r="60" s="77" customFormat="1" ht="14.25"/>
    <row r="61" s="77" customFormat="1" ht="14.25"/>
    <row r="62" s="77" customFormat="1" ht="14.25"/>
    <row r="63" s="77" customFormat="1" ht="14.25"/>
    <row r="64" s="77" customFormat="1" ht="14.25"/>
    <row r="65" s="77" customFormat="1" ht="14.25"/>
    <row r="66" s="77" customFormat="1" ht="14.25"/>
    <row r="67" s="77" customFormat="1" ht="14.25"/>
    <row r="68" s="77" customFormat="1" ht="14.25"/>
    <row r="69" s="77" customFormat="1" ht="14.25"/>
    <row r="70" s="77" customFormat="1" ht="14.25"/>
    <row r="71" s="77" customFormat="1" ht="14.25"/>
    <row r="72" s="77" customFormat="1" ht="14.25"/>
    <row r="73" s="77" customFormat="1" ht="14.25"/>
    <row r="74" s="77" customFormat="1" ht="14.25"/>
    <row r="75" s="77" customFormat="1" ht="14.25"/>
    <row r="76" s="77" customFormat="1" ht="14.25"/>
    <row r="77" s="77" customFormat="1" ht="14.25"/>
    <row r="78" s="77" customFormat="1" ht="14.25"/>
    <row r="79" s="77" customFormat="1" ht="14.25"/>
    <row r="80" s="77" customFormat="1" ht="14.25"/>
    <row r="81" s="77" customFormat="1" ht="14.25"/>
    <row r="82" s="77" customFormat="1" ht="14.25"/>
    <row r="83" s="77" customFormat="1" ht="14.25"/>
    <row r="84" s="77" customFormat="1" ht="14.25"/>
    <row r="85" s="77" customFormat="1" ht="14.25"/>
    <row r="86" s="77" customFormat="1" ht="14.25"/>
    <row r="87" s="77" customFormat="1" ht="14.25"/>
    <row r="88" s="77" customFormat="1" ht="14.25"/>
    <row r="89" s="77" customFormat="1" ht="14.25"/>
    <row r="90" s="77" customFormat="1" ht="14.25"/>
    <row r="91" s="77" customFormat="1" ht="14.25"/>
    <row r="92" s="77" customFormat="1" ht="14.25"/>
    <row r="93" s="77" customFormat="1" ht="14.25"/>
    <row r="94" s="77" customFormat="1" ht="14.25"/>
    <row r="95" s="77" customFormat="1" ht="14.25"/>
    <row r="96" s="77" customFormat="1" ht="14.25"/>
    <row r="97" s="77" customFormat="1" ht="14.25"/>
    <row r="98" s="77" customFormat="1" ht="14.25"/>
    <row r="99" s="77" customFormat="1" ht="14.25"/>
    <row r="100" s="77" customFormat="1" ht="14.25"/>
    <row r="101" s="77" customFormat="1" ht="14.25"/>
    <row r="102" s="77" customFormat="1" ht="14.25"/>
    <row r="103" s="77" customFormat="1" ht="14.25"/>
    <row r="104" s="77" customFormat="1" ht="14.25"/>
    <row r="105" s="77" customFormat="1" ht="14.25"/>
    <row r="106" s="77" customFormat="1" ht="14.25"/>
    <row r="107" s="77" customFormat="1" ht="14.25"/>
    <row r="108" s="77" customFormat="1" ht="14.25"/>
    <row r="109" s="77" customFormat="1" ht="14.25"/>
    <row r="110" s="77" customFormat="1" ht="14.25"/>
    <row r="111" s="77" customFormat="1" ht="14.25"/>
    <row r="112" s="77" customFormat="1" ht="14.25"/>
    <row r="113" s="77" customFormat="1" ht="14.25"/>
    <row r="114" s="77" customFormat="1" ht="14.25"/>
    <row r="115" s="77" customFormat="1" ht="14.25"/>
    <row r="116" s="77" customFormat="1" ht="14.25"/>
    <row r="117" s="77" customFormat="1" ht="14.25"/>
    <row r="118" s="77" customFormat="1" ht="14.25"/>
    <row r="119" s="77" customFormat="1" ht="14.25"/>
    <row r="120" s="77" customFormat="1" ht="14.25"/>
    <row r="121" s="77" customFormat="1" ht="14.25"/>
    <row r="122" s="77" customFormat="1" ht="14.25"/>
    <row r="123" s="77" customFormat="1" ht="14.25"/>
    <row r="124" s="77" customFormat="1" ht="14.25"/>
    <row r="125" s="77" customFormat="1" ht="14.25"/>
    <row r="126" s="77" customFormat="1" ht="14.25"/>
    <row r="127" s="77" customFormat="1" ht="14.25"/>
    <row r="128" s="77" customFormat="1" ht="14.25"/>
    <row r="129" s="77" customFormat="1" ht="14.25"/>
    <row r="130" s="77" customFormat="1" ht="14.25"/>
    <row r="131" s="77" customFormat="1" ht="14.25"/>
    <row r="132" s="77" customFormat="1" ht="14.25"/>
    <row r="133" s="77" customFormat="1" ht="14.25"/>
    <row r="134" s="77" customFormat="1" ht="14.25"/>
    <row r="135" s="77" customFormat="1" ht="14.25"/>
    <row r="136" s="77" customFormat="1" ht="14.25"/>
    <row r="137" s="77" customFormat="1" ht="14.25"/>
    <row r="138" s="77" customFormat="1" ht="14.25"/>
    <row r="139" s="77" customFormat="1" ht="14.25"/>
    <row r="140" s="77" customFormat="1" ht="14.25"/>
    <row r="141" s="77" customFormat="1" ht="14.25"/>
    <row r="142" s="77" customFormat="1" ht="14.25"/>
    <row r="143" s="77" customFormat="1" ht="14.25"/>
    <row r="144" s="77" customFormat="1" ht="14.25"/>
    <row r="145" s="77" customFormat="1" ht="14.25"/>
    <row r="146" s="77" customFormat="1" ht="14.25"/>
    <row r="147" s="77" customFormat="1" ht="14.25"/>
    <row r="148" s="77" customFormat="1" ht="14.25"/>
    <row r="149" s="77" customFormat="1" ht="14.25"/>
    <row r="150" s="77" customFormat="1" ht="14.25"/>
    <row r="151" s="77" customFormat="1" ht="14.25"/>
    <row r="152" s="77" customFormat="1" ht="14.25"/>
    <row r="153" s="77" customFormat="1" ht="14.25"/>
    <row r="154" s="77" customFormat="1" ht="14.25"/>
    <row r="155" s="77" customFormat="1" ht="14.25"/>
    <row r="156" s="77" customFormat="1" ht="14.25"/>
    <row r="157" s="77" customFormat="1" ht="14.25"/>
    <row r="158" s="77" customFormat="1" ht="14.25"/>
    <row r="159" s="77" customFormat="1" ht="14.25"/>
    <row r="160" s="77" customFormat="1" ht="14.25"/>
    <row r="161" s="77" customFormat="1" ht="14.25"/>
    <row r="162" s="77" customFormat="1" ht="14.25"/>
    <row r="163" s="77" customFormat="1" ht="14.25"/>
    <row r="164" s="77" customFormat="1" ht="14.25"/>
    <row r="165" s="77" customFormat="1" ht="14.25"/>
    <row r="166" s="77" customFormat="1" ht="14.25"/>
    <row r="167" s="77" customFormat="1" ht="14.25"/>
    <row r="168" s="77" customFormat="1" ht="14.25"/>
    <row r="169" s="77" customFormat="1" ht="14.25"/>
    <row r="170" s="77" customFormat="1" ht="14.25"/>
    <row r="171" s="77" customFormat="1" ht="14.25"/>
    <row r="172" s="77" customFormat="1" ht="14.25"/>
    <row r="173" s="77" customFormat="1" ht="14.25"/>
    <row r="174" s="77" customFormat="1" ht="14.25"/>
    <row r="175" s="77" customFormat="1" ht="14.25"/>
    <row r="176" s="77" customFormat="1" ht="14.25"/>
    <row r="177" s="77" customFormat="1" ht="14.25"/>
    <row r="178" s="77" customFormat="1" ht="14.25"/>
    <row r="179" s="77" customFormat="1" ht="14.25"/>
    <row r="180" s="77" customFormat="1" ht="14.25"/>
    <row r="181" s="77" customFormat="1" ht="14.25"/>
    <row r="182" s="77" customFormat="1" ht="14.25"/>
    <row r="183" s="77" customFormat="1" ht="14.25"/>
    <row r="184" s="77" customFormat="1" ht="14.25"/>
    <row r="185" s="77" customFormat="1" ht="14.25"/>
    <row r="186" s="77" customFormat="1" ht="14.25"/>
    <row r="187" s="77" customFormat="1" ht="14.25"/>
    <row r="188" s="77" customFormat="1" ht="14.25"/>
    <row r="189" s="77" customFormat="1" ht="14.25"/>
    <row r="190" s="77" customFormat="1" ht="14.25"/>
    <row r="191" s="77" customFormat="1" ht="14.25"/>
    <row r="192" s="77" customFormat="1" ht="14.25"/>
    <row r="193" s="77" customFormat="1" ht="14.25"/>
    <row r="194" s="77" customFormat="1" ht="14.25"/>
    <row r="195" s="77" customFormat="1" ht="14.25"/>
    <row r="196" s="77" customFormat="1" ht="14.25"/>
    <row r="197" s="77" customFormat="1" ht="14.25"/>
    <row r="198" s="77" customFormat="1" ht="14.25"/>
    <row r="199" s="77" customFormat="1" ht="14.25"/>
    <row r="200" s="77" customFormat="1" ht="14.25"/>
    <row r="201" s="77" customFormat="1" ht="14.25"/>
    <row r="202" s="77" customFormat="1" ht="14.25"/>
    <row r="203" s="77" customFormat="1" ht="14.25"/>
    <row r="204" s="77" customFormat="1" ht="14.25"/>
    <row r="205" s="77" customFormat="1" ht="14.25"/>
    <row r="206" s="77" customFormat="1" ht="14.25"/>
    <row r="207" s="77" customFormat="1" ht="14.25"/>
    <row r="208" s="77" customFormat="1" ht="14.25"/>
    <row r="209" s="77" customFormat="1" ht="14.25"/>
    <row r="210" s="77" customFormat="1" ht="14.25"/>
    <row r="211" s="77" customFormat="1" ht="14.25"/>
    <row r="212" s="77" customFormat="1" ht="14.25"/>
    <row r="213" s="77" customFormat="1" ht="14.25"/>
    <row r="214" s="77" customFormat="1" ht="14.25"/>
    <row r="215" s="77" customFormat="1" ht="14.25"/>
    <row r="216" s="77" customFormat="1" ht="14.25"/>
    <row r="217" s="77" customFormat="1" ht="14.25"/>
    <row r="218" s="77" customFormat="1" ht="14.25"/>
    <row r="219" s="77" customFormat="1" ht="14.25"/>
    <row r="220" s="77" customFormat="1" ht="14.25"/>
    <row r="221" s="77" customFormat="1" ht="14.25"/>
    <row r="222" s="77" customFormat="1" ht="14.25"/>
    <row r="223" s="77" customFormat="1" ht="14.25"/>
    <row r="224" s="77" customFormat="1" ht="14.25"/>
    <row r="225" s="77" customFormat="1" ht="14.25"/>
    <row r="226" s="77" customFormat="1" ht="14.25"/>
    <row r="227" s="77" customFormat="1" ht="14.25"/>
    <row r="228" s="77" customFormat="1" ht="14.25"/>
    <row r="229" s="77" customFormat="1" ht="14.25"/>
    <row r="230" s="77" customFormat="1" ht="14.25"/>
    <row r="231" s="77" customFormat="1" ht="14.25"/>
    <row r="232" s="77" customFormat="1" ht="14.25"/>
    <row r="233" s="77" customFormat="1" ht="14.25"/>
    <row r="234" s="77" customFormat="1" ht="14.25"/>
    <row r="235" s="77" customFormat="1" ht="14.25"/>
    <row r="236" s="77" customFormat="1" ht="14.25"/>
    <row r="237" s="77" customFormat="1" ht="14.25"/>
    <row r="238" s="77" customFormat="1" ht="14.25"/>
    <row r="239" s="77" customFormat="1" ht="14.25"/>
    <row r="240" s="77" customFormat="1" ht="14.25"/>
    <row r="241" s="77" customFormat="1" ht="14.25"/>
    <row r="242" s="77" customFormat="1" ht="14.25"/>
    <row r="243" s="77" customFormat="1" ht="14.25"/>
    <row r="244" s="77" customFormat="1" ht="14.25"/>
    <row r="245" s="77" customFormat="1" ht="14.25"/>
    <row r="246" s="77" customFormat="1" ht="14.25"/>
    <row r="247" s="77" customFormat="1" ht="14.25"/>
    <row r="248" s="77" customFormat="1" ht="14.25"/>
    <row r="249" s="77" customFormat="1" ht="14.25"/>
    <row r="250" s="77" customFormat="1" ht="14.25"/>
    <row r="251" s="77" customFormat="1" ht="14.25"/>
    <row r="252" s="77" customFormat="1" ht="14.25"/>
    <row r="253" s="77" customFormat="1" ht="14.25"/>
    <row r="254" s="77" customFormat="1" ht="14.25"/>
    <row r="255" s="77" customFormat="1" ht="14.25"/>
    <row r="256" s="77" customFormat="1" ht="14.25"/>
    <row r="257" s="77" customFormat="1" ht="14.25"/>
    <row r="258" s="77" customFormat="1" ht="14.25"/>
    <row r="259" s="77" customFormat="1" ht="14.25"/>
    <row r="260" s="77" customFormat="1" ht="14.25"/>
    <row r="261" s="77" customFormat="1" ht="14.25"/>
    <row r="262" s="77" customFormat="1" ht="14.25"/>
    <row r="263" s="77" customFormat="1" ht="14.25"/>
    <row r="264" s="77" customFormat="1" ht="14.25"/>
    <row r="265" s="77" customFormat="1" ht="14.25"/>
    <row r="266" s="77" customFormat="1" ht="14.25"/>
    <row r="267" s="77" customFormat="1" ht="14.25"/>
    <row r="268" s="77" customFormat="1" ht="14.25"/>
    <row r="269" s="77" customFormat="1" ht="14.25"/>
    <row r="270" s="77" customFormat="1" ht="14.25"/>
    <row r="271" s="77" customFormat="1" ht="14.25"/>
    <row r="272" s="77" customFormat="1" ht="14.25"/>
    <row r="273" s="77" customFormat="1" ht="14.25"/>
    <row r="274" s="77" customFormat="1" ht="14.25"/>
    <row r="275" s="77" customFormat="1" ht="14.25"/>
    <row r="276" s="77" customFormat="1" ht="14.25"/>
    <row r="277" s="77" customFormat="1" ht="14.25"/>
    <row r="278" s="77" customFormat="1" ht="14.25"/>
    <row r="279" s="77" customFormat="1" ht="14.25"/>
    <row r="280" s="77" customFormat="1" ht="14.25"/>
    <row r="281" s="77" customFormat="1" ht="14.25"/>
    <row r="282" s="77" customFormat="1" ht="14.25"/>
    <row r="283" s="77" customFormat="1" ht="14.25"/>
    <row r="284" s="77" customFormat="1" ht="14.25"/>
    <row r="285" s="77" customFormat="1" ht="14.25"/>
    <row r="286" s="77" customFormat="1" ht="14.25"/>
    <row r="287" s="77" customFormat="1" ht="14.25"/>
    <row r="288" s="77" customFormat="1" ht="14.25"/>
    <row r="289" s="77" customFormat="1" ht="14.25"/>
    <row r="290" s="77" customFormat="1" ht="14.25"/>
    <row r="291" s="77" customFormat="1" ht="14.25"/>
    <row r="292" s="77" customFormat="1" ht="14.25"/>
    <row r="293" s="77" customFormat="1" ht="14.25"/>
    <row r="294" s="77" customFormat="1" ht="14.25"/>
    <row r="295" s="77" customFormat="1" ht="14.25"/>
    <row r="296" s="77" customFormat="1" ht="14.25"/>
    <row r="297" s="77" customFormat="1" ht="14.25"/>
    <row r="298" s="77" customFormat="1" ht="14.25"/>
    <row r="299" s="77" customFormat="1" ht="14.25"/>
    <row r="300" s="77" customFormat="1" ht="14.25"/>
    <row r="301" s="77" customFormat="1" ht="14.25"/>
    <row r="302" s="77" customFormat="1" ht="14.25"/>
    <row r="303" s="77" customFormat="1" ht="14.25"/>
    <row r="304" s="77" customFormat="1" ht="14.25"/>
    <row r="305" s="77" customFormat="1" ht="14.25"/>
    <row r="306" s="77" customFormat="1" ht="14.25"/>
    <row r="307" s="77" customFormat="1" ht="14.25"/>
    <row r="308" s="77" customFormat="1" ht="14.25"/>
    <row r="309" s="77" customFormat="1" ht="14.25"/>
    <row r="310" s="77" customFormat="1" ht="14.25"/>
    <row r="311" s="77" customFormat="1" ht="14.25"/>
    <row r="312" s="77" customFormat="1" ht="14.25"/>
    <row r="313" s="77" customFormat="1" ht="14.25"/>
    <row r="314" s="77" customFormat="1" ht="14.25"/>
    <row r="315" s="77" customFormat="1" ht="14.25"/>
    <row r="316" s="77" customFormat="1" ht="14.25"/>
    <row r="317" s="77" customFormat="1" ht="14.25"/>
    <row r="318" s="77" customFormat="1" ht="14.25"/>
    <row r="319" s="77" customFormat="1" ht="14.25"/>
    <row r="320" s="77" customFormat="1" ht="14.25"/>
    <row r="321" s="77" customFormat="1" ht="14.25"/>
    <row r="322" s="77" customFormat="1" ht="14.25"/>
    <row r="323" s="77" customFormat="1" ht="14.25"/>
    <row r="324" s="77" customFormat="1" ht="14.25"/>
    <row r="325" s="77" customFormat="1" ht="14.25"/>
    <row r="326" s="77" customFormat="1" ht="14.25"/>
    <row r="327" s="77" customFormat="1" ht="14.25"/>
    <row r="328" s="77" customFormat="1" ht="14.25"/>
    <row r="329" s="77" customFormat="1" ht="14.25"/>
    <row r="330" s="77" customFormat="1" ht="14.25"/>
    <row r="331" s="77" customFormat="1" ht="14.25"/>
    <row r="332" s="77" customFormat="1" ht="14.25"/>
    <row r="333" s="77" customFormat="1" ht="14.25"/>
    <row r="334" s="77" customFormat="1" ht="14.25"/>
    <row r="335" s="77" customFormat="1" ht="14.25"/>
    <row r="336" s="77" customFormat="1" ht="14.25"/>
    <row r="337" s="77" customFormat="1" ht="14.25"/>
    <row r="338" s="77" customFormat="1" ht="14.25"/>
    <row r="339" s="77" customFormat="1" ht="14.25"/>
    <row r="340" s="77" customFormat="1" ht="14.25"/>
    <row r="341" s="77" customFormat="1" ht="14.25"/>
    <row r="342" s="77" customFormat="1" ht="14.25"/>
    <row r="343" s="77" customFormat="1" ht="14.25"/>
    <row r="344" s="77" customFormat="1" ht="14.25"/>
    <row r="345" s="77" customFormat="1" ht="14.25"/>
    <row r="346" s="77" customFormat="1" ht="14.25"/>
    <row r="347" s="77" customFormat="1" ht="14.25"/>
    <row r="348" s="77" customFormat="1" ht="14.25"/>
    <row r="349" s="77" customFormat="1" ht="14.25"/>
    <row r="350" s="77" customFormat="1" ht="14.25"/>
    <row r="351" s="77" customFormat="1" ht="14.25"/>
    <row r="352" s="77" customFormat="1" ht="14.25"/>
    <row r="353" s="77" customFormat="1" ht="14.25"/>
    <row r="354" s="77" customFormat="1" ht="14.25"/>
    <row r="355" s="77" customFormat="1" ht="14.25"/>
    <row r="356" s="77" customFormat="1" ht="14.25"/>
    <row r="357" s="77" customFormat="1" ht="14.25"/>
    <row r="358" s="77" customFormat="1" ht="14.25"/>
    <row r="359" s="77" customFormat="1" ht="14.25"/>
    <row r="360" s="77" customFormat="1" ht="14.25"/>
    <row r="361" s="77" customFormat="1" ht="14.25"/>
    <row r="362" s="77" customFormat="1" ht="14.25"/>
    <row r="363" s="77" customFormat="1" ht="14.25"/>
    <row r="364" s="77" customFormat="1" ht="14.25"/>
    <row r="365" s="77" customFormat="1" ht="14.25"/>
    <row r="366" s="77" customFormat="1" ht="14.25"/>
    <row r="367" s="77" customFormat="1" ht="14.25"/>
    <row r="368" s="77" customFormat="1" ht="14.25"/>
    <row r="369" s="77" customFormat="1" ht="14.25"/>
    <row r="370" s="77" customFormat="1" ht="14.25"/>
    <row r="371" s="77" customFormat="1" ht="14.25"/>
    <row r="372" s="77" customFormat="1" ht="14.25"/>
    <row r="373" s="77" customFormat="1" ht="14.25"/>
    <row r="374" s="77" customFormat="1" ht="14.25"/>
    <row r="375" s="77" customFormat="1" ht="14.25"/>
    <row r="376" s="77" customFormat="1" ht="14.25"/>
    <row r="377" s="77" customFormat="1" ht="14.25"/>
    <row r="378" s="77" customFormat="1" ht="14.25"/>
    <row r="379" s="77" customFormat="1" ht="14.25"/>
    <row r="380" s="77" customFormat="1" ht="14.25"/>
    <row r="381" s="77" customFormat="1" ht="14.25"/>
    <row r="382" s="77" customFormat="1" ht="14.25"/>
    <row r="383" s="77" customFormat="1" ht="14.25"/>
    <row r="384" s="77" customFormat="1" ht="14.25"/>
    <row r="385" s="77" customFormat="1" ht="14.25"/>
    <row r="386" s="77" customFormat="1" ht="14.25"/>
    <row r="387" s="77" customFormat="1" ht="14.25"/>
    <row r="388" s="77" customFormat="1" ht="14.25"/>
    <row r="389" s="77" customFormat="1" ht="14.25"/>
    <row r="390" s="77" customFormat="1" ht="14.25"/>
    <row r="391" s="77" customFormat="1" ht="14.25"/>
    <row r="392" s="77" customFormat="1" ht="14.25"/>
    <row r="393" s="77" customFormat="1" ht="14.25"/>
    <row r="394" s="77" customFormat="1" ht="14.25"/>
    <row r="395" s="77" customFormat="1" ht="14.25"/>
    <row r="396" s="77" customFormat="1" ht="14.25"/>
    <row r="397" s="77" customFormat="1" ht="14.25"/>
    <row r="398" s="77" customFormat="1" ht="14.25"/>
    <row r="399" s="77" customFormat="1" ht="14.25"/>
    <row r="400" s="77" customFormat="1" ht="14.25"/>
    <row r="401" s="77" customFormat="1" ht="14.25"/>
    <row r="402" s="77" customFormat="1" ht="14.25"/>
    <row r="403" s="77" customFormat="1" ht="14.25"/>
    <row r="404" s="77" customFormat="1" ht="14.25"/>
    <row r="405" s="77" customFormat="1" ht="14.25"/>
    <row r="406" s="77" customFormat="1" ht="14.25"/>
    <row r="407" s="77" customFormat="1" ht="14.25"/>
    <row r="408" s="77" customFormat="1" ht="14.25"/>
    <row r="409" s="77" customFormat="1" ht="14.25"/>
    <row r="410" s="77" customFormat="1" ht="14.25"/>
    <row r="411" s="77" customFormat="1" ht="14.25"/>
    <row r="412" s="77" customFormat="1" ht="14.25"/>
    <row r="413" s="77" customFormat="1" ht="14.25"/>
    <row r="414" s="77" customFormat="1" ht="14.25"/>
    <row r="415" s="77" customFormat="1" ht="14.25"/>
    <row r="416" s="77" customFormat="1" ht="14.25"/>
    <row r="417" s="77" customFormat="1" ht="14.25"/>
    <row r="418" s="77" customFormat="1" ht="14.25"/>
    <row r="419" s="77" customFormat="1" ht="14.25"/>
    <row r="420" s="77" customFormat="1" ht="14.25"/>
    <row r="421" s="77" customFormat="1" ht="14.25"/>
    <row r="422" s="77" customFormat="1" ht="14.25"/>
    <row r="423" s="77" customFormat="1" ht="14.25"/>
    <row r="424" s="77" customFormat="1" ht="14.25"/>
    <row r="425" s="77" customFormat="1" ht="14.25"/>
    <row r="426" s="77" customFormat="1" ht="14.25"/>
    <row r="427" s="77" customFormat="1" ht="14.25"/>
    <row r="428" s="77" customFormat="1" ht="14.25"/>
    <row r="429" s="77" customFormat="1" ht="14.25"/>
    <row r="430" s="77" customFormat="1" ht="14.25"/>
    <row r="431" s="77" customFormat="1" ht="14.25"/>
    <row r="432" s="77" customFormat="1" ht="14.25"/>
    <row r="433" s="77" customFormat="1" ht="14.25"/>
    <row r="434" s="77" customFormat="1" ht="14.25"/>
    <row r="435" s="77" customFormat="1" ht="14.25"/>
    <row r="436" s="77" customFormat="1" ht="14.25"/>
    <row r="437" s="77" customFormat="1" ht="14.25"/>
    <row r="438" s="77" customFormat="1" ht="14.25"/>
    <row r="439" s="77" customFormat="1" ht="14.25"/>
    <row r="440" s="77" customFormat="1" ht="14.25"/>
    <row r="441" s="77" customFormat="1" ht="14.25"/>
    <row r="442" s="77" customFormat="1" ht="14.25"/>
    <row r="443" s="77" customFormat="1" ht="14.25"/>
    <row r="444" s="77" customFormat="1" ht="14.25"/>
    <row r="445" s="77" customFormat="1" ht="14.25"/>
    <row r="446" s="77" customFormat="1" ht="14.25"/>
    <row r="447" s="77" customFormat="1" ht="14.25"/>
    <row r="448" s="77" customFormat="1" ht="14.25"/>
    <row r="449" s="77" customFormat="1" ht="14.25"/>
    <row r="450" s="77" customFormat="1" ht="14.25"/>
    <row r="451" s="77" customFormat="1" ht="14.25"/>
    <row r="452" s="77" customFormat="1" ht="14.25"/>
    <row r="453" s="77" customFormat="1" ht="14.25"/>
    <row r="454" s="77" customFormat="1" ht="14.25"/>
    <row r="455" s="77" customFormat="1" ht="14.25"/>
    <row r="456" s="77" customFormat="1" ht="14.25"/>
    <row r="457" s="77" customFormat="1" ht="14.25"/>
    <row r="458" s="77" customFormat="1" ht="14.25"/>
    <row r="459" s="77" customFormat="1" ht="14.25"/>
    <row r="460" s="77" customFormat="1" ht="14.25"/>
    <row r="461" s="77" customFormat="1" ht="14.25"/>
    <row r="462" s="77" customFormat="1" ht="14.25"/>
    <row r="463" s="77" customFormat="1" ht="14.25"/>
    <row r="464" s="77" customFormat="1" ht="14.25"/>
    <row r="465" s="77" customFormat="1" ht="14.25"/>
    <row r="466" s="77" customFormat="1" ht="14.25">
      <c r="C466" s="91"/>
    </row>
    <row r="467" s="77" customFormat="1" ht="14.25"/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V12"/>
  <sheetViews>
    <sheetView zoomScaleSheetLayoutView="62" zoomScalePageLayoutView="0" workbookViewId="0" topLeftCell="G1">
      <selection activeCell="K8" sqref="K8"/>
    </sheetView>
  </sheetViews>
  <sheetFormatPr defaultColWidth="8.88671875" defaultRowHeight="13.5"/>
  <cols>
    <col min="1" max="2" width="8.88671875" style="16" customWidth="1"/>
    <col min="3" max="3" width="7.6640625" style="16" bestFit="1" customWidth="1"/>
    <col min="4" max="4" width="5.88671875" style="16" customWidth="1"/>
    <col min="5" max="5" width="8.10546875" style="16" customWidth="1"/>
    <col min="6" max="6" width="5.88671875" style="16" customWidth="1"/>
    <col min="7" max="7" width="8.4453125" style="16" bestFit="1" customWidth="1"/>
    <col min="8" max="8" width="8.10546875" style="16" customWidth="1"/>
    <col min="9" max="9" width="8.88671875" style="16" customWidth="1"/>
    <col min="10" max="10" width="8.10546875" style="16" customWidth="1"/>
    <col min="11" max="11" width="9.6640625" style="16" bestFit="1" customWidth="1"/>
    <col min="12" max="12" width="7.3359375" style="16" customWidth="1"/>
    <col min="13" max="13" width="8.88671875" style="16" customWidth="1"/>
    <col min="14" max="14" width="10.10546875" style="16" customWidth="1"/>
    <col min="15" max="15" width="9.6640625" style="16" bestFit="1" customWidth="1"/>
    <col min="16" max="16" width="8.21484375" style="16" customWidth="1"/>
    <col min="17" max="17" width="7.6640625" style="16" customWidth="1"/>
    <col min="18" max="18" width="6.3359375" style="16" customWidth="1"/>
    <col min="19" max="19" width="7.5546875" style="16" customWidth="1"/>
    <col min="20" max="20" width="11.10546875" style="16" customWidth="1"/>
    <col min="21" max="21" width="10.10546875" style="16" customWidth="1"/>
    <col min="22" max="22" width="9.10546875" style="16" customWidth="1"/>
    <col min="23" max="203" width="8.88671875" style="16" customWidth="1"/>
    <col min="204" max="16384" width="8.88671875" style="16" customWidth="1"/>
  </cols>
  <sheetData>
    <row r="1" spans="1:21" ht="39.75" customHeight="1">
      <c r="A1" s="610" t="s">
        <v>283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</row>
    <row r="2" spans="1:22" ht="25.5" customHeight="1">
      <c r="A2" s="16" t="s">
        <v>126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V2" s="40" t="s">
        <v>104</v>
      </c>
    </row>
    <row r="3" spans="1:22" ht="33" customHeight="1">
      <c r="A3" s="390"/>
      <c r="B3" s="391" t="s">
        <v>3</v>
      </c>
      <c r="C3" s="672" t="s">
        <v>127</v>
      </c>
      <c r="D3" s="673"/>
      <c r="E3" s="673"/>
      <c r="F3" s="674"/>
      <c r="G3" s="672" t="s">
        <v>128</v>
      </c>
      <c r="H3" s="673"/>
      <c r="I3" s="673"/>
      <c r="J3" s="674"/>
      <c r="K3" s="672" t="s">
        <v>129</v>
      </c>
      <c r="L3" s="673"/>
      <c r="M3" s="673"/>
      <c r="N3" s="674"/>
      <c r="O3" s="672" t="s">
        <v>130</v>
      </c>
      <c r="P3" s="673"/>
      <c r="Q3" s="673"/>
      <c r="R3" s="673"/>
      <c r="S3" s="673"/>
      <c r="T3" s="673"/>
      <c r="U3" s="674"/>
      <c r="V3" s="19"/>
    </row>
    <row r="4" spans="1:22" ht="33" customHeight="1">
      <c r="A4" s="392" t="s">
        <v>63</v>
      </c>
      <c r="B4" s="393"/>
      <c r="C4" s="670" t="s">
        <v>105</v>
      </c>
      <c r="D4" s="675"/>
      <c r="E4" s="675"/>
      <c r="F4" s="676"/>
      <c r="G4" s="677" t="s">
        <v>106</v>
      </c>
      <c r="H4" s="675"/>
      <c r="I4" s="675"/>
      <c r="J4" s="676"/>
      <c r="K4" s="677" t="s">
        <v>107</v>
      </c>
      <c r="L4" s="675"/>
      <c r="M4" s="675"/>
      <c r="N4" s="676"/>
      <c r="O4" s="677" t="s">
        <v>108</v>
      </c>
      <c r="P4" s="675"/>
      <c r="Q4" s="675"/>
      <c r="R4" s="675"/>
      <c r="S4" s="675"/>
      <c r="T4" s="675"/>
      <c r="U4" s="676"/>
      <c r="V4" s="45" t="s">
        <v>64</v>
      </c>
    </row>
    <row r="5" spans="1:22" ht="33" customHeight="1">
      <c r="A5" s="394"/>
      <c r="B5" s="393"/>
      <c r="C5" s="21"/>
      <c r="D5" s="21" t="s">
        <v>131</v>
      </c>
      <c r="E5" s="21" t="s">
        <v>109</v>
      </c>
      <c r="F5" s="21" t="s">
        <v>132</v>
      </c>
      <c r="G5" s="21"/>
      <c r="H5" s="21" t="s">
        <v>131</v>
      </c>
      <c r="I5" s="21" t="s">
        <v>109</v>
      </c>
      <c r="J5" s="21" t="s">
        <v>132</v>
      </c>
      <c r="K5" s="21"/>
      <c r="L5" s="21" t="s">
        <v>131</v>
      </c>
      <c r="M5" s="21" t="s">
        <v>109</v>
      </c>
      <c r="N5" s="21" t="s">
        <v>132</v>
      </c>
      <c r="O5" s="21"/>
      <c r="P5" s="21" t="s">
        <v>110</v>
      </c>
      <c r="Q5" s="21" t="s">
        <v>133</v>
      </c>
      <c r="R5" s="21" t="s">
        <v>134</v>
      </c>
      <c r="S5" s="21" t="s">
        <v>111</v>
      </c>
      <c r="T5" s="21" t="s">
        <v>457</v>
      </c>
      <c r="U5" s="21" t="s">
        <v>135</v>
      </c>
      <c r="V5" s="20"/>
    </row>
    <row r="6" spans="1:22" ht="33" customHeight="1">
      <c r="A6" s="394"/>
      <c r="B6" s="39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 t="s">
        <v>112</v>
      </c>
      <c r="Q6" s="43"/>
      <c r="R6" s="43"/>
      <c r="S6" s="43" t="s">
        <v>113</v>
      </c>
      <c r="T6" s="43"/>
      <c r="U6" s="43"/>
      <c r="V6" s="20"/>
    </row>
    <row r="7" spans="1:22" ht="33" customHeight="1">
      <c r="A7" s="395"/>
      <c r="B7" s="158" t="s">
        <v>0</v>
      </c>
      <c r="C7" s="23"/>
      <c r="D7" s="23" t="s">
        <v>114</v>
      </c>
      <c r="E7" s="23" t="s">
        <v>115</v>
      </c>
      <c r="F7" s="46" t="s">
        <v>86</v>
      </c>
      <c r="G7" s="23"/>
      <c r="H7" s="23" t="s">
        <v>114</v>
      </c>
      <c r="I7" s="23" t="s">
        <v>115</v>
      </c>
      <c r="J7" s="46" t="s">
        <v>86</v>
      </c>
      <c r="K7" s="23"/>
      <c r="L7" s="23" t="s">
        <v>114</v>
      </c>
      <c r="M7" s="23" t="s">
        <v>115</v>
      </c>
      <c r="N7" s="46" t="s">
        <v>86</v>
      </c>
      <c r="O7" s="23"/>
      <c r="P7" s="23" t="s">
        <v>116</v>
      </c>
      <c r="Q7" s="23" t="s">
        <v>115</v>
      </c>
      <c r="R7" s="23" t="s">
        <v>117</v>
      </c>
      <c r="S7" s="23" t="s">
        <v>116</v>
      </c>
      <c r="T7" s="23" t="s">
        <v>118</v>
      </c>
      <c r="U7" s="46" t="s">
        <v>86</v>
      </c>
      <c r="V7" s="22"/>
    </row>
    <row r="8" spans="1:22" s="64" customFormat="1" ht="33" customHeight="1">
      <c r="A8" s="404" t="s">
        <v>281</v>
      </c>
      <c r="B8" s="405">
        <f>SUM(C8,G8,K8,O8)</f>
        <v>5345155</v>
      </c>
      <c r="C8" s="406">
        <v>72590</v>
      </c>
      <c r="D8" s="407">
        <v>0</v>
      </c>
      <c r="E8" s="408">
        <v>72590</v>
      </c>
      <c r="F8" s="407">
        <v>0</v>
      </c>
      <c r="G8" s="406">
        <f>H8+I8+J8</f>
        <v>425240</v>
      </c>
      <c r="H8" s="408">
        <v>90822</v>
      </c>
      <c r="I8" s="408">
        <v>250534</v>
      </c>
      <c r="J8" s="408">
        <v>83884</v>
      </c>
      <c r="K8" s="406">
        <f>L8+M8+N8</f>
        <v>1827090</v>
      </c>
      <c r="L8" s="408">
        <v>40257</v>
      </c>
      <c r="M8" s="409">
        <v>535860</v>
      </c>
      <c r="N8" s="409">
        <v>1250973</v>
      </c>
      <c r="O8" s="406">
        <f>P8+Q8+R8+S8+T8+U8</f>
        <v>3020235</v>
      </c>
      <c r="P8" s="410">
        <v>0</v>
      </c>
      <c r="Q8" s="410">
        <v>11998</v>
      </c>
      <c r="R8" s="410">
        <v>0</v>
      </c>
      <c r="S8" s="410">
        <v>18828</v>
      </c>
      <c r="T8" s="410">
        <v>1605031</v>
      </c>
      <c r="U8" s="411">
        <v>1384378</v>
      </c>
      <c r="V8" s="412" t="s">
        <v>281</v>
      </c>
    </row>
    <row r="9" spans="1:22" s="63" customFormat="1" ht="33" customHeight="1">
      <c r="A9" s="100" t="s">
        <v>458</v>
      </c>
      <c r="B9" s="397">
        <f>SUM(C9,G9,K9,O9)</f>
        <v>3062588</v>
      </c>
      <c r="C9" s="398">
        <v>52505</v>
      </c>
      <c r="D9" s="396">
        <v>0</v>
      </c>
      <c r="E9" s="400">
        <v>52505</v>
      </c>
      <c r="F9" s="399">
        <v>0</v>
      </c>
      <c r="G9" s="398">
        <f>H9+I9+J9</f>
        <v>246868</v>
      </c>
      <c r="H9" s="400">
        <v>45476</v>
      </c>
      <c r="I9" s="400">
        <v>181059</v>
      </c>
      <c r="J9" s="400">
        <v>20333</v>
      </c>
      <c r="K9" s="398">
        <f>L9+M9+N9</f>
        <v>887742</v>
      </c>
      <c r="L9" s="400">
        <v>19768</v>
      </c>
      <c r="M9" s="402">
        <v>378975</v>
      </c>
      <c r="N9" s="402">
        <v>488999</v>
      </c>
      <c r="O9" s="398">
        <f>P9+Q9+R9+S9+T9+U9</f>
        <v>1875473</v>
      </c>
      <c r="P9" s="401">
        <v>0</v>
      </c>
      <c r="Q9" s="401">
        <v>5760</v>
      </c>
      <c r="R9" s="410">
        <v>0</v>
      </c>
      <c r="S9" s="401">
        <v>1956</v>
      </c>
      <c r="T9" s="401">
        <v>784831</v>
      </c>
      <c r="U9" s="403">
        <v>1082926</v>
      </c>
      <c r="V9" s="104" t="s">
        <v>454</v>
      </c>
    </row>
    <row r="10" spans="1:22" s="63" customFormat="1" ht="33" customHeight="1">
      <c r="A10" s="413" t="s">
        <v>459</v>
      </c>
      <c r="B10" s="414">
        <f>SUM(C10,G10,K10,O10)</f>
        <v>2282567</v>
      </c>
      <c r="C10" s="415">
        <v>20085</v>
      </c>
      <c r="D10" s="416">
        <v>0</v>
      </c>
      <c r="E10" s="417">
        <v>20085</v>
      </c>
      <c r="F10" s="418">
        <v>0</v>
      </c>
      <c r="G10" s="415">
        <f>H10+I10+J10</f>
        <v>178372</v>
      </c>
      <c r="H10" s="417">
        <v>45346</v>
      </c>
      <c r="I10" s="417">
        <v>69475</v>
      </c>
      <c r="J10" s="417">
        <v>63551</v>
      </c>
      <c r="K10" s="415">
        <f>L10+M10+N10</f>
        <v>939348</v>
      </c>
      <c r="L10" s="417">
        <v>20489</v>
      </c>
      <c r="M10" s="419">
        <v>156885</v>
      </c>
      <c r="N10" s="419">
        <v>761974</v>
      </c>
      <c r="O10" s="415">
        <f>P10+Q10+R10+S10+T10+U10</f>
        <v>1144762</v>
      </c>
      <c r="P10" s="420">
        <v>0</v>
      </c>
      <c r="Q10" s="420">
        <v>6238</v>
      </c>
      <c r="R10" s="421">
        <v>0</v>
      </c>
      <c r="S10" s="420">
        <v>16872</v>
      </c>
      <c r="T10" s="420">
        <v>820200</v>
      </c>
      <c r="U10" s="422">
        <v>301452</v>
      </c>
      <c r="V10" s="88" t="s">
        <v>456</v>
      </c>
    </row>
    <row r="11" spans="1:16" s="39" customFormat="1" ht="18" customHeight="1">
      <c r="A11" s="35" t="s">
        <v>258</v>
      </c>
      <c r="B11" s="35"/>
      <c r="F11" s="140"/>
      <c r="G11" s="140"/>
      <c r="H11" s="35"/>
      <c r="P11" s="140" t="s">
        <v>257</v>
      </c>
    </row>
    <row r="12" spans="1:16" s="39" customFormat="1" ht="18" customHeight="1">
      <c r="A12" s="39" t="s">
        <v>466</v>
      </c>
      <c r="P12" s="39" t="s">
        <v>460</v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</sheetData>
  <sheetProtection/>
  <mergeCells count="9">
    <mergeCell ref="A1:U1"/>
    <mergeCell ref="C3:F3"/>
    <mergeCell ref="G3:J3"/>
    <mergeCell ref="K3:N3"/>
    <mergeCell ref="O3:U3"/>
    <mergeCell ref="C4:F4"/>
    <mergeCell ref="G4:J4"/>
    <mergeCell ref="K4:N4"/>
    <mergeCell ref="O4:U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2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V11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10.77734375" style="16" customWidth="1"/>
    <col min="2" max="5" width="9.88671875" style="16" customWidth="1"/>
    <col min="6" max="7" width="15.99609375" style="16" customWidth="1"/>
    <col min="8" max="9" width="9.88671875" style="16" customWidth="1"/>
    <col min="10" max="10" width="10.88671875" style="16" customWidth="1"/>
    <col min="11" max="16384" width="8.88671875" style="16" customWidth="1"/>
  </cols>
  <sheetData>
    <row r="1" spans="1:10" ht="36.75" customHeight="1">
      <c r="A1" s="610" t="s">
        <v>284</v>
      </c>
      <c r="B1" s="610"/>
      <c r="C1" s="610"/>
      <c r="D1" s="610"/>
      <c r="E1" s="610"/>
      <c r="F1" s="610"/>
      <c r="G1" s="610"/>
      <c r="H1" s="610"/>
      <c r="I1" s="610"/>
      <c r="J1" s="610"/>
    </row>
    <row r="2" spans="1:10" ht="18.75" customHeight="1">
      <c r="A2" s="16" t="s">
        <v>79</v>
      </c>
      <c r="J2" s="18" t="s">
        <v>80</v>
      </c>
    </row>
    <row r="3" spans="1:10" ht="27" customHeight="1">
      <c r="A3" s="29"/>
      <c r="B3" s="36" t="s">
        <v>3</v>
      </c>
      <c r="C3" s="36" t="s">
        <v>81</v>
      </c>
      <c r="D3" s="36" t="s">
        <v>136</v>
      </c>
      <c r="E3" s="36" t="s">
        <v>82</v>
      </c>
      <c r="F3" s="36" t="s">
        <v>137</v>
      </c>
      <c r="G3" s="36" t="s">
        <v>138</v>
      </c>
      <c r="H3" s="54" t="s">
        <v>139</v>
      </c>
      <c r="I3" s="36" t="s">
        <v>140</v>
      </c>
      <c r="J3" s="29"/>
    </row>
    <row r="4" spans="1:10" ht="16.5" customHeight="1">
      <c r="A4" s="53" t="s">
        <v>63</v>
      </c>
      <c r="B4" s="33"/>
      <c r="C4" s="33"/>
      <c r="D4" s="33"/>
      <c r="E4" s="33"/>
      <c r="F4" s="55"/>
      <c r="G4" s="31"/>
      <c r="H4" s="33"/>
      <c r="I4" s="33"/>
      <c r="J4" s="34" t="s">
        <v>64</v>
      </c>
    </row>
    <row r="5" spans="1:10" ht="16.5" customHeight="1">
      <c r="A5" s="165"/>
      <c r="B5" s="33"/>
      <c r="C5" s="33"/>
      <c r="D5" s="33"/>
      <c r="E5" s="33"/>
      <c r="F5" s="33"/>
      <c r="G5" s="28"/>
      <c r="H5" s="33"/>
      <c r="I5" s="33"/>
      <c r="J5" s="165"/>
    </row>
    <row r="6" spans="1:10" ht="27" customHeight="1">
      <c r="A6" s="37"/>
      <c r="B6" s="24" t="s">
        <v>0</v>
      </c>
      <c r="C6" s="24" t="s">
        <v>83</v>
      </c>
      <c r="D6" s="24" t="s">
        <v>84</v>
      </c>
      <c r="E6" s="24" t="s">
        <v>119</v>
      </c>
      <c r="F6" s="26" t="s">
        <v>120</v>
      </c>
      <c r="G6" s="26" t="s">
        <v>121</v>
      </c>
      <c r="H6" s="24" t="s">
        <v>85</v>
      </c>
      <c r="I6" s="26" t="s">
        <v>86</v>
      </c>
      <c r="J6" s="37"/>
    </row>
    <row r="7" spans="1:10" s="56" customFormat="1" ht="40.5" customHeight="1">
      <c r="A7" s="376" t="s">
        <v>281</v>
      </c>
      <c r="B7" s="426">
        <f>SUM(B8:B9)</f>
        <v>58343.79999999999</v>
      </c>
      <c r="C7" s="427">
        <f aca="true" t="shared" si="0" ref="C7:I7">SUM(C8:C9)</f>
        <v>38259.5</v>
      </c>
      <c r="D7" s="427">
        <f t="shared" si="0"/>
        <v>7678</v>
      </c>
      <c r="E7" s="427">
        <f t="shared" si="0"/>
        <v>8496.400000000001</v>
      </c>
      <c r="F7" s="427">
        <f t="shared" si="0"/>
        <v>240.1</v>
      </c>
      <c r="G7" s="424">
        <v>0</v>
      </c>
      <c r="H7" s="427">
        <f t="shared" si="0"/>
        <v>230.4</v>
      </c>
      <c r="I7" s="428">
        <f t="shared" si="0"/>
        <v>3439.3999999999996</v>
      </c>
      <c r="J7" s="381" t="s">
        <v>281</v>
      </c>
    </row>
    <row r="8" spans="1:22" s="63" customFormat="1" ht="40.5" customHeight="1">
      <c r="A8" s="393" t="s">
        <v>461</v>
      </c>
      <c r="B8" s="425">
        <f>C8+D8+E8+F8+G8+H8+I8</f>
        <v>41967.09999999999</v>
      </c>
      <c r="C8" s="429">
        <v>27489.2</v>
      </c>
      <c r="D8" s="424">
        <v>5502</v>
      </c>
      <c r="E8" s="423">
        <v>6425.1</v>
      </c>
      <c r="F8" s="424">
        <v>189.7</v>
      </c>
      <c r="G8" s="424">
        <v>0</v>
      </c>
      <c r="H8" s="424">
        <v>0</v>
      </c>
      <c r="I8" s="430">
        <v>2361.1</v>
      </c>
      <c r="J8" s="34" t="s">
        <v>454</v>
      </c>
      <c r="K8" s="69"/>
      <c r="L8" s="67"/>
      <c r="M8" s="66"/>
      <c r="N8" s="66"/>
      <c r="O8" s="69"/>
      <c r="P8" s="58"/>
      <c r="Q8" s="58"/>
      <c r="R8" s="58"/>
      <c r="S8" s="58"/>
      <c r="T8" s="58"/>
      <c r="U8" s="70"/>
      <c r="V8" s="104" t="s">
        <v>454</v>
      </c>
    </row>
    <row r="9" spans="1:22" s="73" customFormat="1" ht="40.5" customHeight="1">
      <c r="A9" s="158" t="s">
        <v>462</v>
      </c>
      <c r="B9" s="431">
        <f>C9+D9+E9+F9+G9+H9+I9</f>
        <v>16376.699999999997</v>
      </c>
      <c r="C9" s="432">
        <v>10770.3</v>
      </c>
      <c r="D9" s="433">
        <v>2176</v>
      </c>
      <c r="E9" s="434">
        <v>2071.3</v>
      </c>
      <c r="F9" s="433">
        <v>50.4</v>
      </c>
      <c r="G9" s="433">
        <v>0</v>
      </c>
      <c r="H9" s="434">
        <v>230.4</v>
      </c>
      <c r="I9" s="435">
        <v>1078.3</v>
      </c>
      <c r="J9" s="25" t="s">
        <v>456</v>
      </c>
      <c r="K9" s="69"/>
      <c r="L9" s="67"/>
      <c r="M9" s="66"/>
      <c r="N9" s="66"/>
      <c r="O9" s="69"/>
      <c r="P9" s="58"/>
      <c r="Q9" s="58"/>
      <c r="R9" s="58"/>
      <c r="S9" s="58"/>
      <c r="T9" s="58"/>
      <c r="U9" s="70"/>
      <c r="V9" s="104" t="s">
        <v>456</v>
      </c>
    </row>
    <row r="10" spans="1:8" s="39" customFormat="1" ht="19.5" customHeight="1">
      <c r="A10" s="35" t="s">
        <v>258</v>
      </c>
      <c r="B10" s="35"/>
      <c r="F10" s="140" t="s">
        <v>257</v>
      </c>
      <c r="G10" s="140"/>
      <c r="H10" s="35"/>
    </row>
    <row r="11" ht="12.75">
      <c r="A11" s="39"/>
    </row>
  </sheetData>
  <sheetProtection/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"/>
  <sheetViews>
    <sheetView zoomScalePageLayoutView="0" workbookViewId="0" topLeftCell="A1">
      <selection activeCell="A6" sqref="A6"/>
    </sheetView>
  </sheetViews>
  <sheetFormatPr defaultColWidth="8.88671875" defaultRowHeight="13.5"/>
  <cols>
    <col min="1" max="1" width="10.77734375" style="16" customWidth="1"/>
    <col min="2" max="5" width="9.6640625" style="16" customWidth="1"/>
    <col min="6" max="6" width="14.6640625" style="16" customWidth="1"/>
    <col min="7" max="7" width="14.3359375" style="16" customWidth="1"/>
    <col min="8" max="9" width="9.6640625" style="16" customWidth="1"/>
    <col min="10" max="10" width="10.77734375" style="16" customWidth="1"/>
    <col min="11" max="16384" width="8.88671875" style="16" customWidth="1"/>
  </cols>
  <sheetData>
    <row r="1" spans="1:10" ht="30" customHeight="1">
      <c r="A1" s="610" t="s">
        <v>285</v>
      </c>
      <c r="B1" s="610"/>
      <c r="C1" s="610"/>
      <c r="D1" s="610"/>
      <c r="E1" s="610"/>
      <c r="F1" s="610"/>
      <c r="G1" s="610"/>
      <c r="H1" s="610"/>
      <c r="I1" s="610"/>
      <c r="J1" s="610"/>
    </row>
    <row r="2" spans="1:10" ht="18" customHeight="1">
      <c r="A2" s="16" t="s">
        <v>141</v>
      </c>
      <c r="J2" s="18" t="s">
        <v>463</v>
      </c>
    </row>
    <row r="3" spans="1:10" ht="26.25" customHeight="1">
      <c r="A3" s="29"/>
      <c r="B3" s="36" t="s">
        <v>3</v>
      </c>
      <c r="C3" s="36" t="s">
        <v>81</v>
      </c>
      <c r="D3" s="36" t="s">
        <v>136</v>
      </c>
      <c r="E3" s="36" t="s">
        <v>82</v>
      </c>
      <c r="F3" s="52" t="s">
        <v>137</v>
      </c>
      <c r="G3" s="52" t="s">
        <v>138</v>
      </c>
      <c r="H3" s="36" t="s">
        <v>122</v>
      </c>
      <c r="I3" s="36" t="s">
        <v>140</v>
      </c>
      <c r="J3" s="29"/>
    </row>
    <row r="4" spans="1:10" ht="26.25" customHeight="1">
      <c r="A4" s="53" t="s">
        <v>63</v>
      </c>
      <c r="B4" s="33"/>
      <c r="C4" s="33"/>
      <c r="D4" s="33"/>
      <c r="E4" s="33"/>
      <c r="F4" s="55"/>
      <c r="G4" s="55"/>
      <c r="H4" s="33"/>
      <c r="I4" s="33"/>
      <c r="J4" s="34" t="s">
        <v>64</v>
      </c>
    </row>
    <row r="5" spans="1:10" ht="26.25" customHeight="1">
      <c r="A5" s="37"/>
      <c r="B5" s="24" t="s">
        <v>0</v>
      </c>
      <c r="C5" s="24" t="s">
        <v>83</v>
      </c>
      <c r="D5" s="24" t="s">
        <v>84</v>
      </c>
      <c r="E5" s="24" t="s">
        <v>119</v>
      </c>
      <c r="F5" s="26" t="s">
        <v>120</v>
      </c>
      <c r="G5" s="26" t="s">
        <v>121</v>
      </c>
      <c r="H5" s="24" t="s">
        <v>85</v>
      </c>
      <c r="I5" s="26" t="s">
        <v>86</v>
      </c>
      <c r="J5" s="37"/>
    </row>
    <row r="6" spans="1:10" s="56" customFormat="1" ht="40.5" customHeight="1">
      <c r="A6" s="376" t="s">
        <v>281</v>
      </c>
      <c r="B6" s="437">
        <f>SUM(C6:I6)</f>
        <v>36531034.14</v>
      </c>
      <c r="C6" s="438">
        <f>'[2]2) 업종별 부과량 분석'!$G$8</f>
        <v>14366662.07</v>
      </c>
      <c r="D6" s="438">
        <f>'[2]2) 업종별 부과량 분석'!$K$8</f>
        <v>7472731.39</v>
      </c>
      <c r="E6" s="438">
        <f>'[2]2) 업종별 부과량 분석'!$O$8</f>
        <v>13279552.57</v>
      </c>
      <c r="F6" s="378">
        <f>'[2]2) 업종별 부과량 분석'!$S$8</f>
        <v>229026.41</v>
      </c>
      <c r="G6" s="378">
        <v>0</v>
      </c>
      <c r="H6" s="438">
        <f>'[2]2) 업종별 부과량 분석'!$AA$8</f>
        <v>97598.85</v>
      </c>
      <c r="I6" s="439">
        <f>'[2]2) 업종별 부과량 분석'!$AE$8</f>
        <v>1085462.85</v>
      </c>
      <c r="J6" s="440" t="s">
        <v>281</v>
      </c>
    </row>
    <row r="7" spans="1:22" s="63" customFormat="1" ht="40.5" customHeight="1">
      <c r="A7" s="100" t="s">
        <v>458</v>
      </c>
      <c r="B7" s="436">
        <f>SUM(C7:I7)</f>
        <v>26374791</v>
      </c>
      <c r="C7" s="441">
        <v>10082464</v>
      </c>
      <c r="D7" s="442">
        <v>5357533</v>
      </c>
      <c r="E7" s="442">
        <v>10015542</v>
      </c>
      <c r="F7" s="384">
        <v>186744</v>
      </c>
      <c r="G7" s="374">
        <v>0</v>
      </c>
      <c r="H7" s="442">
        <v>415</v>
      </c>
      <c r="I7" s="443">
        <v>732093</v>
      </c>
      <c r="J7" s="104" t="s">
        <v>454</v>
      </c>
      <c r="K7" s="69"/>
      <c r="L7" s="67"/>
      <c r="M7" s="66"/>
      <c r="N7" s="66"/>
      <c r="O7" s="69"/>
      <c r="P7" s="58"/>
      <c r="Q7" s="58"/>
      <c r="R7" s="58"/>
      <c r="S7" s="58"/>
      <c r="T7" s="58"/>
      <c r="U7" s="70"/>
      <c r="V7" s="104" t="s">
        <v>454</v>
      </c>
    </row>
    <row r="8" spans="1:22" s="73" customFormat="1" ht="40.5" customHeight="1">
      <c r="A8" s="413" t="s">
        <v>459</v>
      </c>
      <c r="B8" s="444">
        <f>SUM(C8:I8)</f>
        <v>10156243</v>
      </c>
      <c r="C8" s="445">
        <v>4284198</v>
      </c>
      <c r="D8" s="446">
        <v>2115198</v>
      </c>
      <c r="E8" s="446">
        <v>3264011</v>
      </c>
      <c r="F8" s="387">
        <v>42282</v>
      </c>
      <c r="G8" s="447">
        <v>0</v>
      </c>
      <c r="H8" s="446">
        <v>97184</v>
      </c>
      <c r="I8" s="448">
        <v>353370</v>
      </c>
      <c r="J8" s="88" t="s">
        <v>456</v>
      </c>
      <c r="K8" s="69"/>
      <c r="L8" s="67"/>
      <c r="M8" s="66"/>
      <c r="N8" s="66"/>
      <c r="O8" s="69"/>
      <c r="P8" s="58"/>
      <c r="Q8" s="58"/>
      <c r="R8" s="58"/>
      <c r="S8" s="58"/>
      <c r="T8" s="58"/>
      <c r="U8" s="70"/>
      <c r="V8" s="104" t="s">
        <v>456</v>
      </c>
    </row>
    <row r="9" spans="1:8" s="39" customFormat="1" ht="27" customHeight="1">
      <c r="A9" s="35" t="s">
        <v>258</v>
      </c>
      <c r="B9" s="35"/>
      <c r="F9" s="140" t="s">
        <v>257</v>
      </c>
      <c r="G9" s="140"/>
      <c r="H9" s="35"/>
    </row>
    <row r="10" ht="16.5" customHeight="1">
      <c r="A10" s="39"/>
    </row>
  </sheetData>
  <sheetProtection/>
  <mergeCells count="1"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8"/>
  <sheetViews>
    <sheetView zoomScalePageLayoutView="0" workbookViewId="0" topLeftCell="G1">
      <selection activeCell="O9" sqref="O9"/>
    </sheetView>
  </sheetViews>
  <sheetFormatPr defaultColWidth="8.88671875" defaultRowHeight="13.5"/>
  <cols>
    <col min="1" max="1" width="10.4453125" style="277" customWidth="1"/>
    <col min="2" max="2" width="7.10546875" style="495" bestFit="1" customWidth="1"/>
    <col min="3" max="3" width="8.21484375" style="495" bestFit="1" customWidth="1"/>
    <col min="4" max="4" width="11.3359375" style="277" customWidth="1"/>
    <col min="5" max="5" width="10.4453125" style="277" customWidth="1"/>
    <col min="6" max="6" width="10.3359375" style="277" customWidth="1"/>
    <col min="7" max="7" width="8.99609375" style="277" bestFit="1" customWidth="1"/>
    <col min="8" max="8" width="11.4453125" style="277" customWidth="1"/>
    <col min="9" max="9" width="8.99609375" style="277" bestFit="1" customWidth="1"/>
    <col min="10" max="10" width="5.4453125" style="277" customWidth="1"/>
    <col min="11" max="12" width="7.10546875" style="277" bestFit="1" customWidth="1"/>
    <col min="13" max="13" width="8.3359375" style="277" customWidth="1"/>
    <col min="14" max="14" width="7.77734375" style="277" bestFit="1" customWidth="1"/>
    <col min="15" max="15" width="10.3359375" style="277" bestFit="1" customWidth="1"/>
    <col min="16" max="16" width="8.6640625" style="277" bestFit="1" customWidth="1"/>
    <col min="17" max="17" width="8.77734375" style="277" customWidth="1"/>
    <col min="18" max="18" width="10.4453125" style="277" bestFit="1" customWidth="1"/>
    <col min="19" max="19" width="11.88671875" style="496" bestFit="1" customWidth="1"/>
    <col min="20" max="20" width="10.88671875" style="277" customWidth="1"/>
    <col min="21" max="16384" width="8.88671875" style="277" customWidth="1"/>
  </cols>
  <sheetData>
    <row r="1" spans="1:20" ht="32.25" customHeight="1">
      <c r="A1" s="678" t="s">
        <v>467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</row>
    <row r="2" spans="1:20" s="454" customFormat="1" ht="32.25" customHeight="1">
      <c r="A2" s="451" t="s">
        <v>468</v>
      </c>
      <c r="B2" s="452"/>
      <c r="C2" s="453"/>
      <c r="R2" s="679" t="s">
        <v>469</v>
      </c>
      <c r="S2" s="679"/>
      <c r="T2" s="679"/>
    </row>
    <row r="3" spans="1:21" s="460" customFormat="1" ht="32.25" customHeight="1">
      <c r="A3" s="455"/>
      <c r="B3" s="456" t="s">
        <v>470</v>
      </c>
      <c r="C3" s="457" t="s">
        <v>471</v>
      </c>
      <c r="D3" s="457" t="s">
        <v>472</v>
      </c>
      <c r="E3" s="457" t="s">
        <v>473</v>
      </c>
      <c r="F3" s="680" t="s">
        <v>474</v>
      </c>
      <c r="G3" s="680"/>
      <c r="H3" s="680"/>
      <c r="I3" s="680"/>
      <c r="J3" s="680"/>
      <c r="K3" s="680"/>
      <c r="L3" s="680"/>
      <c r="M3" s="680"/>
      <c r="N3" s="680"/>
      <c r="O3" s="681" t="s">
        <v>475</v>
      </c>
      <c r="P3" s="680"/>
      <c r="Q3" s="680"/>
      <c r="R3" s="682"/>
      <c r="S3" s="458" t="s">
        <v>476</v>
      </c>
      <c r="T3" s="459"/>
      <c r="U3" s="30"/>
    </row>
    <row r="4" spans="1:21" s="460" customFormat="1" ht="45" customHeight="1">
      <c r="A4" s="32" t="s">
        <v>367</v>
      </c>
      <c r="B4" s="461" t="s">
        <v>341</v>
      </c>
      <c r="C4" s="461" t="s">
        <v>341</v>
      </c>
      <c r="D4" s="461" t="s">
        <v>341</v>
      </c>
      <c r="E4" s="461" t="s">
        <v>341</v>
      </c>
      <c r="F4" s="683" t="s">
        <v>477</v>
      </c>
      <c r="G4" s="684"/>
      <c r="H4" s="684"/>
      <c r="I4" s="684"/>
      <c r="J4" s="683" t="s">
        <v>478</v>
      </c>
      <c r="K4" s="684"/>
      <c r="L4" s="684"/>
      <c r="M4" s="685"/>
      <c r="N4" s="456" t="s">
        <v>479</v>
      </c>
      <c r="O4" s="683" t="s">
        <v>480</v>
      </c>
      <c r="P4" s="686"/>
      <c r="Q4" s="687"/>
      <c r="R4" s="32" t="s">
        <v>479</v>
      </c>
      <c r="S4" s="462" t="s">
        <v>341</v>
      </c>
      <c r="T4" s="28" t="s">
        <v>337</v>
      </c>
      <c r="U4" s="30"/>
    </row>
    <row r="5" spans="1:21" s="460" customFormat="1" ht="15">
      <c r="A5" s="31"/>
      <c r="B5" s="33"/>
      <c r="C5" s="33" t="s">
        <v>481</v>
      </c>
      <c r="D5" s="33" t="s">
        <v>341</v>
      </c>
      <c r="E5" s="33" t="s">
        <v>341</v>
      </c>
      <c r="F5" s="461"/>
      <c r="G5" s="463" t="s">
        <v>482</v>
      </c>
      <c r="H5" s="463" t="s">
        <v>483</v>
      </c>
      <c r="I5" s="464" t="s">
        <v>484</v>
      </c>
      <c r="J5" s="33"/>
      <c r="K5" s="463" t="s">
        <v>482</v>
      </c>
      <c r="L5" s="463" t="s">
        <v>483</v>
      </c>
      <c r="M5" s="464" t="s">
        <v>484</v>
      </c>
      <c r="N5" s="465" t="s">
        <v>485</v>
      </c>
      <c r="O5" s="33"/>
      <c r="P5" s="463"/>
      <c r="Q5" s="463"/>
      <c r="R5" s="466" t="s">
        <v>486</v>
      </c>
      <c r="S5" s="462" t="s">
        <v>487</v>
      </c>
      <c r="T5" s="28"/>
      <c r="U5" s="30"/>
    </row>
    <row r="6" spans="1:21" s="460" customFormat="1" ht="14.25">
      <c r="A6" s="32"/>
      <c r="B6" s="33" t="s">
        <v>488</v>
      </c>
      <c r="C6" s="33" t="s">
        <v>489</v>
      </c>
      <c r="D6" s="33" t="s">
        <v>338</v>
      </c>
      <c r="E6" s="33" t="s">
        <v>338</v>
      </c>
      <c r="F6" s="33"/>
      <c r="G6" s="33" t="s">
        <v>490</v>
      </c>
      <c r="H6" s="33" t="s">
        <v>491</v>
      </c>
      <c r="I6" s="28" t="s">
        <v>492</v>
      </c>
      <c r="J6" s="461"/>
      <c r="K6" s="33" t="s">
        <v>490</v>
      </c>
      <c r="L6" s="33" t="s">
        <v>491</v>
      </c>
      <c r="M6" s="28" t="s">
        <v>492</v>
      </c>
      <c r="N6" s="33" t="s">
        <v>493</v>
      </c>
      <c r="O6" s="461"/>
      <c r="P6" s="461" t="s">
        <v>494</v>
      </c>
      <c r="Q6" s="461" t="s">
        <v>495</v>
      </c>
      <c r="R6" s="27" t="s">
        <v>493</v>
      </c>
      <c r="S6" s="462" t="s">
        <v>496</v>
      </c>
      <c r="T6" s="28"/>
      <c r="U6" s="30"/>
    </row>
    <row r="7" spans="1:21" s="460" customFormat="1" ht="14.25">
      <c r="A7" s="31"/>
      <c r="B7" s="33" t="s">
        <v>497</v>
      </c>
      <c r="C7" s="33" t="s">
        <v>498</v>
      </c>
      <c r="D7" s="33" t="s">
        <v>499</v>
      </c>
      <c r="E7" s="33" t="s">
        <v>493</v>
      </c>
      <c r="F7" s="33"/>
      <c r="G7" s="33" t="s">
        <v>500</v>
      </c>
      <c r="H7" s="33" t="s">
        <v>501</v>
      </c>
      <c r="I7" s="28" t="s">
        <v>502</v>
      </c>
      <c r="J7" s="33"/>
      <c r="K7" s="33" t="s">
        <v>500</v>
      </c>
      <c r="L7" s="33" t="s">
        <v>501</v>
      </c>
      <c r="M7" s="28" t="s">
        <v>502</v>
      </c>
      <c r="N7" s="33" t="s">
        <v>341</v>
      </c>
      <c r="O7" s="33"/>
      <c r="P7" s="467" t="s">
        <v>4</v>
      </c>
      <c r="Q7" s="467" t="s">
        <v>5</v>
      </c>
      <c r="R7" s="27"/>
      <c r="S7" s="462" t="s">
        <v>503</v>
      </c>
      <c r="T7" s="468"/>
      <c r="U7" s="30"/>
    </row>
    <row r="8" spans="1:21" s="460" customFormat="1" ht="14.25">
      <c r="A8" s="469"/>
      <c r="B8" s="24"/>
      <c r="C8" s="24" t="s">
        <v>341</v>
      </c>
      <c r="D8" s="24"/>
      <c r="E8" s="24"/>
      <c r="F8" s="24"/>
      <c r="G8" s="24"/>
      <c r="H8" s="24"/>
      <c r="I8" s="470"/>
      <c r="J8" s="24"/>
      <c r="K8" s="24"/>
      <c r="L8" s="24"/>
      <c r="M8" s="24"/>
      <c r="N8" s="24"/>
      <c r="O8" s="24"/>
      <c r="P8" s="24"/>
      <c r="Q8" s="24"/>
      <c r="R8" s="471"/>
      <c r="S8" s="25"/>
      <c r="T8" s="472"/>
      <c r="U8" s="30"/>
    </row>
    <row r="9" spans="1:21" s="479" customFormat="1" ht="39.75" customHeight="1">
      <c r="A9" s="376" t="s">
        <v>428</v>
      </c>
      <c r="B9" s="473" t="s">
        <v>1</v>
      </c>
      <c r="C9" s="474" t="s">
        <v>1</v>
      </c>
      <c r="D9" s="481">
        <v>583284</v>
      </c>
      <c r="E9" s="482">
        <f>SUM(E10:E11)</f>
        <v>1849.1999999999998</v>
      </c>
      <c r="F9" s="481">
        <v>513349</v>
      </c>
      <c r="G9" s="477" t="s">
        <v>1</v>
      </c>
      <c r="H9" s="481">
        <v>513349</v>
      </c>
      <c r="I9" s="477" t="s">
        <v>1</v>
      </c>
      <c r="J9" s="477" t="s">
        <v>1</v>
      </c>
      <c r="K9" s="477" t="s">
        <v>1</v>
      </c>
      <c r="L9" s="477" t="s">
        <v>1</v>
      </c>
      <c r="M9" s="477" t="s">
        <v>1</v>
      </c>
      <c r="N9" s="483">
        <v>149.1</v>
      </c>
      <c r="O9" s="481">
        <v>69935</v>
      </c>
      <c r="P9" s="484">
        <f>P10+P11</f>
        <v>30298</v>
      </c>
      <c r="Q9" s="484">
        <f>Q10+Q11</f>
        <v>39637</v>
      </c>
      <c r="R9" s="482">
        <v>1700.08</v>
      </c>
      <c r="S9" s="597">
        <v>88.01</v>
      </c>
      <c r="T9" s="440" t="s">
        <v>428</v>
      </c>
      <c r="U9" s="30"/>
    </row>
    <row r="10" spans="1:21" s="479" customFormat="1" ht="39.75" customHeight="1">
      <c r="A10" s="27" t="s">
        <v>505</v>
      </c>
      <c r="B10" s="473" t="s">
        <v>1</v>
      </c>
      <c r="C10" s="474" t="s">
        <v>1</v>
      </c>
      <c r="D10" s="475">
        <v>427593</v>
      </c>
      <c r="E10" s="476">
        <v>978.3</v>
      </c>
      <c r="F10" s="475">
        <v>377650</v>
      </c>
      <c r="G10" s="477" t="s">
        <v>1</v>
      </c>
      <c r="H10" s="475">
        <v>377650</v>
      </c>
      <c r="I10" s="477" t="s">
        <v>1</v>
      </c>
      <c r="J10" s="477" t="s">
        <v>1</v>
      </c>
      <c r="K10" s="477" t="s">
        <v>1</v>
      </c>
      <c r="L10" s="477" t="s">
        <v>1</v>
      </c>
      <c r="M10" s="477" t="s">
        <v>1</v>
      </c>
      <c r="N10" s="480">
        <v>83.2</v>
      </c>
      <c r="O10" s="477">
        <v>49943</v>
      </c>
      <c r="P10" s="442">
        <v>19787</v>
      </c>
      <c r="Q10" s="442">
        <v>30156</v>
      </c>
      <c r="R10" s="476">
        <v>895.05</v>
      </c>
      <c r="S10" s="478">
        <v>88.32</v>
      </c>
      <c r="T10" s="28" t="s">
        <v>507</v>
      </c>
      <c r="U10" s="30"/>
    </row>
    <row r="11" spans="1:21" s="479" customFormat="1" ht="39.75" customHeight="1">
      <c r="A11" s="471" t="s">
        <v>509</v>
      </c>
      <c r="B11" s="485" t="s">
        <v>1</v>
      </c>
      <c r="C11" s="486" t="s">
        <v>1</v>
      </c>
      <c r="D11" s="487">
        <v>155691</v>
      </c>
      <c r="E11" s="488">
        <v>870.9</v>
      </c>
      <c r="F11" s="489">
        <v>135699</v>
      </c>
      <c r="G11" s="489" t="s">
        <v>1</v>
      </c>
      <c r="H11" s="487">
        <v>135699</v>
      </c>
      <c r="I11" s="489" t="s">
        <v>1</v>
      </c>
      <c r="J11" s="489" t="s">
        <v>1</v>
      </c>
      <c r="K11" s="489" t="s">
        <v>1</v>
      </c>
      <c r="L11" s="489" t="s">
        <v>1</v>
      </c>
      <c r="M11" s="489" t="s">
        <v>1</v>
      </c>
      <c r="N11" s="490">
        <v>65.9</v>
      </c>
      <c r="O11" s="489">
        <v>19992</v>
      </c>
      <c r="P11" s="446">
        <v>10511</v>
      </c>
      <c r="Q11" s="446">
        <v>9481</v>
      </c>
      <c r="R11" s="488">
        <v>805.03</v>
      </c>
      <c r="S11" s="491">
        <v>87.16</v>
      </c>
      <c r="T11" s="470" t="s">
        <v>511</v>
      </c>
      <c r="U11" s="30"/>
    </row>
    <row r="12" spans="1:16" s="39" customFormat="1" ht="27" customHeight="1">
      <c r="A12" s="35" t="s">
        <v>258</v>
      </c>
      <c r="B12" s="35"/>
      <c r="F12" s="140"/>
      <c r="G12" s="140"/>
      <c r="H12" s="35"/>
      <c r="N12" s="140" t="s">
        <v>257</v>
      </c>
      <c r="P12" s="140"/>
    </row>
    <row r="13" spans="1:21" ht="14.25">
      <c r="A13" s="493"/>
      <c r="B13" s="492"/>
      <c r="C13" s="492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277" t="s">
        <v>341</v>
      </c>
      <c r="Q13" s="493"/>
      <c r="R13" s="493"/>
      <c r="S13" s="494"/>
      <c r="T13" s="493"/>
      <c r="U13" s="493"/>
    </row>
    <row r="14" spans="1:21" ht="14.25">
      <c r="A14" s="493"/>
      <c r="B14" s="492"/>
      <c r="C14" s="492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4"/>
      <c r="T14" s="493"/>
      <c r="U14" s="493"/>
    </row>
    <row r="15" spans="1:21" ht="14.25">
      <c r="A15" s="493"/>
      <c r="B15" s="492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4"/>
      <c r="T15" s="493"/>
      <c r="U15" s="493"/>
    </row>
    <row r="16" spans="1:21" ht="14.25">
      <c r="A16" s="493"/>
      <c r="B16" s="492"/>
      <c r="C16" s="492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4"/>
      <c r="T16" s="493"/>
      <c r="U16" s="493"/>
    </row>
    <row r="17" spans="1:21" ht="14.25">
      <c r="A17" s="493"/>
      <c r="B17" s="492"/>
      <c r="C17" s="492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4"/>
      <c r="T17" s="493"/>
      <c r="U17" s="493"/>
    </row>
    <row r="18" spans="1:21" ht="14.25">
      <c r="A18" s="493"/>
      <c r="B18" s="492"/>
      <c r="C18" s="492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4"/>
      <c r="T18" s="493"/>
      <c r="U18" s="493"/>
    </row>
  </sheetData>
  <sheetProtection/>
  <mergeCells count="7">
    <mergeCell ref="A1:T1"/>
    <mergeCell ref="R2:T2"/>
    <mergeCell ref="F3:N3"/>
    <mergeCell ref="O3:R3"/>
    <mergeCell ref="F4:I4"/>
    <mergeCell ref="J4:M4"/>
    <mergeCell ref="O4:Q4"/>
  </mergeCells>
  <printOptions horizontalCentered="1"/>
  <pageMargins left="0.2755905511811024" right="0.2362204724409449" top="0.8661417322834646" bottom="0.984251968503937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9"/>
  <sheetViews>
    <sheetView zoomScalePageLayoutView="0" workbookViewId="0" topLeftCell="A1">
      <selection activeCell="H14" sqref="H14"/>
    </sheetView>
  </sheetViews>
  <sheetFormatPr defaultColWidth="8.88671875" defaultRowHeight="13.5"/>
  <cols>
    <col min="1" max="1" width="9.3359375" style="493" customWidth="1"/>
    <col min="2" max="7" width="20.77734375" style="493" customWidth="1"/>
    <col min="8" max="8" width="13.4453125" style="493" customWidth="1"/>
    <col min="9" max="9" width="11.99609375" style="493" customWidth="1"/>
    <col min="10" max="10" width="10.6640625" style="493" customWidth="1"/>
    <col min="11" max="11" width="9.10546875" style="493" customWidth="1"/>
    <col min="12" max="12" width="10.6640625" style="493" customWidth="1"/>
    <col min="13" max="13" width="10.3359375" style="493" customWidth="1"/>
    <col min="14" max="14" width="11.3359375" style="493" customWidth="1"/>
    <col min="15" max="15" width="10.6640625" style="493" customWidth="1"/>
    <col min="16" max="16" width="11.99609375" style="493" customWidth="1"/>
    <col min="17" max="16384" width="8.88671875" style="493" customWidth="1"/>
  </cols>
  <sheetData>
    <row r="1" spans="1:16" ht="33" customHeight="1">
      <c r="A1" s="688" t="s">
        <v>512</v>
      </c>
      <c r="B1" s="688"/>
      <c r="C1" s="688"/>
      <c r="D1" s="688"/>
      <c r="E1" s="688"/>
      <c r="F1" s="688"/>
      <c r="G1" s="688"/>
      <c r="H1" s="688"/>
      <c r="I1" s="688"/>
      <c r="J1" s="497"/>
      <c r="K1" s="498"/>
      <c r="L1" s="498"/>
      <c r="M1" s="498"/>
      <c r="N1" s="498"/>
      <c r="O1" s="498"/>
      <c r="P1" s="498"/>
    </row>
    <row r="2" spans="1:8" s="16" customFormat="1" ht="18" customHeight="1">
      <c r="A2" s="16" t="s">
        <v>262</v>
      </c>
      <c r="B2" s="17"/>
      <c r="C2" s="17"/>
      <c r="D2" s="17"/>
      <c r="E2" s="17"/>
      <c r="F2" s="17"/>
      <c r="G2" s="17"/>
      <c r="H2" s="18" t="s">
        <v>513</v>
      </c>
    </row>
    <row r="3" spans="1:8" s="16" customFormat="1" ht="25.5" customHeight="1">
      <c r="A3" s="449" t="s">
        <v>66</v>
      </c>
      <c r="B3" s="689" t="s">
        <v>514</v>
      </c>
      <c r="C3" s="689"/>
      <c r="D3" s="689"/>
      <c r="E3" s="689"/>
      <c r="F3" s="689"/>
      <c r="G3" s="689"/>
      <c r="H3" s="464" t="s">
        <v>64</v>
      </c>
    </row>
    <row r="4" spans="1:8" s="16" customFormat="1" ht="36" customHeight="1">
      <c r="A4" s="392"/>
      <c r="B4" s="21" t="s">
        <v>3</v>
      </c>
      <c r="C4" s="21" t="s">
        <v>515</v>
      </c>
      <c r="D4" s="499" t="s">
        <v>516</v>
      </c>
      <c r="E4" s="500" t="s">
        <v>517</v>
      </c>
      <c r="F4" s="123" t="s">
        <v>518</v>
      </c>
      <c r="G4" s="21" t="s">
        <v>519</v>
      </c>
      <c r="H4" s="28"/>
    </row>
    <row r="5" spans="1:8" s="504" customFormat="1" ht="12.75">
      <c r="A5" s="501"/>
      <c r="B5" s="502"/>
      <c r="C5" s="502"/>
      <c r="D5" s="502"/>
      <c r="E5" s="500" t="s">
        <v>520</v>
      </c>
      <c r="F5" s="501"/>
      <c r="G5" s="502"/>
      <c r="H5" s="503"/>
    </row>
    <row r="6" spans="1:8" s="508" customFormat="1" ht="17.25" customHeight="1">
      <c r="A6" s="505"/>
      <c r="B6" s="23" t="s">
        <v>0</v>
      </c>
      <c r="C6" s="23" t="s">
        <v>83</v>
      </c>
      <c r="D6" s="23" t="s">
        <v>521</v>
      </c>
      <c r="E6" s="506"/>
      <c r="F6" s="25" t="s">
        <v>85</v>
      </c>
      <c r="G6" s="26" t="s">
        <v>86</v>
      </c>
      <c r="H6" s="507"/>
    </row>
    <row r="7" spans="1:8" s="56" customFormat="1" ht="30" customHeight="1">
      <c r="A7" s="512" t="s">
        <v>281</v>
      </c>
      <c r="B7" s="513">
        <f>C7+D7+E7+F7</f>
        <v>14683</v>
      </c>
      <c r="C7" s="514">
        <f>C8+C9</f>
        <v>4989</v>
      </c>
      <c r="D7" s="514">
        <f>D8+D9</f>
        <v>8827</v>
      </c>
      <c r="E7" s="514">
        <f>E8+E9</f>
        <v>741</v>
      </c>
      <c r="F7" s="514">
        <f>F8+F9</f>
        <v>126</v>
      </c>
      <c r="G7" s="511">
        <v>0</v>
      </c>
      <c r="H7" s="124" t="s">
        <v>281</v>
      </c>
    </row>
    <row r="8" spans="1:8" s="16" customFormat="1" ht="30" customHeight="1">
      <c r="A8" s="393" t="s">
        <v>504</v>
      </c>
      <c r="B8" s="509">
        <f>C8+D8+E8+F8</f>
        <v>11057</v>
      </c>
      <c r="C8" s="510">
        <v>3770</v>
      </c>
      <c r="D8" s="510">
        <v>6630</v>
      </c>
      <c r="E8" s="510">
        <v>656</v>
      </c>
      <c r="F8" s="510">
        <v>1</v>
      </c>
      <c r="G8" s="511">
        <v>0</v>
      </c>
      <c r="H8" s="76" t="s">
        <v>506</v>
      </c>
    </row>
    <row r="9" spans="1:8" s="16" customFormat="1" ht="30" customHeight="1">
      <c r="A9" s="158" t="s">
        <v>508</v>
      </c>
      <c r="B9" s="515">
        <f>C9+D9+E9+F9</f>
        <v>3626</v>
      </c>
      <c r="C9" s="516">
        <v>1219</v>
      </c>
      <c r="D9" s="516">
        <v>2197</v>
      </c>
      <c r="E9" s="516">
        <v>85</v>
      </c>
      <c r="F9" s="516">
        <v>125</v>
      </c>
      <c r="G9" s="517">
        <v>0</v>
      </c>
      <c r="H9" s="518" t="s">
        <v>510</v>
      </c>
    </row>
    <row r="10" spans="3:8" s="16" customFormat="1" ht="12.75">
      <c r="C10" s="17"/>
      <c r="D10" s="17"/>
      <c r="E10" s="17"/>
      <c r="F10" s="17"/>
      <c r="G10" s="17"/>
      <c r="H10" s="18"/>
    </row>
    <row r="11" spans="1:8" s="16" customFormat="1" ht="21.75" customHeight="1">
      <c r="A11" s="455" t="s">
        <v>261</v>
      </c>
      <c r="B11" s="690" t="s">
        <v>522</v>
      </c>
      <c r="C11" s="691"/>
      <c r="D11" s="691"/>
      <c r="E11" s="691"/>
      <c r="F11" s="691"/>
      <c r="G11" s="692"/>
      <c r="H11" s="450"/>
    </row>
    <row r="12" spans="1:8" s="16" customFormat="1" ht="24">
      <c r="A12" s="519" t="s">
        <v>66</v>
      </c>
      <c r="B12" s="598" t="s">
        <v>523</v>
      </c>
      <c r="C12" s="598" t="s">
        <v>524</v>
      </c>
      <c r="D12" s="598" t="s">
        <v>525</v>
      </c>
      <c r="E12" s="598" t="s">
        <v>526</v>
      </c>
      <c r="F12" s="598" t="s">
        <v>527</v>
      </c>
      <c r="G12" s="599" t="s">
        <v>528</v>
      </c>
      <c r="H12" s="28" t="s">
        <v>64</v>
      </c>
    </row>
    <row r="13" spans="1:8" s="16" customFormat="1" ht="12.75">
      <c r="A13" s="38"/>
      <c r="B13" s="600" t="s">
        <v>19</v>
      </c>
      <c r="C13" s="600" t="s">
        <v>8</v>
      </c>
      <c r="D13" s="600" t="s">
        <v>11</v>
      </c>
      <c r="E13" s="600" t="s">
        <v>14</v>
      </c>
      <c r="F13" s="600" t="s">
        <v>16</v>
      </c>
      <c r="G13" s="601" t="s">
        <v>538</v>
      </c>
      <c r="H13" s="503"/>
    </row>
    <row r="14" spans="1:8" s="16" customFormat="1" ht="24.75">
      <c r="A14" s="519"/>
      <c r="B14" s="602" t="s">
        <v>6</v>
      </c>
      <c r="C14" s="602" t="s">
        <v>9</v>
      </c>
      <c r="D14" s="602" t="s">
        <v>12</v>
      </c>
      <c r="E14" s="602" t="s">
        <v>15</v>
      </c>
      <c r="F14" s="602" t="s">
        <v>17</v>
      </c>
      <c r="G14" s="603" t="s">
        <v>18</v>
      </c>
      <c r="H14" s="520"/>
    </row>
    <row r="15" spans="1:8" s="16" customFormat="1" ht="21.75" customHeight="1">
      <c r="A15" s="521"/>
      <c r="B15" s="604" t="s">
        <v>7</v>
      </c>
      <c r="C15" s="604" t="s">
        <v>10</v>
      </c>
      <c r="D15" s="604" t="s">
        <v>13</v>
      </c>
      <c r="E15" s="604" t="s">
        <v>10</v>
      </c>
      <c r="F15" s="604" t="s">
        <v>13</v>
      </c>
      <c r="G15" s="605"/>
      <c r="H15" s="126"/>
    </row>
    <row r="16" spans="1:8" s="56" customFormat="1" ht="30" customHeight="1">
      <c r="A16" s="525" t="s">
        <v>539</v>
      </c>
      <c r="B16" s="513">
        <v>55955</v>
      </c>
      <c r="C16" s="514">
        <v>14683</v>
      </c>
      <c r="D16" s="514">
        <v>262.425163077473</v>
      </c>
      <c r="E16" s="514">
        <v>55186</v>
      </c>
      <c r="F16" s="606">
        <v>986.3</v>
      </c>
      <c r="G16" s="526">
        <v>26.6</v>
      </c>
      <c r="H16" s="527" t="s">
        <v>539</v>
      </c>
    </row>
    <row r="17" spans="1:8" s="16" customFormat="1" ht="30" customHeight="1">
      <c r="A17" s="522" t="s">
        <v>540</v>
      </c>
      <c r="B17" s="509">
        <v>41216</v>
      </c>
      <c r="C17" s="510">
        <v>11057</v>
      </c>
      <c r="D17" s="523">
        <v>268.29386645962734</v>
      </c>
      <c r="E17" s="510">
        <v>37548</v>
      </c>
      <c r="F17" s="524">
        <v>911</v>
      </c>
      <c r="G17" s="528">
        <v>29.4</v>
      </c>
      <c r="H17" s="135" t="s">
        <v>541</v>
      </c>
    </row>
    <row r="18" spans="1:8" s="16" customFormat="1" ht="30" customHeight="1">
      <c r="A18" s="529" t="s">
        <v>542</v>
      </c>
      <c r="B18" s="515">
        <v>14739</v>
      </c>
      <c r="C18" s="516">
        <v>3626</v>
      </c>
      <c r="D18" s="516">
        <v>246.013976524866</v>
      </c>
      <c r="E18" s="516">
        <v>17638</v>
      </c>
      <c r="F18" s="607">
        <v>1196.7</v>
      </c>
      <c r="G18" s="530">
        <v>20.6</v>
      </c>
      <c r="H18" s="531" t="s">
        <v>543</v>
      </c>
    </row>
    <row r="19" spans="1:16" s="39" customFormat="1" ht="27" customHeight="1">
      <c r="A19" s="35" t="s">
        <v>544</v>
      </c>
      <c r="B19" s="35"/>
      <c r="E19" s="140"/>
      <c r="F19" s="140" t="s">
        <v>545</v>
      </c>
      <c r="G19" s="140"/>
      <c r="H19" s="35"/>
      <c r="P19" s="140"/>
    </row>
    <row r="20" s="16" customFormat="1" ht="12.75"/>
    <row r="21" s="63" customFormat="1" ht="12.75"/>
    <row r="22" s="63" customFormat="1" ht="12.75"/>
    <row r="23" s="63" customFormat="1" ht="12.75"/>
    <row r="24" s="63" customFormat="1" ht="12.75"/>
    <row r="25" s="63" customFormat="1" ht="12.75"/>
    <row r="26" s="63" customFormat="1" ht="12.75"/>
    <row r="27" s="63" customFormat="1" ht="12.75"/>
    <row r="28" s="63" customFormat="1" ht="12.75"/>
    <row r="29" s="63" customFormat="1" ht="12.75"/>
    <row r="30" s="63" customFormat="1" ht="12.75"/>
    <row r="31" s="63" customFormat="1" ht="12.75"/>
    <row r="32" s="63" customFormat="1" ht="12.75"/>
    <row r="33" s="63" customFormat="1" ht="12.75"/>
    <row r="34" s="63" customFormat="1" ht="12.75"/>
    <row r="35" s="63" customFormat="1" ht="12.75"/>
    <row r="36" s="63" customFormat="1" ht="12.75"/>
    <row r="37" s="63" customFormat="1" ht="12.75"/>
    <row r="38" s="63" customFormat="1" ht="12.75"/>
    <row r="39" s="63" customFormat="1" ht="12.75"/>
    <row r="40" s="63" customFormat="1" ht="12.75"/>
    <row r="41" s="63" customFormat="1" ht="12.75"/>
    <row r="42" s="532" customFormat="1" ht="14.25"/>
    <row r="43" s="532" customFormat="1" ht="14.25"/>
    <row r="44" s="532" customFormat="1" ht="14.25"/>
    <row r="45" s="532" customFormat="1" ht="14.25"/>
    <row r="46" s="532" customFormat="1" ht="14.25"/>
    <row r="47" s="532" customFormat="1" ht="14.25"/>
    <row r="48" s="532" customFormat="1" ht="14.25"/>
    <row r="49" s="532" customFormat="1" ht="14.25"/>
    <row r="50" s="532" customFormat="1" ht="14.25"/>
    <row r="51" s="532" customFormat="1" ht="14.25"/>
    <row r="52" s="532" customFormat="1" ht="14.25"/>
    <row r="53" s="532" customFormat="1" ht="14.25"/>
    <row r="54" s="532" customFormat="1" ht="14.25"/>
    <row r="55" s="532" customFormat="1" ht="14.25"/>
    <row r="56" s="532" customFormat="1" ht="14.25"/>
    <row r="57" s="532" customFormat="1" ht="14.25"/>
    <row r="58" s="532" customFormat="1" ht="14.25"/>
    <row r="59" s="532" customFormat="1" ht="14.25"/>
    <row r="60" s="532" customFormat="1" ht="14.25"/>
    <row r="61" s="532" customFormat="1" ht="14.25"/>
    <row r="62" s="532" customFormat="1" ht="14.25"/>
    <row r="63" s="532" customFormat="1" ht="14.25"/>
    <row r="64" s="532" customFormat="1" ht="14.25"/>
    <row r="65" s="532" customFormat="1" ht="14.25"/>
    <row r="66" s="532" customFormat="1" ht="14.25"/>
    <row r="67" s="532" customFormat="1" ht="14.25"/>
    <row r="68" s="532" customFormat="1" ht="14.25"/>
    <row r="69" s="532" customFormat="1" ht="14.25"/>
    <row r="70" s="532" customFormat="1" ht="14.25"/>
    <row r="71" s="532" customFormat="1" ht="14.25"/>
    <row r="72" s="532" customFormat="1" ht="14.25"/>
    <row r="73" s="532" customFormat="1" ht="14.25"/>
    <row r="74" s="532" customFormat="1" ht="14.25"/>
    <row r="75" s="532" customFormat="1" ht="14.25"/>
    <row r="76" s="532" customFormat="1" ht="14.25"/>
    <row r="77" s="532" customFormat="1" ht="14.25"/>
    <row r="78" s="532" customFormat="1" ht="14.25"/>
    <row r="79" s="532" customFormat="1" ht="14.25"/>
    <row r="80" s="532" customFormat="1" ht="14.25"/>
    <row r="81" s="532" customFormat="1" ht="14.25"/>
    <row r="82" s="532" customFormat="1" ht="14.25"/>
    <row r="83" s="532" customFormat="1" ht="14.25"/>
    <row r="84" s="532" customFormat="1" ht="14.25"/>
    <row r="85" s="532" customFormat="1" ht="14.25"/>
    <row r="86" s="532" customFormat="1" ht="14.25"/>
    <row r="87" s="532" customFormat="1" ht="14.25"/>
    <row r="88" s="532" customFormat="1" ht="14.25"/>
    <row r="89" s="532" customFormat="1" ht="14.25"/>
    <row r="90" s="532" customFormat="1" ht="14.25"/>
    <row r="91" s="532" customFormat="1" ht="14.25"/>
  </sheetData>
  <sheetProtection/>
  <mergeCells count="3">
    <mergeCell ref="A1:I1"/>
    <mergeCell ref="B3:G3"/>
    <mergeCell ref="B11:G11"/>
  </mergeCells>
  <printOptions horizontalCentered="1" vertic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64"/>
  <sheetViews>
    <sheetView tabSelected="1" zoomScalePageLayoutView="0" workbookViewId="0" topLeftCell="D1">
      <selection activeCell="M22" sqref="M22"/>
    </sheetView>
  </sheetViews>
  <sheetFormatPr defaultColWidth="8.88671875" defaultRowHeight="13.5"/>
  <cols>
    <col min="1" max="1" width="8.21484375" style="568" customWidth="1"/>
    <col min="2" max="3" width="10.88671875" style="568" customWidth="1"/>
    <col min="4" max="4" width="11.77734375" style="568" bestFit="1" customWidth="1"/>
    <col min="5" max="5" width="8.77734375" style="568" customWidth="1"/>
    <col min="6" max="6" width="10.3359375" style="568" bestFit="1" customWidth="1"/>
    <col min="7" max="7" width="11.4453125" style="568" bestFit="1" customWidth="1"/>
    <col min="8" max="8" width="9.5546875" style="568" customWidth="1"/>
    <col min="9" max="9" width="9.21484375" style="568" customWidth="1"/>
    <col min="10" max="10" width="9.3359375" style="568" customWidth="1"/>
    <col min="11" max="11" width="10.10546875" style="568" customWidth="1"/>
    <col min="12" max="12" width="10.77734375" style="14" bestFit="1" customWidth="1"/>
    <col min="13" max="14" width="9.77734375" style="14" bestFit="1" customWidth="1"/>
    <col min="15" max="15" width="9.21484375" style="14" bestFit="1" customWidth="1"/>
    <col min="16" max="16" width="9.10546875" style="14" bestFit="1" customWidth="1"/>
    <col min="17" max="16384" width="8.88671875" style="14" customWidth="1"/>
  </cols>
  <sheetData>
    <row r="1" spans="1:11" s="533" customFormat="1" ht="27" customHeight="1">
      <c r="A1" s="711" t="s">
        <v>529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</row>
    <row r="2" spans="1:13" s="127" customFormat="1" ht="18.75" customHeight="1">
      <c r="A2" s="712" t="s">
        <v>530</v>
      </c>
      <c r="B2" s="712"/>
      <c r="C2" s="534"/>
      <c r="D2" s="534"/>
      <c r="E2" s="534"/>
      <c r="F2" s="534"/>
      <c r="G2" s="534"/>
      <c r="H2" s="534"/>
      <c r="I2" s="534"/>
      <c r="K2" s="713" t="s">
        <v>531</v>
      </c>
      <c r="L2" s="713"/>
      <c r="M2" s="713"/>
    </row>
    <row r="3" spans="1:12" s="128" customFormat="1" ht="24.75" customHeight="1">
      <c r="A3" s="535"/>
      <c r="B3" s="536" t="s">
        <v>263</v>
      </c>
      <c r="C3" s="536" t="s">
        <v>264</v>
      </c>
      <c r="D3" s="536" t="s">
        <v>265</v>
      </c>
      <c r="E3" s="714" t="s">
        <v>27</v>
      </c>
      <c r="F3" s="715"/>
      <c r="G3" s="715"/>
      <c r="H3" s="715"/>
      <c r="I3" s="715"/>
      <c r="J3" s="715"/>
      <c r="K3" s="716"/>
      <c r="L3" s="166"/>
    </row>
    <row r="4" spans="1:12" s="128" customFormat="1" ht="12">
      <c r="A4" s="537" t="s">
        <v>63</v>
      </c>
      <c r="B4" s="538" t="s">
        <v>24</v>
      </c>
      <c r="C4" s="539" t="s">
        <v>266</v>
      </c>
      <c r="D4" s="539" t="s">
        <v>267</v>
      </c>
      <c r="E4" s="717"/>
      <c r="F4" s="718"/>
      <c r="G4" s="718"/>
      <c r="H4" s="718"/>
      <c r="I4" s="718"/>
      <c r="J4" s="718"/>
      <c r="K4" s="719"/>
      <c r="L4" s="129" t="s">
        <v>64</v>
      </c>
    </row>
    <row r="5" spans="1:12" s="128" customFormat="1" ht="13.5" customHeight="1">
      <c r="A5" s="537"/>
      <c r="B5" s="538" t="s">
        <v>261</v>
      </c>
      <c r="C5" s="540"/>
      <c r="D5" s="539"/>
      <c r="E5" s="536" t="s">
        <v>268</v>
      </c>
      <c r="F5" s="536" t="s">
        <v>23</v>
      </c>
      <c r="G5" s="536" t="s">
        <v>37</v>
      </c>
      <c r="H5" s="700" t="s">
        <v>22</v>
      </c>
      <c r="I5" s="702"/>
      <c r="J5" s="536" t="s">
        <v>40</v>
      </c>
      <c r="K5" s="536" t="s">
        <v>41</v>
      </c>
      <c r="L5" s="129"/>
    </row>
    <row r="6" spans="1:12" s="128" customFormat="1" ht="13.5">
      <c r="A6" s="537"/>
      <c r="C6" s="540"/>
      <c r="D6" s="540"/>
      <c r="E6" s="539" t="s">
        <v>269</v>
      </c>
      <c r="F6" s="539" t="s">
        <v>532</v>
      </c>
      <c r="G6" s="539" t="s">
        <v>532</v>
      </c>
      <c r="H6" s="708" t="s">
        <v>39</v>
      </c>
      <c r="I6" s="709"/>
      <c r="J6" s="539"/>
      <c r="K6" s="539"/>
      <c r="L6" s="129"/>
    </row>
    <row r="7" spans="1:12" s="128" customFormat="1" ht="13.5">
      <c r="A7" s="537"/>
      <c r="B7" s="540"/>
      <c r="C7" s="540"/>
      <c r="D7" s="539" t="s">
        <v>533</v>
      </c>
      <c r="E7" s="693" t="s">
        <v>270</v>
      </c>
      <c r="F7" s="693" t="s">
        <v>25</v>
      </c>
      <c r="G7" s="693" t="s">
        <v>38</v>
      </c>
      <c r="H7" s="536" t="s">
        <v>20</v>
      </c>
      <c r="I7" s="536" t="s">
        <v>21</v>
      </c>
      <c r="J7" s="693" t="s">
        <v>271</v>
      </c>
      <c r="K7" s="693" t="s">
        <v>42</v>
      </c>
      <c r="L7" s="129"/>
    </row>
    <row r="8" spans="1:12" s="128" customFormat="1" ht="30" customHeight="1">
      <c r="A8" s="543"/>
      <c r="B8" s="544" t="s">
        <v>25</v>
      </c>
      <c r="C8" s="544" t="s">
        <v>26</v>
      </c>
      <c r="D8" s="544" t="s">
        <v>534</v>
      </c>
      <c r="E8" s="710"/>
      <c r="F8" s="710"/>
      <c r="G8" s="710"/>
      <c r="H8" s="545" t="s">
        <v>46</v>
      </c>
      <c r="I8" s="545" t="s">
        <v>47</v>
      </c>
      <c r="J8" s="710"/>
      <c r="K8" s="710"/>
      <c r="L8" s="546"/>
    </row>
    <row r="9" spans="1:12" s="551" customFormat="1" ht="27.75" customHeight="1">
      <c r="A9" s="552" t="s">
        <v>465</v>
      </c>
      <c r="B9" s="553">
        <v>4674494</v>
      </c>
      <c r="C9" s="554">
        <v>3450779</v>
      </c>
      <c r="D9" s="555">
        <v>73.8214446312264</v>
      </c>
      <c r="E9" s="547" t="s">
        <v>1</v>
      </c>
      <c r="F9" s="547" t="s">
        <v>1</v>
      </c>
      <c r="G9" s="554">
        <v>879661.8</v>
      </c>
      <c r="H9" s="554">
        <v>80371</v>
      </c>
      <c r="I9" s="554">
        <v>517008.8</v>
      </c>
      <c r="J9" s="554">
        <v>17650</v>
      </c>
      <c r="K9" s="556">
        <v>264632</v>
      </c>
      <c r="L9" s="557" t="s">
        <v>281</v>
      </c>
    </row>
    <row r="10" spans="1:12" s="551" customFormat="1" ht="27.75" customHeight="1">
      <c r="A10" s="558" t="s">
        <v>535</v>
      </c>
      <c r="B10" s="548">
        <v>2881013</v>
      </c>
      <c r="C10" s="547">
        <v>2048265</v>
      </c>
      <c r="D10" s="549">
        <v>71.09530571365002</v>
      </c>
      <c r="E10" s="547" t="s">
        <v>1</v>
      </c>
      <c r="F10" s="547" t="s">
        <v>1</v>
      </c>
      <c r="G10" s="547">
        <v>566463</v>
      </c>
      <c r="H10" s="547">
        <v>60835</v>
      </c>
      <c r="I10" s="547">
        <v>326664</v>
      </c>
      <c r="J10" s="547">
        <v>7961</v>
      </c>
      <c r="K10" s="550">
        <v>171003</v>
      </c>
      <c r="L10" s="559" t="s">
        <v>506</v>
      </c>
    </row>
    <row r="11" spans="1:12" s="551" customFormat="1" ht="27.75" customHeight="1">
      <c r="A11" s="560" t="s">
        <v>459</v>
      </c>
      <c r="B11" s="561">
        <v>1793481</v>
      </c>
      <c r="C11" s="562">
        <v>1402514</v>
      </c>
      <c r="D11" s="563">
        <v>78.20066117232354</v>
      </c>
      <c r="E11" s="564" t="s">
        <v>1</v>
      </c>
      <c r="F11" s="564" t="s">
        <v>1</v>
      </c>
      <c r="G11" s="562">
        <v>313198.8</v>
      </c>
      <c r="H11" s="562">
        <v>19536</v>
      </c>
      <c r="I11" s="562">
        <v>190344.8</v>
      </c>
      <c r="J11" s="562">
        <v>9689</v>
      </c>
      <c r="K11" s="565">
        <v>93629</v>
      </c>
      <c r="L11" s="566" t="s">
        <v>510</v>
      </c>
    </row>
    <row r="12" spans="1:12" s="15" customFormat="1" ht="14.25">
      <c r="A12" s="567"/>
      <c r="B12" s="568"/>
      <c r="C12" s="568"/>
      <c r="D12" s="568"/>
      <c r="E12" s="569"/>
      <c r="F12" s="568"/>
      <c r="G12" s="568"/>
      <c r="H12" s="568"/>
      <c r="I12" s="568"/>
      <c r="J12" s="568"/>
      <c r="K12" s="568"/>
      <c r="L12" s="567"/>
    </row>
    <row r="13" spans="2:16" s="15" customFormat="1" ht="14.25">
      <c r="B13" s="534"/>
      <c r="C13" s="534"/>
      <c r="D13" s="534"/>
      <c r="E13" s="569"/>
      <c r="F13" s="534"/>
      <c r="G13" s="534"/>
      <c r="H13" s="570" t="s">
        <v>272</v>
      </c>
      <c r="I13" s="127"/>
      <c r="J13" s="127"/>
      <c r="K13" s="127"/>
      <c r="L13" s="127"/>
      <c r="P13" s="571"/>
    </row>
    <row r="14" spans="1:16" s="15" customFormat="1" ht="24" customHeight="1">
      <c r="A14" s="572"/>
      <c r="B14" s="700" t="s">
        <v>28</v>
      </c>
      <c r="C14" s="701"/>
      <c r="D14" s="701"/>
      <c r="E14" s="701"/>
      <c r="F14" s="701"/>
      <c r="G14" s="701"/>
      <c r="H14" s="701"/>
      <c r="I14" s="701"/>
      <c r="J14" s="701"/>
      <c r="K14" s="701"/>
      <c r="L14" s="702"/>
      <c r="M14" s="536" t="s">
        <v>29</v>
      </c>
      <c r="N14" s="699" t="s">
        <v>273</v>
      </c>
      <c r="O14" s="536" t="s">
        <v>33</v>
      </c>
      <c r="P14" s="573"/>
    </row>
    <row r="15" spans="1:16" s="15" customFormat="1" ht="14.25">
      <c r="A15" s="574"/>
      <c r="B15" s="541"/>
      <c r="C15" s="575"/>
      <c r="D15" s="575"/>
      <c r="E15" s="575"/>
      <c r="F15" s="575"/>
      <c r="G15" s="575"/>
      <c r="H15" s="575"/>
      <c r="I15" s="575"/>
      <c r="J15" s="575"/>
      <c r="K15" s="575"/>
      <c r="L15" s="542"/>
      <c r="M15" s="539"/>
      <c r="N15" s="693"/>
      <c r="O15" s="539" t="s">
        <v>34</v>
      </c>
      <c r="P15" s="576"/>
    </row>
    <row r="16" spans="1:16" s="15" customFormat="1" ht="22.5" customHeight="1">
      <c r="A16" s="577" t="s">
        <v>536</v>
      </c>
      <c r="B16" s="536" t="s">
        <v>268</v>
      </c>
      <c r="C16" s="700" t="s">
        <v>274</v>
      </c>
      <c r="D16" s="701"/>
      <c r="E16" s="701"/>
      <c r="F16" s="702"/>
      <c r="G16" s="700" t="s">
        <v>44</v>
      </c>
      <c r="H16" s="701"/>
      <c r="I16" s="701"/>
      <c r="J16" s="701"/>
      <c r="K16" s="701"/>
      <c r="L16" s="702"/>
      <c r="M16" s="539" t="s">
        <v>30</v>
      </c>
      <c r="N16" s="539" t="s">
        <v>30</v>
      </c>
      <c r="O16" s="539" t="s">
        <v>30</v>
      </c>
      <c r="P16" s="129" t="s">
        <v>64</v>
      </c>
    </row>
    <row r="17" spans="1:16" s="15" customFormat="1" ht="22.5" customHeight="1">
      <c r="A17" s="577"/>
      <c r="B17" s="539" t="s">
        <v>62</v>
      </c>
      <c r="C17" s="703" t="s">
        <v>43</v>
      </c>
      <c r="D17" s="704"/>
      <c r="E17" s="704"/>
      <c r="F17" s="705"/>
      <c r="G17" s="703" t="s">
        <v>45</v>
      </c>
      <c r="H17" s="704"/>
      <c r="I17" s="704"/>
      <c r="J17" s="704"/>
      <c r="K17" s="704"/>
      <c r="L17" s="705"/>
      <c r="M17" s="539"/>
      <c r="N17" s="540"/>
      <c r="O17" s="539" t="s">
        <v>261</v>
      </c>
      <c r="P17" s="129"/>
    </row>
    <row r="18" spans="1:16" s="15" customFormat="1" ht="14.25">
      <c r="A18" s="577"/>
      <c r="B18" s="539"/>
      <c r="C18" s="536" t="s">
        <v>48</v>
      </c>
      <c r="D18" s="536" t="s">
        <v>264</v>
      </c>
      <c r="E18" s="700" t="s">
        <v>22</v>
      </c>
      <c r="F18" s="702"/>
      <c r="G18" s="536" t="s">
        <v>48</v>
      </c>
      <c r="H18" s="167" t="s">
        <v>37</v>
      </c>
      <c r="I18" s="700" t="s">
        <v>22</v>
      </c>
      <c r="J18" s="702"/>
      <c r="K18" s="536" t="s">
        <v>40</v>
      </c>
      <c r="L18" s="536" t="s">
        <v>41</v>
      </c>
      <c r="M18" s="539"/>
      <c r="N18" s="706" t="s">
        <v>32</v>
      </c>
      <c r="O18" s="539"/>
      <c r="P18" s="129"/>
    </row>
    <row r="19" spans="1:16" s="15" customFormat="1" ht="14.25">
      <c r="A19" s="574"/>
      <c r="B19" s="539"/>
      <c r="C19" s="539" t="s">
        <v>266</v>
      </c>
      <c r="D19" s="539" t="s">
        <v>266</v>
      </c>
      <c r="E19" s="708" t="s">
        <v>39</v>
      </c>
      <c r="F19" s="709"/>
      <c r="G19" s="539" t="s">
        <v>266</v>
      </c>
      <c r="H19" s="578" t="s">
        <v>532</v>
      </c>
      <c r="I19" s="708" t="s">
        <v>39</v>
      </c>
      <c r="J19" s="709"/>
      <c r="K19" s="539"/>
      <c r="L19" s="539"/>
      <c r="M19" s="539"/>
      <c r="N19" s="706"/>
      <c r="O19" s="539"/>
      <c r="P19" s="576"/>
    </row>
    <row r="20" spans="1:16" s="15" customFormat="1" ht="14.25">
      <c r="A20" s="574"/>
      <c r="B20" s="539"/>
      <c r="C20" s="693" t="s">
        <v>25</v>
      </c>
      <c r="D20" s="693" t="s">
        <v>26</v>
      </c>
      <c r="E20" s="536" t="s">
        <v>20</v>
      </c>
      <c r="F20" s="536" t="s">
        <v>21</v>
      </c>
      <c r="G20" s="693" t="s">
        <v>25</v>
      </c>
      <c r="H20" s="695" t="s">
        <v>38</v>
      </c>
      <c r="I20" s="536" t="s">
        <v>20</v>
      </c>
      <c r="J20" s="536" t="s">
        <v>21</v>
      </c>
      <c r="K20" s="697" t="s">
        <v>271</v>
      </c>
      <c r="L20" s="697" t="s">
        <v>42</v>
      </c>
      <c r="M20" s="539" t="s">
        <v>31</v>
      </c>
      <c r="N20" s="706"/>
      <c r="O20" s="539" t="s">
        <v>35</v>
      </c>
      <c r="P20" s="576"/>
    </row>
    <row r="21" spans="1:16" s="15" customFormat="1" ht="27.75" customHeight="1">
      <c r="A21" s="579"/>
      <c r="B21" s="580" t="s">
        <v>270</v>
      </c>
      <c r="C21" s="694"/>
      <c r="D21" s="694"/>
      <c r="E21" s="580" t="s">
        <v>46</v>
      </c>
      <c r="F21" s="580" t="s">
        <v>47</v>
      </c>
      <c r="G21" s="694"/>
      <c r="H21" s="696"/>
      <c r="I21" s="580" t="s">
        <v>46</v>
      </c>
      <c r="J21" s="580" t="s">
        <v>47</v>
      </c>
      <c r="K21" s="698"/>
      <c r="L21" s="698"/>
      <c r="M21" s="581" t="s">
        <v>537</v>
      </c>
      <c r="N21" s="707"/>
      <c r="O21" s="581" t="s">
        <v>36</v>
      </c>
      <c r="P21" s="582"/>
    </row>
    <row r="22" spans="1:16" s="551" customFormat="1" ht="27.75" customHeight="1">
      <c r="A22" s="557" t="s">
        <v>281</v>
      </c>
      <c r="B22" s="585">
        <v>200.10000000000002</v>
      </c>
      <c r="C22" s="554">
        <v>2255022</v>
      </c>
      <c r="D22" s="554">
        <v>1722758</v>
      </c>
      <c r="E22" s="554" t="s">
        <v>1</v>
      </c>
      <c r="F22" s="554">
        <v>1722758</v>
      </c>
      <c r="G22" s="554">
        <v>2419472</v>
      </c>
      <c r="H22" s="554">
        <v>1012844</v>
      </c>
      <c r="I22" s="554">
        <v>60830</v>
      </c>
      <c r="J22" s="554">
        <v>880512</v>
      </c>
      <c r="K22" s="554">
        <v>2124</v>
      </c>
      <c r="L22" s="481">
        <v>69378</v>
      </c>
      <c r="M22" s="481">
        <v>58943</v>
      </c>
      <c r="N22" s="481">
        <v>86739</v>
      </c>
      <c r="O22" s="608">
        <v>2379</v>
      </c>
      <c r="P22" s="586" t="s">
        <v>281</v>
      </c>
    </row>
    <row r="23" spans="1:16" s="551" customFormat="1" ht="27.75" customHeight="1">
      <c r="A23" s="587" t="s">
        <v>535</v>
      </c>
      <c r="B23" s="583">
        <v>105.4</v>
      </c>
      <c r="C23" s="547">
        <v>1375328</v>
      </c>
      <c r="D23" s="547">
        <v>1053620</v>
      </c>
      <c r="E23" s="554" t="s">
        <v>1</v>
      </c>
      <c r="F23" s="547">
        <v>1053620</v>
      </c>
      <c r="G23" s="547">
        <v>1505685</v>
      </c>
      <c r="H23" s="547">
        <v>592667</v>
      </c>
      <c r="I23" s="547">
        <v>48795</v>
      </c>
      <c r="J23" s="547">
        <v>478372</v>
      </c>
      <c r="K23" s="588">
        <v>0</v>
      </c>
      <c r="L23" s="475">
        <v>65500</v>
      </c>
      <c r="M23" s="475">
        <v>38471</v>
      </c>
      <c r="N23" s="475">
        <v>60011</v>
      </c>
      <c r="O23" s="584">
        <v>1508</v>
      </c>
      <c r="P23" s="589" t="s">
        <v>506</v>
      </c>
    </row>
    <row r="24" spans="1:16" s="551" customFormat="1" ht="27.75" customHeight="1">
      <c r="A24" s="590" t="s">
        <v>459</v>
      </c>
      <c r="B24" s="591">
        <v>94.7</v>
      </c>
      <c r="C24" s="562">
        <v>879694</v>
      </c>
      <c r="D24" s="562">
        <v>669138</v>
      </c>
      <c r="E24" s="592" t="s">
        <v>1</v>
      </c>
      <c r="F24" s="562">
        <v>669138</v>
      </c>
      <c r="G24" s="562">
        <v>913787</v>
      </c>
      <c r="H24" s="562">
        <v>420177.2</v>
      </c>
      <c r="I24" s="562">
        <v>12035</v>
      </c>
      <c r="J24" s="562">
        <v>402140</v>
      </c>
      <c r="K24" s="562">
        <v>2124</v>
      </c>
      <c r="L24" s="593">
        <v>3878</v>
      </c>
      <c r="M24" s="593">
        <v>20472</v>
      </c>
      <c r="N24" s="593">
        <v>26728</v>
      </c>
      <c r="O24" s="609">
        <v>871</v>
      </c>
      <c r="P24" s="594" t="s">
        <v>510</v>
      </c>
    </row>
    <row r="25" spans="1:12" s="39" customFormat="1" ht="27" customHeight="1">
      <c r="A25" s="35" t="s">
        <v>258</v>
      </c>
      <c r="B25" s="35"/>
      <c r="F25" s="140"/>
      <c r="G25" s="140"/>
      <c r="H25" s="35"/>
      <c r="K25" s="140" t="s">
        <v>257</v>
      </c>
      <c r="L25" s="140"/>
    </row>
    <row r="26" spans="1:11" s="15" customFormat="1" ht="14.25">
      <c r="A26" s="568"/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s="596" customFormat="1" ht="14.25">
      <c r="A27" s="595"/>
      <c r="B27" s="595"/>
      <c r="C27" s="595"/>
      <c r="D27" s="595"/>
      <c r="E27" s="595"/>
      <c r="F27" s="595"/>
      <c r="G27" s="595"/>
      <c r="H27" s="595"/>
      <c r="I27" s="595"/>
      <c r="J27" s="595"/>
      <c r="K27" s="595"/>
    </row>
    <row r="28" spans="1:11" s="596" customFormat="1" ht="14.25">
      <c r="A28" s="595"/>
      <c r="B28" s="595"/>
      <c r="C28" s="595"/>
      <c r="D28" s="595"/>
      <c r="E28" s="595"/>
      <c r="F28" s="595"/>
      <c r="G28" s="595"/>
      <c r="H28" s="595"/>
      <c r="I28" s="595"/>
      <c r="J28" s="595"/>
      <c r="K28" s="595"/>
    </row>
    <row r="29" spans="1:11" s="596" customFormat="1" ht="14.25">
      <c r="A29" s="595"/>
      <c r="B29" s="595"/>
      <c r="C29" s="595"/>
      <c r="D29" s="595"/>
      <c r="E29" s="595"/>
      <c r="F29" s="595"/>
      <c r="G29" s="595"/>
      <c r="H29" s="595"/>
      <c r="I29" s="595"/>
      <c r="J29" s="595"/>
      <c r="K29" s="595"/>
    </row>
    <row r="30" spans="1:11" s="596" customFormat="1" ht="14.25">
      <c r="A30" s="595"/>
      <c r="B30" s="595"/>
      <c r="C30" s="595"/>
      <c r="D30" s="595"/>
      <c r="E30" s="595"/>
      <c r="F30" s="595"/>
      <c r="G30" s="595"/>
      <c r="H30" s="595"/>
      <c r="I30" s="595"/>
      <c r="J30" s="595"/>
      <c r="K30" s="595"/>
    </row>
    <row r="31" spans="1:11" s="596" customFormat="1" ht="14.25">
      <c r="A31" s="595"/>
      <c r="B31" s="595"/>
      <c r="C31" s="595"/>
      <c r="D31" s="595"/>
      <c r="E31" s="595"/>
      <c r="F31" s="595"/>
      <c r="G31" s="595"/>
      <c r="H31" s="595"/>
      <c r="I31" s="595"/>
      <c r="J31" s="595"/>
      <c r="K31" s="595"/>
    </row>
    <row r="32" spans="1:11" s="596" customFormat="1" ht="14.25">
      <c r="A32" s="595"/>
      <c r="B32" s="595"/>
      <c r="C32" s="595"/>
      <c r="D32" s="595"/>
      <c r="E32" s="595"/>
      <c r="F32" s="595"/>
      <c r="G32" s="595"/>
      <c r="H32" s="595"/>
      <c r="I32" s="595"/>
      <c r="J32" s="595"/>
      <c r="K32" s="595"/>
    </row>
    <row r="33" spans="1:11" s="596" customFormat="1" ht="14.25">
      <c r="A33" s="595"/>
      <c r="B33" s="595"/>
      <c r="C33" s="595"/>
      <c r="D33" s="595"/>
      <c r="E33" s="595"/>
      <c r="F33" s="595"/>
      <c r="G33" s="595"/>
      <c r="H33" s="595"/>
      <c r="I33" s="595"/>
      <c r="J33" s="595"/>
      <c r="K33" s="595"/>
    </row>
    <row r="34" spans="1:11" s="596" customFormat="1" ht="14.25">
      <c r="A34" s="595"/>
      <c r="B34" s="595"/>
      <c r="C34" s="595"/>
      <c r="D34" s="595"/>
      <c r="E34" s="595"/>
      <c r="F34" s="595"/>
      <c r="G34" s="595"/>
      <c r="H34" s="595"/>
      <c r="I34" s="595"/>
      <c r="J34" s="595"/>
      <c r="K34" s="595"/>
    </row>
    <row r="35" spans="1:11" s="596" customFormat="1" ht="14.25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595"/>
    </row>
    <row r="36" spans="1:11" s="596" customFormat="1" ht="14.25">
      <c r="A36" s="595"/>
      <c r="B36" s="595"/>
      <c r="C36" s="595"/>
      <c r="D36" s="595"/>
      <c r="E36" s="595"/>
      <c r="F36" s="595"/>
      <c r="G36" s="595"/>
      <c r="H36" s="595"/>
      <c r="I36" s="595"/>
      <c r="J36" s="595"/>
      <c r="K36" s="595"/>
    </row>
    <row r="37" spans="1:11" s="596" customFormat="1" ht="14.25">
      <c r="A37" s="595"/>
      <c r="B37" s="595"/>
      <c r="C37" s="595"/>
      <c r="D37" s="595"/>
      <c r="E37" s="595"/>
      <c r="F37" s="595"/>
      <c r="G37" s="595"/>
      <c r="H37" s="595"/>
      <c r="I37" s="595"/>
      <c r="J37" s="595"/>
      <c r="K37" s="595"/>
    </row>
    <row r="38" spans="1:11" s="596" customFormat="1" ht="14.25">
      <c r="A38" s="595"/>
      <c r="B38" s="595"/>
      <c r="C38" s="595"/>
      <c r="D38" s="595"/>
      <c r="E38" s="595"/>
      <c r="F38" s="595"/>
      <c r="G38" s="595"/>
      <c r="H38" s="595"/>
      <c r="I38" s="595"/>
      <c r="J38" s="595"/>
      <c r="K38" s="595"/>
    </row>
    <row r="39" spans="1:11" s="596" customFormat="1" ht="14.25">
      <c r="A39" s="595"/>
      <c r="B39" s="595"/>
      <c r="C39" s="595"/>
      <c r="D39" s="595"/>
      <c r="E39" s="595"/>
      <c r="F39" s="595"/>
      <c r="G39" s="595"/>
      <c r="H39" s="595"/>
      <c r="I39" s="595"/>
      <c r="J39" s="595"/>
      <c r="K39" s="595"/>
    </row>
    <row r="40" spans="1:11" s="596" customFormat="1" ht="14.25">
      <c r="A40" s="595"/>
      <c r="B40" s="595"/>
      <c r="C40" s="595"/>
      <c r="D40" s="595"/>
      <c r="E40" s="595"/>
      <c r="F40" s="595"/>
      <c r="G40" s="595"/>
      <c r="H40" s="595"/>
      <c r="I40" s="595"/>
      <c r="J40" s="595"/>
      <c r="K40" s="595"/>
    </row>
    <row r="41" spans="1:11" s="596" customFormat="1" ht="14.25">
      <c r="A41" s="595"/>
      <c r="B41" s="595"/>
      <c r="C41" s="595"/>
      <c r="D41" s="595"/>
      <c r="E41" s="595"/>
      <c r="F41" s="595"/>
      <c r="G41" s="595"/>
      <c r="H41" s="595"/>
      <c r="I41" s="595"/>
      <c r="J41" s="595"/>
      <c r="K41" s="595"/>
    </row>
    <row r="42" spans="1:11" s="596" customFormat="1" ht="14.25">
      <c r="A42" s="595"/>
      <c r="B42" s="595"/>
      <c r="C42" s="595"/>
      <c r="D42" s="595"/>
      <c r="E42" s="595"/>
      <c r="F42" s="595"/>
      <c r="G42" s="595"/>
      <c r="H42" s="595"/>
      <c r="I42" s="595"/>
      <c r="J42" s="595"/>
      <c r="K42" s="595"/>
    </row>
    <row r="43" spans="1:11" s="596" customFormat="1" ht="14.25">
      <c r="A43" s="595"/>
      <c r="B43" s="595"/>
      <c r="C43" s="595"/>
      <c r="D43" s="595"/>
      <c r="E43" s="595"/>
      <c r="F43" s="595"/>
      <c r="G43" s="595"/>
      <c r="H43" s="595"/>
      <c r="I43" s="595"/>
      <c r="J43" s="595"/>
      <c r="K43" s="595"/>
    </row>
    <row r="44" spans="1:11" s="596" customFormat="1" ht="14.25">
      <c r="A44" s="595"/>
      <c r="B44" s="595"/>
      <c r="C44" s="595"/>
      <c r="D44" s="595"/>
      <c r="E44" s="595"/>
      <c r="F44" s="595"/>
      <c r="G44" s="595"/>
      <c r="H44" s="595"/>
      <c r="I44" s="595"/>
      <c r="J44" s="595"/>
      <c r="K44" s="595"/>
    </row>
    <row r="45" spans="1:11" s="596" customFormat="1" ht="14.25">
      <c r="A45" s="595"/>
      <c r="B45" s="595"/>
      <c r="C45" s="595"/>
      <c r="D45" s="595"/>
      <c r="E45" s="595"/>
      <c r="F45" s="595"/>
      <c r="G45" s="595"/>
      <c r="H45" s="595"/>
      <c r="I45" s="595"/>
      <c r="J45" s="595"/>
      <c r="K45" s="595"/>
    </row>
    <row r="46" spans="1:11" s="596" customFormat="1" ht="14.25">
      <c r="A46" s="595"/>
      <c r="B46" s="595"/>
      <c r="C46" s="595"/>
      <c r="D46" s="595"/>
      <c r="E46" s="595"/>
      <c r="F46" s="595"/>
      <c r="G46" s="595"/>
      <c r="H46" s="595"/>
      <c r="I46" s="595"/>
      <c r="J46" s="595"/>
      <c r="K46" s="595"/>
    </row>
    <row r="47" spans="1:11" s="596" customFormat="1" ht="14.25">
      <c r="A47" s="595"/>
      <c r="B47" s="595"/>
      <c r="C47" s="595"/>
      <c r="D47" s="595"/>
      <c r="E47" s="595"/>
      <c r="F47" s="595"/>
      <c r="G47" s="595"/>
      <c r="H47" s="595"/>
      <c r="I47" s="595"/>
      <c r="J47" s="595"/>
      <c r="K47" s="595"/>
    </row>
    <row r="48" spans="1:11" s="596" customFormat="1" ht="14.25">
      <c r="A48" s="595"/>
      <c r="B48" s="595"/>
      <c r="C48" s="595"/>
      <c r="D48" s="595"/>
      <c r="E48" s="595"/>
      <c r="F48" s="595"/>
      <c r="G48" s="595"/>
      <c r="H48" s="595"/>
      <c r="I48" s="595"/>
      <c r="J48" s="595"/>
      <c r="K48" s="595"/>
    </row>
    <row r="49" spans="1:11" s="596" customFormat="1" ht="14.25">
      <c r="A49" s="595"/>
      <c r="B49" s="595"/>
      <c r="C49" s="595"/>
      <c r="D49" s="595"/>
      <c r="E49" s="595"/>
      <c r="F49" s="595"/>
      <c r="G49" s="595"/>
      <c r="H49" s="595"/>
      <c r="I49" s="595"/>
      <c r="J49" s="595"/>
      <c r="K49" s="595"/>
    </row>
    <row r="50" spans="1:11" s="596" customFormat="1" ht="14.25">
      <c r="A50" s="595"/>
      <c r="B50" s="595"/>
      <c r="C50" s="595"/>
      <c r="D50" s="595"/>
      <c r="E50" s="595"/>
      <c r="F50" s="595"/>
      <c r="G50" s="595"/>
      <c r="H50" s="595"/>
      <c r="I50" s="595"/>
      <c r="J50" s="595"/>
      <c r="K50" s="595"/>
    </row>
    <row r="51" spans="1:11" s="596" customFormat="1" ht="14.25">
      <c r="A51" s="595"/>
      <c r="B51" s="595"/>
      <c r="C51" s="595"/>
      <c r="D51" s="595"/>
      <c r="E51" s="595"/>
      <c r="F51" s="595"/>
      <c r="G51" s="595"/>
      <c r="H51" s="595"/>
      <c r="I51" s="595"/>
      <c r="J51" s="595"/>
      <c r="K51" s="595"/>
    </row>
    <row r="52" spans="1:11" s="596" customFormat="1" ht="14.25">
      <c r="A52" s="595"/>
      <c r="B52" s="595"/>
      <c r="C52" s="595"/>
      <c r="D52" s="595"/>
      <c r="E52" s="595"/>
      <c r="F52" s="595"/>
      <c r="G52" s="595"/>
      <c r="H52" s="595"/>
      <c r="I52" s="595"/>
      <c r="J52" s="595"/>
      <c r="K52" s="595"/>
    </row>
    <row r="53" spans="1:11" s="596" customFormat="1" ht="14.25">
      <c r="A53" s="595"/>
      <c r="B53" s="595"/>
      <c r="C53" s="595"/>
      <c r="D53" s="595"/>
      <c r="E53" s="595"/>
      <c r="F53" s="595"/>
      <c r="G53" s="595"/>
      <c r="H53" s="595"/>
      <c r="I53" s="595"/>
      <c r="J53" s="595"/>
      <c r="K53" s="595"/>
    </row>
    <row r="54" spans="1:11" s="15" customFormat="1" ht="14.25">
      <c r="A54" s="568"/>
      <c r="B54" s="568"/>
      <c r="C54" s="568"/>
      <c r="D54" s="568"/>
      <c r="E54" s="568"/>
      <c r="F54" s="568"/>
      <c r="G54" s="568"/>
      <c r="H54" s="568"/>
      <c r="I54" s="568"/>
      <c r="J54" s="568"/>
      <c r="K54" s="568"/>
    </row>
    <row r="55" spans="1:11" s="15" customFormat="1" ht="14.25">
      <c r="A55" s="568"/>
      <c r="B55" s="568"/>
      <c r="C55" s="568"/>
      <c r="D55" s="568"/>
      <c r="E55" s="568"/>
      <c r="F55" s="568"/>
      <c r="G55" s="568"/>
      <c r="H55" s="568"/>
      <c r="I55" s="568"/>
      <c r="J55" s="568"/>
      <c r="K55" s="568"/>
    </row>
    <row r="56" spans="1:11" s="15" customFormat="1" ht="14.25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</row>
    <row r="57" spans="1:11" s="15" customFormat="1" ht="14.25">
      <c r="A57" s="568"/>
      <c r="B57" s="568"/>
      <c r="C57" s="568"/>
      <c r="D57" s="568"/>
      <c r="E57" s="568"/>
      <c r="F57" s="568"/>
      <c r="G57" s="568"/>
      <c r="H57" s="568"/>
      <c r="I57" s="568"/>
      <c r="J57" s="568"/>
      <c r="K57" s="568"/>
    </row>
    <row r="58" spans="1:11" s="15" customFormat="1" ht="14.25">
      <c r="A58" s="568"/>
      <c r="B58" s="568"/>
      <c r="C58" s="568"/>
      <c r="D58" s="568"/>
      <c r="E58" s="568"/>
      <c r="F58" s="568"/>
      <c r="G58" s="568"/>
      <c r="H58" s="568"/>
      <c r="I58" s="568"/>
      <c r="J58" s="568"/>
      <c r="K58" s="568"/>
    </row>
    <row r="59" spans="1:11" s="15" customFormat="1" ht="14.25">
      <c r="A59" s="568"/>
      <c r="B59" s="568"/>
      <c r="C59" s="568"/>
      <c r="D59" s="568"/>
      <c r="E59" s="568"/>
      <c r="F59" s="568"/>
      <c r="G59" s="568"/>
      <c r="H59" s="568"/>
      <c r="I59" s="568"/>
      <c r="J59" s="568"/>
      <c r="K59" s="568"/>
    </row>
    <row r="60" spans="1:11" s="15" customFormat="1" ht="14.25">
      <c r="A60" s="568"/>
      <c r="B60" s="568"/>
      <c r="C60" s="568"/>
      <c r="D60" s="568"/>
      <c r="E60" s="568"/>
      <c r="F60" s="568"/>
      <c r="G60" s="568"/>
      <c r="H60" s="568"/>
      <c r="I60" s="568"/>
      <c r="J60" s="568"/>
      <c r="K60" s="568"/>
    </row>
    <row r="61" spans="1:11" s="15" customFormat="1" ht="14.25">
      <c r="A61" s="568"/>
      <c r="B61" s="568"/>
      <c r="C61" s="568"/>
      <c r="D61" s="568"/>
      <c r="E61" s="568"/>
      <c r="F61" s="568"/>
      <c r="G61" s="568"/>
      <c r="H61" s="568"/>
      <c r="I61" s="568"/>
      <c r="J61" s="568"/>
      <c r="K61" s="568"/>
    </row>
    <row r="62" spans="1:11" s="15" customFormat="1" ht="14.25">
      <c r="A62" s="568"/>
      <c r="B62" s="568"/>
      <c r="C62" s="568"/>
      <c r="D62" s="568"/>
      <c r="E62" s="568"/>
      <c r="F62" s="568"/>
      <c r="G62" s="568"/>
      <c r="H62" s="568"/>
      <c r="I62" s="568"/>
      <c r="J62" s="568"/>
      <c r="K62" s="568"/>
    </row>
    <row r="63" spans="1:11" s="15" customFormat="1" ht="14.25">
      <c r="A63" s="568"/>
      <c r="B63" s="568"/>
      <c r="C63" s="568"/>
      <c r="D63" s="568"/>
      <c r="E63" s="568"/>
      <c r="F63" s="568"/>
      <c r="G63" s="568"/>
      <c r="H63" s="568"/>
      <c r="I63" s="568"/>
      <c r="J63" s="568"/>
      <c r="K63" s="568"/>
    </row>
    <row r="64" spans="1:11" s="15" customFormat="1" ht="14.25">
      <c r="A64" s="568"/>
      <c r="B64" s="568"/>
      <c r="C64" s="568"/>
      <c r="D64" s="568"/>
      <c r="E64" s="568"/>
      <c r="F64" s="568"/>
      <c r="G64" s="568"/>
      <c r="H64" s="568"/>
      <c r="I64" s="568"/>
      <c r="J64" s="568"/>
      <c r="K64" s="568"/>
    </row>
  </sheetData>
  <sheetProtection/>
  <mergeCells count="28">
    <mergeCell ref="A1:K1"/>
    <mergeCell ref="A2:B2"/>
    <mergeCell ref="K2:M2"/>
    <mergeCell ref="E3:K4"/>
    <mergeCell ref="H5:I5"/>
    <mergeCell ref="H6:I6"/>
    <mergeCell ref="E7:E8"/>
    <mergeCell ref="F7:F8"/>
    <mergeCell ref="G7:G8"/>
    <mergeCell ref="J7:J8"/>
    <mergeCell ref="K7:K8"/>
    <mergeCell ref="B14:L14"/>
    <mergeCell ref="N14:N15"/>
    <mergeCell ref="C16:F16"/>
    <mergeCell ref="G16:L16"/>
    <mergeCell ref="C17:F17"/>
    <mergeCell ref="G17:L17"/>
    <mergeCell ref="E18:F18"/>
    <mergeCell ref="I18:J18"/>
    <mergeCell ref="N18:N21"/>
    <mergeCell ref="E19:F19"/>
    <mergeCell ref="I19:J19"/>
    <mergeCell ref="C20:C21"/>
    <mergeCell ref="D20:D21"/>
    <mergeCell ref="G20:G21"/>
    <mergeCell ref="H20:H21"/>
    <mergeCell ref="K20:K21"/>
    <mergeCell ref="L20:L21"/>
  </mergeCells>
  <printOptions/>
  <pageMargins left="0.3937007874015748" right="0.5511811023622047" top="0.5905511811023623" bottom="0.5511811023622047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49</v>
      </c>
      <c r="C1" s="2" t="b">
        <f>"XL4Poppy"</f>
        <v>0</v>
      </c>
    </row>
    <row r="2" ht="13.5" thickBot="1">
      <c r="A2" s="1" t="s">
        <v>50</v>
      </c>
    </row>
    <row r="3" spans="1:3" ht="13.5" thickBot="1">
      <c r="A3" s="3" t="s">
        <v>51</v>
      </c>
      <c r="C3" s="4" t="s">
        <v>52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53</v>
      </c>
      <c r="C7" s="5" t="e">
        <f>=</f>
        <v>#NAME?</v>
      </c>
    </row>
    <row r="8" spans="1:3" ht="12.75">
      <c r="A8" s="7" t="s">
        <v>54</v>
      </c>
      <c r="C8" s="5" t="e">
        <f>=</f>
        <v>#NAME?</v>
      </c>
    </row>
    <row r="9" spans="1:3" ht="12.75">
      <c r="A9" s="8" t="s">
        <v>55</v>
      </c>
      <c r="C9" s="5" t="e">
        <f>FALSE</f>
        <v>#NAME?</v>
      </c>
    </row>
    <row r="10" spans="1:3" ht="12.75">
      <c r="A10" s="7" t="s">
        <v>56</v>
      </c>
      <c r="C10" s="5" t="b">
        <f>A21</f>
        <v>0</v>
      </c>
    </row>
    <row r="11" spans="1:3" ht="13.5" thickBot="1">
      <c r="A11" s="9" t="s">
        <v>57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58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59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60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61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49</v>
      </c>
      <c r="C1" s="2" t="b">
        <f>"XL4Poppy"</f>
        <v>0</v>
      </c>
    </row>
    <row r="2" ht="13.5" thickBot="1">
      <c r="A2" s="1" t="s">
        <v>50</v>
      </c>
    </row>
    <row r="3" spans="1:3" ht="13.5" thickBot="1">
      <c r="A3" s="3" t="s">
        <v>51</v>
      </c>
      <c r="C3" s="4" t="s">
        <v>52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53</v>
      </c>
      <c r="C7" s="5" t="e">
        <f>=</f>
        <v>#NAME?</v>
      </c>
    </row>
    <row r="8" spans="1:3" ht="12.75">
      <c r="A8" s="7" t="s">
        <v>54</v>
      </c>
      <c r="C8" s="5" t="e">
        <f>=</f>
        <v>#NAME?</v>
      </c>
    </row>
    <row r="9" spans="1:3" ht="12.75">
      <c r="A9" s="8" t="s">
        <v>55</v>
      </c>
      <c r="C9" s="5" t="e">
        <f>FALSE</f>
        <v>#NAME?</v>
      </c>
    </row>
    <row r="10" spans="1:3" ht="12.75">
      <c r="A10" s="7" t="s">
        <v>56</v>
      </c>
      <c r="C10" s="5" t="b">
        <f>A21</f>
        <v>0</v>
      </c>
    </row>
    <row r="11" spans="1:3" ht="13.5" thickBot="1">
      <c r="A11" s="9" t="s">
        <v>57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58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59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60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61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9"/>
  <sheetViews>
    <sheetView zoomScalePageLayoutView="0" workbookViewId="0" topLeftCell="A10">
      <selection activeCell="A12" sqref="A12"/>
    </sheetView>
  </sheetViews>
  <sheetFormatPr defaultColWidth="8.88671875" defaultRowHeight="13.5"/>
  <cols>
    <col min="2" max="2" width="9.88671875" style="0" bestFit="1" customWidth="1"/>
    <col min="3" max="3" width="8.3359375" style="0" bestFit="1" customWidth="1"/>
    <col min="4" max="4" width="8.99609375" style="277" bestFit="1" customWidth="1"/>
    <col min="5" max="5" width="8.4453125" style="277" bestFit="1" customWidth="1"/>
    <col min="6" max="6" width="8.99609375" style="277" bestFit="1" customWidth="1"/>
    <col min="7" max="7" width="8.4453125" style="277" bestFit="1" customWidth="1"/>
    <col min="8" max="8" width="10.10546875" style="277" bestFit="1" customWidth="1"/>
    <col min="9" max="9" width="8.4453125" style="277" bestFit="1" customWidth="1"/>
    <col min="10" max="10" width="10.10546875" style="277" bestFit="1" customWidth="1"/>
    <col min="11" max="11" width="8.4453125" style="278" bestFit="1" customWidth="1"/>
    <col min="12" max="12" width="10.10546875" style="277" bestFit="1" customWidth="1"/>
    <col min="13" max="13" width="8.4453125" style="277" bestFit="1" customWidth="1"/>
    <col min="14" max="14" width="8.21484375" style="277" bestFit="1" customWidth="1"/>
    <col min="15" max="15" width="8.4453125" style="277" bestFit="1" customWidth="1"/>
    <col min="16" max="16" width="8.99609375" style="277" bestFit="1" customWidth="1"/>
    <col min="17" max="17" width="10.10546875" style="278" customWidth="1"/>
    <col min="18" max="18" width="10.5546875" style="0" customWidth="1"/>
  </cols>
  <sheetData>
    <row r="1" spans="1:18" s="63" customFormat="1" ht="33.75" customHeight="1">
      <c r="A1" s="610" t="s">
        <v>160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spans="1:18" s="63" customFormat="1" ht="18" customHeight="1">
      <c r="A2" s="63" t="s">
        <v>161</v>
      </c>
      <c r="B2" s="90"/>
      <c r="C2" s="90"/>
      <c r="D2" s="213"/>
      <c r="E2" s="213"/>
      <c r="F2" s="213"/>
      <c r="G2" s="213"/>
      <c r="H2" s="213"/>
      <c r="I2" s="213"/>
      <c r="J2" s="213"/>
      <c r="K2" s="214"/>
      <c r="L2" s="213"/>
      <c r="M2" s="213"/>
      <c r="N2" s="213"/>
      <c r="O2" s="213"/>
      <c r="P2" s="213"/>
      <c r="Q2" s="214"/>
      <c r="R2" s="79" t="s">
        <v>2</v>
      </c>
    </row>
    <row r="3" spans="1:18" s="16" customFormat="1" ht="25.5" customHeight="1">
      <c r="A3" s="215"/>
      <c r="B3" s="613" t="s">
        <v>292</v>
      </c>
      <c r="C3" s="614"/>
      <c r="D3" s="613" t="s">
        <v>293</v>
      </c>
      <c r="E3" s="614"/>
      <c r="F3" s="613" t="s">
        <v>294</v>
      </c>
      <c r="G3" s="614"/>
      <c r="H3" s="613" t="s">
        <v>295</v>
      </c>
      <c r="I3" s="614"/>
      <c r="J3" s="615" t="s">
        <v>296</v>
      </c>
      <c r="K3" s="616"/>
      <c r="L3" s="617"/>
      <c r="M3" s="617"/>
      <c r="N3" s="617"/>
      <c r="O3" s="617"/>
      <c r="P3" s="617"/>
      <c r="Q3" s="618"/>
      <c r="R3" s="215"/>
    </row>
    <row r="4" spans="1:18" s="16" customFormat="1" ht="18" customHeight="1">
      <c r="A4" s="216" t="s">
        <v>297</v>
      </c>
      <c r="B4" s="217"/>
      <c r="C4" s="218" t="s">
        <v>298</v>
      </c>
      <c r="D4" s="219"/>
      <c r="E4" s="220" t="s">
        <v>298</v>
      </c>
      <c r="F4" s="219"/>
      <c r="G4" s="220" t="s">
        <v>298</v>
      </c>
      <c r="H4" s="219"/>
      <c r="I4" s="220" t="s">
        <v>298</v>
      </c>
      <c r="J4" s="611" t="s">
        <v>215</v>
      </c>
      <c r="K4" s="612"/>
      <c r="L4" s="613" t="s">
        <v>216</v>
      </c>
      <c r="M4" s="614"/>
      <c r="N4" s="613" t="s">
        <v>299</v>
      </c>
      <c r="O4" s="614"/>
      <c r="P4" s="611" t="s">
        <v>300</v>
      </c>
      <c r="Q4" s="612"/>
      <c r="R4" s="219" t="s">
        <v>64</v>
      </c>
    </row>
    <row r="5" spans="1:18" s="16" customFormat="1" ht="18" customHeight="1">
      <c r="A5" s="219"/>
      <c r="B5" s="217"/>
      <c r="C5" s="221"/>
      <c r="D5" s="219"/>
      <c r="E5" s="222"/>
      <c r="F5" s="219"/>
      <c r="G5" s="222"/>
      <c r="H5" s="219"/>
      <c r="I5" s="222"/>
      <c r="J5" s="219"/>
      <c r="K5" s="223" t="s">
        <v>298</v>
      </c>
      <c r="L5" s="224" t="s">
        <v>217</v>
      </c>
      <c r="M5" s="220" t="s">
        <v>298</v>
      </c>
      <c r="N5" s="219"/>
      <c r="O5" s="220" t="s">
        <v>298</v>
      </c>
      <c r="P5" s="219"/>
      <c r="Q5" s="223" t="s">
        <v>298</v>
      </c>
      <c r="R5" s="219"/>
    </row>
    <row r="6" spans="1:18" s="16" customFormat="1" ht="18" customHeight="1">
      <c r="A6" s="216" t="s">
        <v>67</v>
      </c>
      <c r="B6" s="225"/>
      <c r="C6" s="225"/>
      <c r="D6" s="226"/>
      <c r="E6" s="226"/>
      <c r="F6" s="226"/>
      <c r="G6" s="226"/>
      <c r="H6" s="226"/>
      <c r="I6" s="226"/>
      <c r="J6" s="226"/>
      <c r="K6" s="227"/>
      <c r="L6" s="219" t="s">
        <v>218</v>
      </c>
      <c r="M6" s="222"/>
      <c r="N6" s="219"/>
      <c r="O6" s="222"/>
      <c r="P6" s="219" t="s">
        <v>219</v>
      </c>
      <c r="Q6" s="227"/>
      <c r="R6" s="219" t="s">
        <v>65</v>
      </c>
    </row>
    <row r="7" spans="1:18" s="16" customFormat="1" ht="18" customHeight="1">
      <c r="A7" s="228"/>
      <c r="B7" s="229" t="s">
        <v>0</v>
      </c>
      <c r="C7" s="230" t="s">
        <v>220</v>
      </c>
      <c r="D7" s="231" t="s">
        <v>221</v>
      </c>
      <c r="E7" s="232" t="s">
        <v>220</v>
      </c>
      <c r="F7" s="231" t="s">
        <v>222</v>
      </c>
      <c r="G7" s="232" t="s">
        <v>220</v>
      </c>
      <c r="H7" s="231" t="s">
        <v>223</v>
      </c>
      <c r="I7" s="232" t="s">
        <v>220</v>
      </c>
      <c r="J7" s="231" t="s">
        <v>224</v>
      </c>
      <c r="K7" s="233" t="s">
        <v>220</v>
      </c>
      <c r="L7" s="234" t="s">
        <v>301</v>
      </c>
      <c r="M7" s="232" t="s">
        <v>220</v>
      </c>
      <c r="N7" s="231" t="s">
        <v>225</v>
      </c>
      <c r="O7" s="232" t="s">
        <v>220</v>
      </c>
      <c r="P7" s="235" t="s">
        <v>226</v>
      </c>
      <c r="Q7" s="233" t="s">
        <v>220</v>
      </c>
      <c r="R7" s="228"/>
    </row>
    <row r="8" spans="1:18" s="238" customFormat="1" ht="21.75" customHeight="1">
      <c r="A8" s="236" t="s">
        <v>198</v>
      </c>
      <c r="B8" s="239">
        <v>3038325</v>
      </c>
      <c r="C8" s="240">
        <v>100</v>
      </c>
      <c r="D8" s="241">
        <v>535204</v>
      </c>
      <c r="E8" s="242">
        <v>17.6</v>
      </c>
      <c r="F8" s="241">
        <v>178114</v>
      </c>
      <c r="G8" s="242">
        <v>5.9</v>
      </c>
      <c r="H8" s="241">
        <v>1361632</v>
      </c>
      <c r="I8" s="242">
        <v>44.8</v>
      </c>
      <c r="J8" s="243">
        <v>963376</v>
      </c>
      <c r="K8" s="244">
        <v>31.7</v>
      </c>
      <c r="L8" s="241">
        <v>810592</v>
      </c>
      <c r="M8" s="242">
        <v>26.7</v>
      </c>
      <c r="N8" s="241">
        <v>10260</v>
      </c>
      <c r="O8" s="242">
        <v>0.3</v>
      </c>
      <c r="P8" s="241">
        <v>142523</v>
      </c>
      <c r="Q8" s="245">
        <v>4.7</v>
      </c>
      <c r="R8" s="237" t="s">
        <v>198</v>
      </c>
    </row>
    <row r="9" spans="1:18" s="61" customFormat="1" ht="21.75" customHeight="1">
      <c r="A9" s="236" t="s">
        <v>199</v>
      </c>
      <c r="B9" s="239">
        <v>3183209</v>
      </c>
      <c r="C9" s="240">
        <v>100</v>
      </c>
      <c r="D9" s="241">
        <v>550996</v>
      </c>
      <c r="E9" s="242">
        <v>17.3</v>
      </c>
      <c r="F9" s="241">
        <v>189762</v>
      </c>
      <c r="G9" s="242">
        <v>6</v>
      </c>
      <c r="H9" s="241">
        <v>1444683</v>
      </c>
      <c r="I9" s="242">
        <v>45.4</v>
      </c>
      <c r="J9" s="243">
        <v>997768</v>
      </c>
      <c r="K9" s="244">
        <v>31.3</v>
      </c>
      <c r="L9" s="241">
        <v>842006</v>
      </c>
      <c r="M9" s="242">
        <v>26.5</v>
      </c>
      <c r="N9" s="241">
        <v>9618</v>
      </c>
      <c r="O9" s="242">
        <v>0.3</v>
      </c>
      <c r="P9" s="241">
        <v>146144</v>
      </c>
      <c r="Q9" s="245">
        <v>4.6</v>
      </c>
      <c r="R9" s="246" t="s">
        <v>199</v>
      </c>
    </row>
    <row r="10" spans="1:18" s="61" customFormat="1" ht="21.75" customHeight="1">
      <c r="A10" s="247" t="s">
        <v>200</v>
      </c>
      <c r="B10" s="248">
        <v>3352343</v>
      </c>
      <c r="C10" s="249">
        <v>100</v>
      </c>
      <c r="D10" s="250">
        <v>560849</v>
      </c>
      <c r="E10" s="251">
        <v>16.7</v>
      </c>
      <c r="F10" s="243">
        <v>207031</v>
      </c>
      <c r="G10" s="251">
        <v>6.2</v>
      </c>
      <c r="H10" s="243">
        <v>1534130</v>
      </c>
      <c r="I10" s="251">
        <v>45.8</v>
      </c>
      <c r="J10" s="243">
        <v>1050332</v>
      </c>
      <c r="K10" s="249">
        <v>31.3</v>
      </c>
      <c r="L10" s="243">
        <v>893683</v>
      </c>
      <c r="M10" s="251">
        <v>26.7</v>
      </c>
      <c r="N10" s="243">
        <v>5677</v>
      </c>
      <c r="O10" s="251">
        <v>0.2</v>
      </c>
      <c r="P10" s="243">
        <v>150973</v>
      </c>
      <c r="Q10" s="252">
        <v>4.5</v>
      </c>
      <c r="R10" s="253" t="s">
        <v>200</v>
      </c>
    </row>
    <row r="11" spans="1:18" s="61" customFormat="1" ht="21.75" customHeight="1">
      <c r="A11" s="247" t="s">
        <v>280</v>
      </c>
      <c r="B11" s="248">
        <v>3574624</v>
      </c>
      <c r="C11" s="249">
        <v>100</v>
      </c>
      <c r="D11" s="250">
        <v>602705</v>
      </c>
      <c r="E11" s="251">
        <v>16.86065443526368</v>
      </c>
      <c r="F11" s="243">
        <v>219642</v>
      </c>
      <c r="G11" s="251">
        <v>6.144478412274969</v>
      </c>
      <c r="H11" s="243">
        <v>1629902</v>
      </c>
      <c r="I11" s="251">
        <v>45.59645993536663</v>
      </c>
      <c r="J11" s="243">
        <v>1122375</v>
      </c>
      <c r="K11" s="249">
        <v>31.39840721709472</v>
      </c>
      <c r="L11" s="243">
        <v>950177</v>
      </c>
      <c r="M11" s="251">
        <v>26.581173292631615</v>
      </c>
      <c r="N11" s="243">
        <v>6816</v>
      </c>
      <c r="O11" s="251">
        <v>0.19067739711924947</v>
      </c>
      <c r="P11" s="243">
        <v>165382</v>
      </c>
      <c r="Q11" s="252">
        <v>4.626556527343855</v>
      </c>
      <c r="R11" s="253" t="s">
        <v>280</v>
      </c>
    </row>
    <row r="12" spans="1:20" s="262" customFormat="1" ht="21.75" customHeight="1">
      <c r="A12" s="254" t="s">
        <v>281</v>
      </c>
      <c r="B12" s="255">
        <f>SUM(D12,F12,H12,L12,N12,P12)</f>
        <v>3710079</v>
      </c>
      <c r="C12" s="256">
        <v>100</v>
      </c>
      <c r="D12" s="257">
        <v>612721</v>
      </c>
      <c r="E12" s="256">
        <f>D12/B12*100</f>
        <v>16.515039167629585</v>
      </c>
      <c r="F12" s="258">
        <v>226199</v>
      </c>
      <c r="G12" s="259">
        <f>F12/B12*100</f>
        <v>6.096878260543778</v>
      </c>
      <c r="H12" s="258">
        <v>1674354</v>
      </c>
      <c r="I12" s="259">
        <f>H12/B12*100</f>
        <v>45.12987459296689</v>
      </c>
      <c r="J12" s="258">
        <f>L12+N12+P12</f>
        <v>1196805</v>
      </c>
      <c r="K12" s="259">
        <f>J12/B12*100</f>
        <v>32.25820797885975</v>
      </c>
      <c r="L12" s="258">
        <v>1010787</v>
      </c>
      <c r="M12" s="259">
        <f>L12/B12*100</f>
        <v>27.244352478747757</v>
      </c>
      <c r="N12" s="258">
        <v>7014</v>
      </c>
      <c r="O12" s="259">
        <f>N12/B12*100</f>
        <v>0.1890525781256949</v>
      </c>
      <c r="P12" s="258">
        <f>'[1]3.제조업중분류별전력사용량'!B8</f>
        <v>179004</v>
      </c>
      <c r="Q12" s="260">
        <f>P12/B12*100</f>
        <v>4.824802921986297</v>
      </c>
      <c r="R12" s="261" t="s">
        <v>281</v>
      </c>
      <c r="T12" s="263"/>
    </row>
    <row r="13" spans="1:18" s="60" customFormat="1" ht="21.75" customHeight="1">
      <c r="A13" s="264" t="s">
        <v>302</v>
      </c>
      <c r="B13" s="265">
        <f>SUM(D13,F13,H13,L13,N13,P13)</f>
        <v>349680</v>
      </c>
      <c r="C13" s="251">
        <v>100</v>
      </c>
      <c r="D13" s="266">
        <v>58942</v>
      </c>
      <c r="E13" s="251">
        <f>D13/B13*100</f>
        <v>16.855982612674445</v>
      </c>
      <c r="F13" s="241">
        <v>21539</v>
      </c>
      <c r="G13" s="267">
        <f>F13/B13*100</f>
        <v>6.159631663234958</v>
      </c>
      <c r="H13" s="241">
        <v>161533</v>
      </c>
      <c r="I13" s="267">
        <f>H13/B13*100</f>
        <v>46.19452070464425</v>
      </c>
      <c r="J13" s="241">
        <f>L13+N13+P13</f>
        <v>107666</v>
      </c>
      <c r="K13" s="267">
        <f>J13/B13*100</f>
        <v>30.78986501944635</v>
      </c>
      <c r="L13" s="241">
        <v>92121</v>
      </c>
      <c r="M13" s="267">
        <f>L13/B13*100</f>
        <v>26.344371997254633</v>
      </c>
      <c r="N13" s="241">
        <v>583</v>
      </c>
      <c r="O13" s="267">
        <f>N13/B13*100</f>
        <v>0.16672386181651797</v>
      </c>
      <c r="P13" s="241">
        <f>'[1]3.제조업중분류별전력사용량'!B9</f>
        <v>14962</v>
      </c>
      <c r="Q13" s="268">
        <f>P13/B13*100</f>
        <v>4.2787691603752</v>
      </c>
      <c r="R13" s="217" t="s">
        <v>202</v>
      </c>
    </row>
    <row r="14" spans="1:18" s="60" customFormat="1" ht="21.75" customHeight="1">
      <c r="A14" s="264" t="s">
        <v>303</v>
      </c>
      <c r="B14" s="265">
        <f aca="true" t="shared" si="0" ref="B14:B24">SUM(D14,F14,H14,L14,N14,P14)</f>
        <v>341717</v>
      </c>
      <c r="C14" s="251">
        <v>100</v>
      </c>
      <c r="D14" s="266">
        <v>57590</v>
      </c>
      <c r="E14" s="251">
        <f aca="true" t="shared" si="1" ref="E14:E24">D14/B14*100</f>
        <v>16.85312700275374</v>
      </c>
      <c r="F14" s="241">
        <v>19910</v>
      </c>
      <c r="G14" s="267">
        <f aca="true" t="shared" si="2" ref="G14:G24">F14/B14*100</f>
        <v>5.8264587363227465</v>
      </c>
      <c r="H14" s="241">
        <v>155684</v>
      </c>
      <c r="I14" s="267">
        <f aca="true" t="shared" si="3" ref="I14:I24">H14/B14*100</f>
        <v>45.55933711228882</v>
      </c>
      <c r="J14" s="241">
        <f aca="true" t="shared" si="4" ref="J14:J24">L14+N14+P14</f>
        <v>108533</v>
      </c>
      <c r="K14" s="267">
        <f aca="true" t="shared" si="5" ref="K14:K24">J14/B14*100</f>
        <v>31.761077148634687</v>
      </c>
      <c r="L14" s="241">
        <v>94925</v>
      </c>
      <c r="M14" s="267">
        <f aca="true" t="shared" si="6" ref="M14:M24">L14/B14*100</f>
        <v>27.778834532668846</v>
      </c>
      <c r="N14" s="241">
        <v>548</v>
      </c>
      <c r="O14" s="267">
        <f aca="true" t="shared" si="7" ref="O14:O24">N14/B14*100</f>
        <v>0.16036661916146985</v>
      </c>
      <c r="P14" s="241">
        <f>'[1]3.제조업중분류별전력사용량'!B10</f>
        <v>13060</v>
      </c>
      <c r="Q14" s="268">
        <f aca="true" t="shared" si="8" ref="Q14:Q24">P14/B14*100</f>
        <v>3.821875996804373</v>
      </c>
      <c r="R14" s="217" t="s">
        <v>203</v>
      </c>
    </row>
    <row r="15" spans="1:18" s="60" customFormat="1" ht="21.75" customHeight="1">
      <c r="A15" s="264" t="s">
        <v>304</v>
      </c>
      <c r="B15" s="265">
        <f t="shared" si="0"/>
        <v>301496</v>
      </c>
      <c r="C15" s="251">
        <v>100</v>
      </c>
      <c r="D15" s="266">
        <v>49257</v>
      </c>
      <c r="E15" s="251">
        <f t="shared" si="1"/>
        <v>16.337530182821663</v>
      </c>
      <c r="F15" s="241">
        <v>18796</v>
      </c>
      <c r="G15" s="267">
        <f t="shared" si="2"/>
        <v>6.234245230450819</v>
      </c>
      <c r="H15" s="241">
        <v>135670</v>
      </c>
      <c r="I15" s="267">
        <f t="shared" si="3"/>
        <v>44.99893862605142</v>
      </c>
      <c r="J15" s="241">
        <f t="shared" si="4"/>
        <v>97773</v>
      </c>
      <c r="K15" s="267">
        <f t="shared" si="5"/>
        <v>32.4292859606761</v>
      </c>
      <c r="L15" s="241">
        <v>83562</v>
      </c>
      <c r="M15" s="267">
        <f t="shared" si="6"/>
        <v>27.715790590919948</v>
      </c>
      <c r="N15" s="241">
        <v>593</v>
      </c>
      <c r="O15" s="267">
        <f t="shared" si="7"/>
        <v>0.1966858598455701</v>
      </c>
      <c r="P15" s="241">
        <f>'[1]3.제조업중분류별전력사용량'!B11</f>
        <v>13618</v>
      </c>
      <c r="Q15" s="268">
        <f t="shared" si="8"/>
        <v>4.516809509910579</v>
      </c>
      <c r="R15" s="217" t="s">
        <v>204</v>
      </c>
    </row>
    <row r="16" spans="1:18" s="60" customFormat="1" ht="21.75" customHeight="1">
      <c r="A16" s="264" t="s">
        <v>305</v>
      </c>
      <c r="B16" s="265">
        <f t="shared" si="0"/>
        <v>313981</v>
      </c>
      <c r="C16" s="251">
        <v>100</v>
      </c>
      <c r="D16" s="266">
        <v>50931</v>
      </c>
      <c r="E16" s="251">
        <f t="shared" si="1"/>
        <v>16.221045222481614</v>
      </c>
      <c r="F16" s="241">
        <v>18490</v>
      </c>
      <c r="G16" s="267">
        <f t="shared" si="2"/>
        <v>5.888891366038072</v>
      </c>
      <c r="H16" s="241">
        <v>136718</v>
      </c>
      <c r="I16" s="267">
        <f t="shared" si="3"/>
        <v>43.54339912287686</v>
      </c>
      <c r="J16" s="241">
        <f t="shared" si="4"/>
        <v>107842</v>
      </c>
      <c r="K16" s="267">
        <f t="shared" si="5"/>
        <v>34.34666428860345</v>
      </c>
      <c r="L16" s="241">
        <v>93034</v>
      </c>
      <c r="M16" s="267">
        <f t="shared" si="6"/>
        <v>29.63045534602412</v>
      </c>
      <c r="N16" s="241">
        <v>611</v>
      </c>
      <c r="O16" s="267">
        <f t="shared" si="7"/>
        <v>0.19459776228497902</v>
      </c>
      <c r="P16" s="241">
        <f>'[1]3.제조업중분류별전력사용량'!B12</f>
        <v>14197</v>
      </c>
      <c r="Q16" s="268">
        <f t="shared" si="8"/>
        <v>4.521611180294349</v>
      </c>
      <c r="R16" s="217" t="s">
        <v>205</v>
      </c>
    </row>
    <row r="17" spans="1:18" s="60" customFormat="1" ht="21.75" customHeight="1">
      <c r="A17" s="264" t="s">
        <v>306</v>
      </c>
      <c r="B17" s="265">
        <f t="shared" si="0"/>
        <v>283038</v>
      </c>
      <c r="C17" s="251">
        <v>100</v>
      </c>
      <c r="D17" s="266">
        <v>46257</v>
      </c>
      <c r="E17" s="251">
        <f t="shared" si="1"/>
        <v>16.34303521081975</v>
      </c>
      <c r="F17" s="241">
        <v>15813</v>
      </c>
      <c r="G17" s="267">
        <f t="shared" si="2"/>
        <v>5.586882326754711</v>
      </c>
      <c r="H17" s="241">
        <v>123149</v>
      </c>
      <c r="I17" s="267">
        <f t="shared" si="3"/>
        <v>43.509705410580914</v>
      </c>
      <c r="J17" s="241">
        <f t="shared" si="4"/>
        <v>97819</v>
      </c>
      <c r="K17" s="267">
        <f t="shared" si="5"/>
        <v>34.560377051844625</v>
      </c>
      <c r="L17" s="241">
        <v>83643</v>
      </c>
      <c r="M17" s="267">
        <f t="shared" si="6"/>
        <v>29.551862294108915</v>
      </c>
      <c r="N17" s="241">
        <v>568</v>
      </c>
      <c r="O17" s="267">
        <f t="shared" si="7"/>
        <v>0.20067976738105836</v>
      </c>
      <c r="P17" s="241">
        <f>'[1]3.제조업중분류별전력사용량'!B13</f>
        <v>13608</v>
      </c>
      <c r="Q17" s="268">
        <f t="shared" si="8"/>
        <v>4.807834990354652</v>
      </c>
      <c r="R17" s="217" t="s">
        <v>206</v>
      </c>
    </row>
    <row r="18" spans="1:18" s="60" customFormat="1" ht="21.75" customHeight="1">
      <c r="A18" s="264" t="s">
        <v>307</v>
      </c>
      <c r="B18" s="265">
        <f t="shared" si="0"/>
        <v>281710</v>
      </c>
      <c r="C18" s="251">
        <v>100</v>
      </c>
      <c r="D18" s="266">
        <v>45711</v>
      </c>
      <c r="E18" s="251">
        <f t="shared" si="1"/>
        <v>16.226261048596076</v>
      </c>
      <c r="F18" s="241">
        <v>16130</v>
      </c>
      <c r="G18" s="267">
        <f t="shared" si="2"/>
        <v>5.72574633488339</v>
      </c>
      <c r="H18" s="241">
        <v>124761</v>
      </c>
      <c r="I18" s="267">
        <f t="shared" si="3"/>
        <v>44.28703276419013</v>
      </c>
      <c r="J18" s="241">
        <f t="shared" si="4"/>
        <v>95108</v>
      </c>
      <c r="K18" s="267">
        <f t="shared" si="5"/>
        <v>33.760959852330416</v>
      </c>
      <c r="L18" s="241">
        <v>80022</v>
      </c>
      <c r="M18" s="267">
        <f t="shared" si="6"/>
        <v>28.405807390578964</v>
      </c>
      <c r="N18" s="241">
        <v>597</v>
      </c>
      <c r="O18" s="267">
        <f t="shared" si="7"/>
        <v>0.2119200596357957</v>
      </c>
      <c r="P18" s="241">
        <f>'[1]3.제조업중분류별전력사용량'!B14</f>
        <v>14489</v>
      </c>
      <c r="Q18" s="268">
        <f t="shared" si="8"/>
        <v>5.143232402115651</v>
      </c>
      <c r="R18" s="217" t="s">
        <v>207</v>
      </c>
    </row>
    <row r="19" spans="1:18" s="60" customFormat="1" ht="21.75" customHeight="1">
      <c r="A19" s="264" t="s">
        <v>308</v>
      </c>
      <c r="B19" s="265">
        <f t="shared" si="0"/>
        <v>305412</v>
      </c>
      <c r="C19" s="251">
        <v>100</v>
      </c>
      <c r="D19" s="266">
        <v>50341</v>
      </c>
      <c r="E19" s="251">
        <f t="shared" si="1"/>
        <v>16.48298036750357</v>
      </c>
      <c r="F19" s="241">
        <v>20213</v>
      </c>
      <c r="G19" s="267">
        <f t="shared" si="2"/>
        <v>6.618273021361308</v>
      </c>
      <c r="H19" s="241">
        <v>143244</v>
      </c>
      <c r="I19" s="267">
        <f t="shared" si="3"/>
        <v>46.90188990609406</v>
      </c>
      <c r="J19" s="241">
        <f t="shared" si="4"/>
        <v>91614</v>
      </c>
      <c r="K19" s="267">
        <f t="shared" si="5"/>
        <v>29.996856705041058</v>
      </c>
      <c r="L19" s="241">
        <v>75875</v>
      </c>
      <c r="M19" s="267">
        <f t="shared" si="6"/>
        <v>24.843490105169412</v>
      </c>
      <c r="N19" s="241">
        <v>565</v>
      </c>
      <c r="O19" s="267">
        <f t="shared" si="7"/>
        <v>0.18499600539598968</v>
      </c>
      <c r="P19" s="241">
        <f>'[1]3.제조업중분류별전력사용량'!B15</f>
        <v>15174</v>
      </c>
      <c r="Q19" s="268">
        <f t="shared" si="8"/>
        <v>4.968370594475659</v>
      </c>
      <c r="R19" s="217" t="s">
        <v>208</v>
      </c>
    </row>
    <row r="20" spans="1:18" s="60" customFormat="1" ht="21.75" customHeight="1">
      <c r="A20" s="264" t="s">
        <v>309</v>
      </c>
      <c r="B20" s="265">
        <f t="shared" si="0"/>
        <v>335747</v>
      </c>
      <c r="C20" s="251">
        <v>100</v>
      </c>
      <c r="D20" s="266">
        <v>58359</v>
      </c>
      <c r="E20" s="251">
        <f t="shared" si="1"/>
        <v>17.381838110243724</v>
      </c>
      <c r="F20" s="241">
        <v>21107</v>
      </c>
      <c r="G20" s="267">
        <f t="shared" si="2"/>
        <v>6.2865788823131705</v>
      </c>
      <c r="H20" s="241">
        <v>159754</v>
      </c>
      <c r="I20" s="267">
        <f t="shared" si="3"/>
        <v>47.58166119131369</v>
      </c>
      <c r="J20" s="241">
        <f t="shared" si="4"/>
        <v>96527</v>
      </c>
      <c r="K20" s="267">
        <f t="shared" si="5"/>
        <v>28.749921816129408</v>
      </c>
      <c r="L20" s="241">
        <v>80168</v>
      </c>
      <c r="M20" s="267">
        <f t="shared" si="6"/>
        <v>23.877503000771412</v>
      </c>
      <c r="N20" s="241">
        <v>662</v>
      </c>
      <c r="O20" s="267">
        <f t="shared" si="7"/>
        <v>0.19717227555272276</v>
      </c>
      <c r="P20" s="241">
        <f>'[1]3.제조업중분류별전력사용량'!B16</f>
        <v>15697</v>
      </c>
      <c r="Q20" s="268">
        <f t="shared" si="8"/>
        <v>4.67524653980527</v>
      </c>
      <c r="R20" s="217" t="s">
        <v>209</v>
      </c>
    </row>
    <row r="21" spans="1:18" s="60" customFormat="1" ht="21.75" customHeight="1">
      <c r="A21" s="264" t="s">
        <v>310</v>
      </c>
      <c r="B21" s="265">
        <f t="shared" si="0"/>
        <v>310667</v>
      </c>
      <c r="C21" s="251">
        <v>100</v>
      </c>
      <c r="D21" s="266">
        <v>50607</v>
      </c>
      <c r="E21" s="251">
        <f t="shared" si="1"/>
        <v>16.289789388637995</v>
      </c>
      <c r="F21" s="241">
        <v>19835</v>
      </c>
      <c r="G21" s="267">
        <f t="shared" si="2"/>
        <v>6.384649801877895</v>
      </c>
      <c r="H21" s="241">
        <v>143904</v>
      </c>
      <c r="I21" s="267">
        <f t="shared" si="3"/>
        <v>46.32098034229577</v>
      </c>
      <c r="J21" s="241">
        <f t="shared" si="4"/>
        <v>96321</v>
      </c>
      <c r="K21" s="267">
        <f t="shared" si="5"/>
        <v>31.00458046718834</v>
      </c>
      <c r="L21" s="241">
        <v>80540</v>
      </c>
      <c r="M21" s="267">
        <f t="shared" si="6"/>
        <v>25.924864887484027</v>
      </c>
      <c r="N21" s="241">
        <v>553</v>
      </c>
      <c r="O21" s="267">
        <f t="shared" si="7"/>
        <v>0.17800410085396903</v>
      </c>
      <c r="P21" s="241">
        <f>'[1]3.제조업중분류별전력사용량'!B17</f>
        <v>15228</v>
      </c>
      <c r="Q21" s="268">
        <f t="shared" si="8"/>
        <v>4.901711478850344</v>
      </c>
      <c r="R21" s="217" t="s">
        <v>210</v>
      </c>
    </row>
    <row r="22" spans="1:18" s="60" customFormat="1" ht="21.75" customHeight="1">
      <c r="A22" s="264" t="s">
        <v>311</v>
      </c>
      <c r="B22" s="265">
        <f t="shared" si="0"/>
        <v>281764</v>
      </c>
      <c r="C22" s="251">
        <v>100</v>
      </c>
      <c r="D22" s="266">
        <v>44913</v>
      </c>
      <c r="E22" s="251">
        <f t="shared" si="1"/>
        <v>15.93993554889908</v>
      </c>
      <c r="F22" s="241">
        <v>17177</v>
      </c>
      <c r="G22" s="267">
        <f t="shared" si="2"/>
        <v>6.096236566772192</v>
      </c>
      <c r="H22" s="241">
        <v>123994</v>
      </c>
      <c r="I22" s="267">
        <f t="shared" si="3"/>
        <v>44.006331539870246</v>
      </c>
      <c r="J22" s="241">
        <f t="shared" si="4"/>
        <v>95680</v>
      </c>
      <c r="K22" s="267">
        <f t="shared" si="5"/>
        <v>33.957496344458484</v>
      </c>
      <c r="L22" s="241">
        <v>80240</v>
      </c>
      <c r="M22" s="267">
        <f t="shared" si="6"/>
        <v>28.47773313837112</v>
      </c>
      <c r="N22" s="241">
        <v>568</v>
      </c>
      <c r="O22" s="267">
        <f t="shared" si="7"/>
        <v>0.20158714385088228</v>
      </c>
      <c r="P22" s="241">
        <f>'[1]3.제조업중분류별전력사용량'!B18</f>
        <v>14872</v>
      </c>
      <c r="Q22" s="268">
        <f t="shared" si="8"/>
        <v>5.278176062236482</v>
      </c>
      <c r="R22" s="217" t="s">
        <v>211</v>
      </c>
    </row>
    <row r="23" spans="1:18" s="60" customFormat="1" ht="21.75" customHeight="1">
      <c r="A23" s="264" t="s">
        <v>312</v>
      </c>
      <c r="B23" s="265">
        <f t="shared" si="0"/>
        <v>292313</v>
      </c>
      <c r="C23" s="251">
        <v>100</v>
      </c>
      <c r="D23" s="266">
        <v>47834</v>
      </c>
      <c r="E23" s="251">
        <f t="shared" si="1"/>
        <v>16.363966022722217</v>
      </c>
      <c r="F23" s="241">
        <v>17409</v>
      </c>
      <c r="G23" s="267">
        <f t="shared" si="2"/>
        <v>5.955602385114586</v>
      </c>
      <c r="H23" s="241">
        <v>127026</v>
      </c>
      <c r="I23" s="267">
        <f t="shared" si="3"/>
        <v>43.455474097970324</v>
      </c>
      <c r="J23" s="241">
        <f t="shared" si="4"/>
        <v>100044</v>
      </c>
      <c r="K23" s="267">
        <f t="shared" si="5"/>
        <v>34.22495749419287</v>
      </c>
      <c r="L23" s="241">
        <v>82380</v>
      </c>
      <c r="M23" s="267">
        <f t="shared" si="6"/>
        <v>28.182119850981653</v>
      </c>
      <c r="N23" s="241">
        <v>588</v>
      </c>
      <c r="O23" s="267">
        <f t="shared" si="7"/>
        <v>0.20115424219928638</v>
      </c>
      <c r="P23" s="241">
        <f>'[1]3.제조업중분류별전력사용량'!B19</f>
        <v>17076</v>
      </c>
      <c r="Q23" s="268">
        <f t="shared" si="8"/>
        <v>5.841683401011929</v>
      </c>
      <c r="R23" s="217" t="s">
        <v>212</v>
      </c>
    </row>
    <row r="24" spans="1:18" s="60" customFormat="1" ht="21.75" customHeight="1">
      <c r="A24" s="269" t="s">
        <v>313</v>
      </c>
      <c r="B24" s="270">
        <f t="shared" si="0"/>
        <v>312555</v>
      </c>
      <c r="C24" s="271">
        <v>100</v>
      </c>
      <c r="D24" s="272">
        <v>51978</v>
      </c>
      <c r="E24" s="273">
        <f t="shared" si="1"/>
        <v>16.630033114171905</v>
      </c>
      <c r="F24" s="274">
        <v>19780</v>
      </c>
      <c r="G24" s="275">
        <f t="shared" si="2"/>
        <v>6.3284861864311885</v>
      </c>
      <c r="H24" s="274">
        <v>138917</v>
      </c>
      <c r="I24" s="275">
        <f t="shared" si="3"/>
        <v>44.44561757130745</v>
      </c>
      <c r="J24" s="274">
        <f t="shared" si="4"/>
        <v>101880</v>
      </c>
      <c r="K24" s="275">
        <f t="shared" si="5"/>
        <v>32.595863128089455</v>
      </c>
      <c r="L24" s="274">
        <v>84276</v>
      </c>
      <c r="M24" s="275">
        <f t="shared" si="6"/>
        <v>26.96357441090368</v>
      </c>
      <c r="N24" s="274">
        <v>581</v>
      </c>
      <c r="O24" s="275">
        <f t="shared" si="7"/>
        <v>0.1858872838380445</v>
      </c>
      <c r="P24" s="274">
        <f>'[1]3.제조업중분류별전력사용량'!B20</f>
        <v>17023</v>
      </c>
      <c r="Q24" s="276">
        <f t="shared" si="8"/>
        <v>5.446401433347731</v>
      </c>
      <c r="R24" s="229" t="s">
        <v>213</v>
      </c>
    </row>
    <row r="25" spans="1:18" s="39" customFormat="1" ht="15.75" customHeight="1">
      <c r="A25" s="35" t="s">
        <v>440</v>
      </c>
      <c r="B25" s="341"/>
      <c r="C25" s="35"/>
      <c r="D25" s="342"/>
      <c r="E25" s="343"/>
      <c r="F25" s="343"/>
      <c r="G25" s="343"/>
      <c r="H25" s="343"/>
      <c r="I25" s="343"/>
      <c r="J25" s="344"/>
      <c r="K25" s="345"/>
      <c r="L25" s="344"/>
      <c r="M25" s="346" t="s">
        <v>214</v>
      </c>
      <c r="N25" s="344"/>
      <c r="O25" s="344"/>
      <c r="P25" s="344"/>
      <c r="R25" s="346"/>
    </row>
    <row r="26" spans="1:18" s="39" customFormat="1" ht="15.75" customHeight="1">
      <c r="A26" s="35" t="s">
        <v>441</v>
      </c>
      <c r="B26" s="35"/>
      <c r="C26" s="35"/>
      <c r="D26" s="343"/>
      <c r="E26" s="343"/>
      <c r="F26" s="343"/>
      <c r="G26" s="343"/>
      <c r="H26" s="343"/>
      <c r="I26" s="343"/>
      <c r="J26" s="343"/>
      <c r="K26" s="345"/>
      <c r="L26" s="343"/>
      <c r="M26" s="157" t="s">
        <v>436</v>
      </c>
      <c r="N26" s="343"/>
      <c r="O26" s="344"/>
      <c r="P26" s="342"/>
      <c r="Q26" s="347"/>
      <c r="R26" s="193"/>
    </row>
    <row r="27" spans="1:19" s="340" customFormat="1" ht="15.75" customHeight="1">
      <c r="A27" s="157" t="s">
        <v>442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M27" s="157"/>
      <c r="N27" s="157"/>
      <c r="O27" s="157"/>
      <c r="P27" s="157"/>
      <c r="Q27" s="157"/>
      <c r="R27" s="157"/>
      <c r="S27" s="157"/>
    </row>
    <row r="29" ht="13.5">
      <c r="L29" s="165"/>
    </row>
  </sheetData>
  <sheetProtection/>
  <mergeCells count="10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zoomScalePageLayoutView="0" workbookViewId="0" topLeftCell="A1">
      <selection activeCell="L8" sqref="L8"/>
    </sheetView>
  </sheetViews>
  <sheetFormatPr defaultColWidth="8.88671875" defaultRowHeight="13.5"/>
  <cols>
    <col min="2" max="2" width="9.88671875" style="0" bestFit="1" customWidth="1"/>
    <col min="3" max="3" width="9.88671875" style="278" customWidth="1"/>
    <col min="4" max="4" width="9.77734375" style="278" customWidth="1"/>
    <col min="5" max="5" width="9.88671875" style="278" customWidth="1"/>
    <col min="6" max="6" width="10.6640625" style="278" customWidth="1"/>
    <col min="7" max="7" width="12.21484375" style="278" customWidth="1"/>
    <col min="8" max="8" width="10.77734375" style="278" customWidth="1"/>
    <col min="9" max="9" width="10.21484375" style="278" customWidth="1"/>
    <col min="10" max="10" width="10.6640625" style="278" customWidth="1"/>
    <col min="11" max="11" width="10.3359375" style="278" customWidth="1"/>
    <col min="12" max="12" width="11.21484375" style="0" customWidth="1"/>
  </cols>
  <sheetData>
    <row r="1" spans="1:13" s="63" customFormat="1" ht="42.75" customHeight="1">
      <c r="A1" s="623" t="s">
        <v>314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s="63" customFormat="1" ht="18" customHeight="1">
      <c r="A2" s="63" t="s">
        <v>315</v>
      </c>
      <c r="B2" s="97"/>
      <c r="C2" s="214"/>
      <c r="D2" s="214"/>
      <c r="E2" s="279"/>
      <c r="F2" s="279"/>
      <c r="G2" s="279"/>
      <c r="H2" s="214"/>
      <c r="I2" s="214"/>
      <c r="J2" s="214"/>
      <c r="K2" s="214"/>
      <c r="L2" s="90"/>
      <c r="M2" s="79" t="s">
        <v>316</v>
      </c>
    </row>
    <row r="3" spans="1:13" s="63" customFormat="1" ht="18.75" customHeight="1">
      <c r="A3" s="92"/>
      <c r="B3" s="98" t="s">
        <v>317</v>
      </c>
      <c r="C3" s="280" t="s">
        <v>318</v>
      </c>
      <c r="D3" s="280" t="s">
        <v>319</v>
      </c>
      <c r="E3" s="280" t="s">
        <v>320</v>
      </c>
      <c r="F3" s="280" t="s">
        <v>321</v>
      </c>
      <c r="G3" s="280" t="s">
        <v>322</v>
      </c>
      <c r="H3" s="280" t="s">
        <v>323</v>
      </c>
      <c r="I3" s="280" t="s">
        <v>324</v>
      </c>
      <c r="J3" s="280" t="s">
        <v>325</v>
      </c>
      <c r="K3" s="280" t="s">
        <v>326</v>
      </c>
      <c r="L3" s="93" t="s">
        <v>327</v>
      </c>
      <c r="M3" s="99"/>
    </row>
    <row r="4" spans="1:13" s="63" customFormat="1" ht="18.75" customHeight="1">
      <c r="A4" s="100" t="s">
        <v>328</v>
      </c>
      <c r="B4" s="101"/>
      <c r="C4" s="281" t="s">
        <v>330</v>
      </c>
      <c r="D4" s="281" t="s">
        <v>330</v>
      </c>
      <c r="E4" s="282" t="s">
        <v>330</v>
      </c>
      <c r="F4" s="282" t="s">
        <v>330</v>
      </c>
      <c r="G4" s="282" t="s">
        <v>331</v>
      </c>
      <c r="H4" s="283" t="s">
        <v>332</v>
      </c>
      <c r="I4" s="282" t="s">
        <v>333</v>
      </c>
      <c r="J4" s="283" t="s">
        <v>334</v>
      </c>
      <c r="K4" s="282" t="s">
        <v>335</v>
      </c>
      <c r="L4" s="102" t="s">
        <v>336</v>
      </c>
      <c r="M4" s="72" t="s">
        <v>337</v>
      </c>
    </row>
    <row r="5" spans="1:13" s="63" customFormat="1" ht="18.75" customHeight="1">
      <c r="A5" s="68"/>
      <c r="B5" s="624" t="s">
        <v>338</v>
      </c>
      <c r="C5" s="626" t="s">
        <v>339</v>
      </c>
      <c r="D5" s="619" t="s">
        <v>340</v>
      </c>
      <c r="E5" s="283" t="s">
        <v>341</v>
      </c>
      <c r="F5" s="283" t="s">
        <v>342</v>
      </c>
      <c r="G5" s="281" t="s">
        <v>330</v>
      </c>
      <c r="H5" s="619" t="s">
        <v>343</v>
      </c>
      <c r="I5" s="283" t="s">
        <v>344</v>
      </c>
      <c r="J5" s="619" t="s">
        <v>345</v>
      </c>
      <c r="K5" s="619" t="s">
        <v>346</v>
      </c>
      <c r="L5" s="284" t="s">
        <v>329</v>
      </c>
      <c r="M5" s="72"/>
    </row>
    <row r="6" spans="1:13" s="63" customFormat="1" ht="18.75" customHeight="1">
      <c r="A6" s="100" t="s">
        <v>67</v>
      </c>
      <c r="B6" s="624"/>
      <c r="C6" s="626"/>
      <c r="D6" s="619"/>
      <c r="E6" s="619" t="s">
        <v>347</v>
      </c>
      <c r="F6" s="619" t="s">
        <v>348</v>
      </c>
      <c r="G6" s="619" t="s">
        <v>349</v>
      </c>
      <c r="H6" s="619"/>
      <c r="I6" s="619" t="s">
        <v>350</v>
      </c>
      <c r="J6" s="628"/>
      <c r="K6" s="628"/>
      <c r="L6" s="621" t="s">
        <v>351</v>
      </c>
      <c r="M6" s="72" t="s">
        <v>65</v>
      </c>
    </row>
    <row r="7" spans="1:13" s="63" customFormat="1" ht="95.25" customHeight="1">
      <c r="A7" s="103"/>
      <c r="B7" s="625"/>
      <c r="C7" s="627"/>
      <c r="D7" s="620"/>
      <c r="E7" s="620"/>
      <c r="F7" s="620"/>
      <c r="G7" s="620"/>
      <c r="H7" s="620"/>
      <c r="I7" s="620"/>
      <c r="J7" s="629"/>
      <c r="K7" s="629"/>
      <c r="L7" s="622"/>
      <c r="M7" s="89"/>
    </row>
    <row r="8" spans="1:13" s="130" customFormat="1" ht="23.25" customHeight="1">
      <c r="A8" s="144" t="s">
        <v>281</v>
      </c>
      <c r="B8" s="285">
        <f>B9+B10+B11+B12+B13+B14+B15+B16+B17+B18+B19+B20</f>
        <v>179004</v>
      </c>
      <c r="C8" s="286">
        <f aca="true" t="shared" si="0" ref="C8:L8">C9+C10+C11+C12+C13+C14+C15+C16+C17+C18+C19+C20</f>
        <v>69214</v>
      </c>
      <c r="D8" s="286">
        <f t="shared" si="0"/>
        <v>55624</v>
      </c>
      <c r="E8" s="287">
        <f t="shared" si="0"/>
        <v>0</v>
      </c>
      <c r="F8" s="286">
        <f t="shared" si="0"/>
        <v>265</v>
      </c>
      <c r="G8" s="286">
        <f t="shared" si="0"/>
        <v>408</v>
      </c>
      <c r="H8" s="286">
        <f t="shared" si="0"/>
        <v>1</v>
      </c>
      <c r="I8" s="286">
        <f>I9+I10+I11+I12+I13+I14+I15+I16+I17+I18+I19+I20</f>
        <v>1095</v>
      </c>
      <c r="J8" s="286">
        <f t="shared" si="0"/>
        <v>11438</v>
      </c>
      <c r="K8" s="286">
        <f t="shared" si="0"/>
        <v>1124</v>
      </c>
      <c r="L8" s="288">
        <f t="shared" si="0"/>
        <v>0</v>
      </c>
      <c r="M8" s="148" t="s">
        <v>281</v>
      </c>
    </row>
    <row r="9" spans="1:13" s="150" customFormat="1" ht="23.25" customHeight="1">
      <c r="A9" s="149" t="s">
        <v>241</v>
      </c>
      <c r="B9" s="289">
        <f>C9+D9+E9+F9+G9+H9+I9+J9+K9+L9+'[1]3.제조업중분류별전력사용량 (2)'!B9+'[1]3.제조업중분류별전력사용량 (2)'!C9+'[1]3.제조업중분류별전력사용량 (2)'!D9+'[1]3.제조업중분류별전력사용량 (2)'!E9+'[1]3.제조업중분류별전력사용량 (2)'!F9+'[1]3.제조업중분류별전력사용량 (2)'!G9+'[1]3.제조업중분류별전력사용량 (2)'!H9+'[1]3.제조업중분류별전력사용량 (2)'!I9+'[1]3.제조업중분류별전력사용량 (2)'!J9+'[1]3.제조업중분류별전력사용량 (2)'!K9+'[1]3.제조업중분류별전력사용량 (2)'!L9+'[1]3.제조업중분류별전력사용량 (2)'!M9+'[1]3.제조업중분류별전력사용량 (2)'!N9+'[1]3.제조업중분류별전력사용량 (2)'!O9</f>
        <v>14962</v>
      </c>
      <c r="C9" s="290">
        <v>5780</v>
      </c>
      <c r="D9" s="291">
        <v>4250</v>
      </c>
      <c r="E9" s="292">
        <v>0</v>
      </c>
      <c r="F9" s="290">
        <v>13</v>
      </c>
      <c r="G9" s="291">
        <v>73</v>
      </c>
      <c r="H9" s="290">
        <v>1</v>
      </c>
      <c r="I9" s="290">
        <v>109</v>
      </c>
      <c r="J9" s="290">
        <v>1085</v>
      </c>
      <c r="K9" s="290">
        <v>123</v>
      </c>
      <c r="L9" s="293">
        <v>0</v>
      </c>
      <c r="M9" s="145" t="s">
        <v>202</v>
      </c>
    </row>
    <row r="10" spans="1:13" s="150" customFormat="1" ht="23.25" customHeight="1">
      <c r="A10" s="149" t="s">
        <v>242</v>
      </c>
      <c r="B10" s="289">
        <f>C10+D10+E10+F10+G10+H10+I10+J10+K10+L10+'[1]3.제조업중분류별전력사용량 (2)'!B10+'[1]3.제조업중분류별전력사용량 (2)'!C10+'[1]3.제조업중분류별전력사용량 (2)'!D10+'[1]3.제조업중분류별전력사용량 (2)'!E10+'[1]3.제조업중분류별전력사용량 (2)'!F10+'[1]3.제조업중분류별전력사용량 (2)'!G10+'[1]3.제조업중분류별전력사용량 (2)'!H10+'[1]3.제조업중분류별전력사용량 (2)'!I10+'[1]3.제조업중분류별전력사용량 (2)'!J10+'[1]3.제조업중분류별전력사용량 (2)'!K10+'[1]3.제조업중분류별전력사용량 (2)'!L10+'[1]3.제조업중분류별전력사용량 (2)'!M10+'[1]3.제조업중분류별전력사용량 (2)'!N10+'[1]3.제조업중분류별전력사용량 (2)'!O10</f>
        <v>13060</v>
      </c>
      <c r="C10" s="290">
        <v>5170</v>
      </c>
      <c r="D10" s="291">
        <v>3461</v>
      </c>
      <c r="E10" s="292">
        <v>0</v>
      </c>
      <c r="F10" s="290">
        <v>13</v>
      </c>
      <c r="G10" s="291">
        <v>68</v>
      </c>
      <c r="H10" s="292">
        <v>0</v>
      </c>
      <c r="I10" s="290">
        <v>108</v>
      </c>
      <c r="J10" s="290">
        <v>728</v>
      </c>
      <c r="K10" s="290">
        <v>133</v>
      </c>
      <c r="L10" s="293">
        <v>0</v>
      </c>
      <c r="M10" s="145" t="s">
        <v>203</v>
      </c>
    </row>
    <row r="11" spans="1:13" s="150" customFormat="1" ht="23.25" customHeight="1">
      <c r="A11" s="149" t="s">
        <v>243</v>
      </c>
      <c r="B11" s="289">
        <f>C11+D11+E11+F11+G11+H11+I11+J11+K11+L11+'[1]3.제조업중분류별전력사용량 (2)'!B11+'[1]3.제조업중분류별전력사용량 (2)'!C11+'[1]3.제조업중분류별전력사용량 (2)'!D11+'[1]3.제조업중분류별전력사용량 (2)'!E11+'[1]3.제조업중분류별전력사용량 (2)'!F11+'[1]3.제조업중분류별전력사용량 (2)'!G11+'[1]3.제조업중분류별전력사용량 (2)'!H11+'[1]3.제조업중분류별전력사용량 (2)'!I11+'[1]3.제조업중분류별전력사용량 (2)'!J11+'[1]3.제조업중분류별전력사용량 (2)'!K11+'[1]3.제조업중분류별전력사용량 (2)'!L11+'[1]3.제조업중분류별전력사용량 (2)'!M11+'[1]3.제조업중분류별전력사용량 (2)'!N11+'[1]3.제조업중분류별전력사용량 (2)'!O11</f>
        <v>13618</v>
      </c>
      <c r="C11" s="290">
        <v>5062</v>
      </c>
      <c r="D11" s="291">
        <v>4275</v>
      </c>
      <c r="E11" s="292">
        <v>0</v>
      </c>
      <c r="F11" s="290">
        <v>10</v>
      </c>
      <c r="G11" s="291">
        <v>58</v>
      </c>
      <c r="H11" s="292">
        <v>0</v>
      </c>
      <c r="I11" s="290">
        <v>96</v>
      </c>
      <c r="J11" s="290">
        <v>621</v>
      </c>
      <c r="K11" s="290">
        <v>108</v>
      </c>
      <c r="L11" s="293">
        <v>0</v>
      </c>
      <c r="M11" s="145" t="s">
        <v>204</v>
      </c>
    </row>
    <row r="12" spans="1:13" s="150" customFormat="1" ht="23.25" customHeight="1">
      <c r="A12" s="149" t="s">
        <v>244</v>
      </c>
      <c r="B12" s="289">
        <f>C12+D12+E12+F12+G12+H12+I12+J12+K12+L12+'[1]3.제조업중분류별전력사용량 (2)'!B12+'[1]3.제조업중분류별전력사용량 (2)'!C12+'[1]3.제조업중분류별전력사용량 (2)'!D12+'[1]3.제조업중분류별전력사용량 (2)'!E12+'[1]3.제조업중분류별전력사용량 (2)'!F12+'[1]3.제조업중분류별전력사용량 (2)'!G12+'[1]3.제조업중분류별전력사용량 (2)'!H12+'[1]3.제조업중분류별전력사용량 (2)'!I12+'[1]3.제조업중분류별전력사용량 (2)'!J12+'[1]3.제조업중분류별전력사용량 (2)'!K12+'[1]3.제조업중분류별전력사용량 (2)'!L12+'[1]3.제조업중분류별전력사용량 (2)'!M12+'[1]3.제조업중분류별전력사용량 (2)'!N12+'[1]3.제조업중분류별전력사용량 (2)'!O12</f>
        <v>14197</v>
      </c>
      <c r="C12" s="290">
        <v>5080</v>
      </c>
      <c r="D12" s="291">
        <v>4523</v>
      </c>
      <c r="E12" s="292">
        <v>0</v>
      </c>
      <c r="F12" s="290">
        <v>12</v>
      </c>
      <c r="G12" s="291">
        <v>28</v>
      </c>
      <c r="H12" s="292">
        <v>0</v>
      </c>
      <c r="I12" s="290">
        <v>95</v>
      </c>
      <c r="J12" s="290">
        <v>867</v>
      </c>
      <c r="K12" s="290">
        <v>103</v>
      </c>
      <c r="L12" s="293">
        <v>0</v>
      </c>
      <c r="M12" s="145" t="s">
        <v>205</v>
      </c>
    </row>
    <row r="13" spans="1:13" s="150" customFormat="1" ht="23.25" customHeight="1">
      <c r="A13" s="149" t="s">
        <v>245</v>
      </c>
      <c r="B13" s="289">
        <f>C13+D13+E13+F13+G13+H13+I13+J13+K13+L13+'[1]3.제조업중분류별전력사용량 (2)'!B13+'[1]3.제조업중분류별전력사용량 (2)'!C13+'[1]3.제조업중분류별전력사용량 (2)'!D13+'[1]3.제조업중분류별전력사용량 (2)'!E13+'[1]3.제조업중분류별전력사용량 (2)'!F13+'[1]3.제조업중분류별전력사용량 (2)'!G13+'[1]3.제조업중분류별전력사용량 (2)'!H13+'[1]3.제조업중분류별전력사용량 (2)'!I13+'[1]3.제조업중분류별전력사용량 (2)'!J13+'[1]3.제조업중분류별전력사용량 (2)'!K13+'[1]3.제조업중분류별전력사용량 (2)'!L13+'[1]3.제조업중분류별전력사용량 (2)'!M13+'[1]3.제조업중분류별전력사용량 (2)'!N13+'[1]3.제조업중분류별전력사용량 (2)'!O13</f>
        <v>13608</v>
      </c>
      <c r="C13" s="290">
        <v>5142</v>
      </c>
      <c r="D13" s="291">
        <v>4578</v>
      </c>
      <c r="E13" s="292">
        <v>0</v>
      </c>
      <c r="F13" s="290">
        <v>10</v>
      </c>
      <c r="G13" s="294">
        <v>24</v>
      </c>
      <c r="H13" s="292">
        <v>0</v>
      </c>
      <c r="I13" s="290">
        <v>83</v>
      </c>
      <c r="J13" s="290">
        <v>618</v>
      </c>
      <c r="K13" s="290">
        <v>71</v>
      </c>
      <c r="L13" s="293">
        <v>0</v>
      </c>
      <c r="M13" s="145" t="s">
        <v>206</v>
      </c>
    </row>
    <row r="14" spans="1:13" s="150" customFormat="1" ht="23.25" customHeight="1">
      <c r="A14" s="149" t="s">
        <v>246</v>
      </c>
      <c r="B14" s="289">
        <f>C14+D14+E14+F14+G14+H14+I14+J14+K14+L14+'[1]3.제조업중분류별전력사용량 (2)'!B14+'[1]3.제조업중분류별전력사용량 (2)'!C14+'[1]3.제조업중분류별전력사용량 (2)'!D14+'[1]3.제조업중분류별전력사용량 (2)'!E14+'[1]3.제조업중분류별전력사용량 (2)'!F14+'[1]3.제조업중분류별전력사용량 (2)'!G14+'[1]3.제조업중분류별전력사용량 (2)'!H14+'[1]3.제조업중분류별전력사용량 (2)'!I14+'[1]3.제조업중분류별전력사용량 (2)'!J14+'[1]3.제조업중분류별전력사용량 (2)'!K14+'[1]3.제조업중분류별전력사용량 (2)'!L14+'[1]3.제조업중분류별전력사용량 (2)'!M14+'[1]3.제조업중분류별전력사용량 (2)'!N14+'[1]3.제조업중분류별전력사용량 (2)'!O14</f>
        <v>14489</v>
      </c>
      <c r="C14" s="290">
        <v>5623</v>
      </c>
      <c r="D14" s="291">
        <v>4931</v>
      </c>
      <c r="E14" s="292">
        <v>0</v>
      </c>
      <c r="F14" s="290">
        <v>18</v>
      </c>
      <c r="G14" s="294">
        <v>24</v>
      </c>
      <c r="H14" s="292">
        <v>0</v>
      </c>
      <c r="I14" s="290">
        <v>88</v>
      </c>
      <c r="J14" s="290">
        <v>591</v>
      </c>
      <c r="K14" s="290">
        <v>71</v>
      </c>
      <c r="L14" s="293">
        <v>0</v>
      </c>
      <c r="M14" s="145" t="s">
        <v>207</v>
      </c>
    </row>
    <row r="15" spans="1:13" s="150" customFormat="1" ht="23.25" customHeight="1">
      <c r="A15" s="149" t="s">
        <v>247</v>
      </c>
      <c r="B15" s="289">
        <f>C15+D15+E15+F15+G15+H15+I15+J15+K15+L15+'[1]3.제조업중분류별전력사용량 (2)'!B15+'[1]3.제조업중분류별전력사용량 (2)'!C15+'[1]3.제조업중분류별전력사용량 (2)'!D15+'[1]3.제조업중분류별전력사용량 (2)'!E15+'[1]3.제조업중분류별전력사용량 (2)'!F15+'[1]3.제조업중분류별전력사용량 (2)'!G15+'[1]3.제조업중분류별전력사용량 (2)'!H15+'[1]3.제조업중분류별전력사용량 (2)'!I15+'[1]3.제조업중분류별전력사용량 (2)'!J15+'[1]3.제조업중분류별전력사용량 (2)'!K15+'[1]3.제조업중분류별전력사용량 (2)'!L15+'[1]3.제조업중분류별전력사용량 (2)'!M15+'[1]3.제조업중분류별전력사용량 (2)'!N15+'[1]3.제조업중분류별전력사용량 (2)'!O15</f>
        <v>15174</v>
      </c>
      <c r="C15" s="290">
        <v>5873</v>
      </c>
      <c r="D15" s="291">
        <v>5312</v>
      </c>
      <c r="E15" s="292">
        <v>0</v>
      </c>
      <c r="F15" s="290">
        <v>24</v>
      </c>
      <c r="G15" s="294">
        <v>23</v>
      </c>
      <c r="H15" s="292">
        <v>0</v>
      </c>
      <c r="I15" s="290">
        <v>85</v>
      </c>
      <c r="J15" s="290">
        <v>607</v>
      </c>
      <c r="K15" s="290">
        <v>91</v>
      </c>
      <c r="L15" s="293">
        <v>0</v>
      </c>
      <c r="M15" s="145" t="s">
        <v>208</v>
      </c>
    </row>
    <row r="16" spans="1:13" s="150" customFormat="1" ht="23.25" customHeight="1">
      <c r="A16" s="149" t="s">
        <v>248</v>
      </c>
      <c r="B16" s="289">
        <f>C16+D16+E16+F16+G16+H16+I16+J16+K16+L16+'[1]3.제조업중분류별전력사용량 (2)'!B16+'[1]3.제조업중분류별전력사용량 (2)'!C16+'[1]3.제조업중분류별전력사용량 (2)'!D16+'[1]3.제조업중분류별전력사용량 (2)'!E16+'[1]3.제조업중분류별전력사용량 (2)'!F16+'[1]3.제조업중분류별전력사용량 (2)'!G16+'[1]3.제조업중분류별전력사용량 (2)'!H16+'[1]3.제조업중분류별전력사용량 (2)'!I16+'[1]3.제조업중분류별전력사용량 (2)'!J16+'[1]3.제조업중분류별전력사용량 (2)'!K16+'[1]3.제조업중분류별전력사용량 (2)'!L16+'[1]3.제조업중분류별전력사용량 (2)'!M16+'[1]3.제조업중분류별전력사용량 (2)'!N16+'[1]3.제조업중분류별전력사용량 (2)'!O16</f>
        <v>15697</v>
      </c>
      <c r="C16" s="290">
        <v>6271</v>
      </c>
      <c r="D16" s="291">
        <v>5106</v>
      </c>
      <c r="E16" s="292">
        <v>0</v>
      </c>
      <c r="F16" s="290">
        <v>28</v>
      </c>
      <c r="G16" s="294">
        <v>24</v>
      </c>
      <c r="H16" s="292">
        <v>0</v>
      </c>
      <c r="I16" s="290">
        <v>82</v>
      </c>
      <c r="J16" s="290">
        <v>636</v>
      </c>
      <c r="K16" s="290">
        <v>111</v>
      </c>
      <c r="L16" s="293">
        <v>0</v>
      </c>
      <c r="M16" s="145" t="s">
        <v>209</v>
      </c>
    </row>
    <row r="17" spans="1:13" s="150" customFormat="1" ht="23.25" customHeight="1">
      <c r="A17" s="149" t="s">
        <v>249</v>
      </c>
      <c r="B17" s="289">
        <f>C17+D17+E17+F17+G17+H17+I17+J17+K17+L17+'[1]3.제조업중분류별전력사용량 (2)'!B17+'[1]3.제조업중분류별전력사용량 (2)'!C17+'[1]3.제조업중분류별전력사용량 (2)'!D17+'[1]3.제조업중분류별전력사용량 (2)'!E17+'[1]3.제조업중분류별전력사용량 (2)'!F17+'[1]3.제조업중분류별전력사용량 (2)'!G17+'[1]3.제조업중분류별전력사용량 (2)'!H17+'[1]3.제조업중분류별전력사용량 (2)'!I17+'[1]3.제조업중분류별전력사용량 (2)'!J17+'[1]3.제조업중분류별전력사용량 (2)'!K17+'[1]3.제조업중분류별전력사용량 (2)'!L17+'[1]3.제조업중분류별전력사용량 (2)'!M17+'[1]3.제조업중분류별전력사용량 (2)'!N17+'[1]3.제조업중분류별전력사용량 (2)'!O17</f>
        <v>15228</v>
      </c>
      <c r="C17" s="290">
        <v>6110</v>
      </c>
      <c r="D17" s="291">
        <v>4778</v>
      </c>
      <c r="E17" s="292">
        <v>0</v>
      </c>
      <c r="F17" s="290">
        <v>28</v>
      </c>
      <c r="G17" s="294">
        <v>22</v>
      </c>
      <c r="H17" s="292">
        <v>0</v>
      </c>
      <c r="I17" s="290">
        <v>78</v>
      </c>
      <c r="J17" s="290">
        <v>821</v>
      </c>
      <c r="K17" s="290">
        <v>92</v>
      </c>
      <c r="L17" s="293">
        <v>0</v>
      </c>
      <c r="M17" s="145" t="s">
        <v>210</v>
      </c>
    </row>
    <row r="18" spans="1:13" s="150" customFormat="1" ht="23.25" customHeight="1">
      <c r="A18" s="149" t="s">
        <v>250</v>
      </c>
      <c r="B18" s="289">
        <f>C18+D18+E18+F18+G18+H18+I18+J18+K18+L18+'[1]3.제조업중분류별전력사용량 (2)'!B18+'[1]3.제조업중분류별전력사용량 (2)'!C18+'[1]3.제조업중분류별전력사용량 (2)'!D18+'[1]3.제조업중분류별전력사용량 (2)'!E18+'[1]3.제조업중분류별전력사용량 (2)'!F18+'[1]3.제조업중분류별전력사용량 (2)'!G18+'[1]3.제조업중분류별전력사용량 (2)'!H18+'[1]3.제조업중분류별전력사용량 (2)'!I18+'[1]3.제조업중분류별전력사용량 (2)'!J18+'[1]3.제조업중분류별전력사용량 (2)'!K18+'[1]3.제조업중분류별전력사용량 (2)'!L18+'[1]3.제조업중분류별전력사용량 (2)'!M18+'[1]3.제조업중분류별전력사용량 (2)'!N18+'[1]3.제조업중분류별전력사용량 (2)'!O18</f>
        <v>14872</v>
      </c>
      <c r="C18" s="290">
        <v>5790</v>
      </c>
      <c r="D18" s="291">
        <v>4910</v>
      </c>
      <c r="E18" s="292">
        <v>0</v>
      </c>
      <c r="F18" s="290">
        <v>29</v>
      </c>
      <c r="G18" s="294">
        <v>19</v>
      </c>
      <c r="H18" s="292">
        <v>0</v>
      </c>
      <c r="I18" s="290">
        <v>86</v>
      </c>
      <c r="J18" s="290">
        <v>924</v>
      </c>
      <c r="K18" s="290">
        <v>67</v>
      </c>
      <c r="L18" s="293">
        <v>0</v>
      </c>
      <c r="M18" s="145" t="s">
        <v>211</v>
      </c>
    </row>
    <row r="19" spans="1:13" s="150" customFormat="1" ht="23.25" customHeight="1">
      <c r="A19" s="149" t="s">
        <v>251</v>
      </c>
      <c r="B19" s="289">
        <f>C19+D19+E19+F19+G19+H19+I19+J19+K19+L19+'[1]3.제조업중분류별전력사용량 (2)'!B19+'[1]3.제조업중분류별전력사용량 (2)'!C19+'[1]3.제조업중분류별전력사용량 (2)'!D19+'[1]3.제조업중분류별전력사용량 (2)'!E19+'[1]3.제조업중분류별전력사용량 (2)'!F19+'[1]3.제조업중분류별전력사용량 (2)'!G19+'[1]3.제조업중분류별전력사용량 (2)'!H19+'[1]3.제조업중분류별전력사용량 (2)'!I19+'[1]3.제조업중분류별전력사용량 (2)'!J19+'[1]3.제조업중분류별전력사용량 (2)'!K19+'[1]3.제조업중분류별전력사용량 (2)'!L19+'[1]3.제조업중분류별전력사용량 (2)'!M19+'[1]3.제조업중분류별전력사용량 (2)'!N19+'[1]3.제조업중분류별전력사용량 (2)'!O19</f>
        <v>17076</v>
      </c>
      <c r="C19" s="290">
        <v>6668</v>
      </c>
      <c r="D19" s="291">
        <v>5106</v>
      </c>
      <c r="E19" s="292">
        <v>0</v>
      </c>
      <c r="F19" s="290">
        <v>39</v>
      </c>
      <c r="G19" s="294">
        <v>23</v>
      </c>
      <c r="H19" s="292">
        <v>0</v>
      </c>
      <c r="I19" s="290">
        <v>89</v>
      </c>
      <c r="J19" s="290">
        <v>1775</v>
      </c>
      <c r="K19" s="290">
        <v>69</v>
      </c>
      <c r="L19" s="293">
        <v>0</v>
      </c>
      <c r="M19" s="145" t="s">
        <v>212</v>
      </c>
    </row>
    <row r="20" spans="1:16" s="146" customFormat="1" ht="23.25" customHeight="1">
      <c r="A20" s="151" t="s">
        <v>252</v>
      </c>
      <c r="B20" s="295">
        <f>C20+D20+E20+F20+G20+H20+I20+J20+K20+L20+'[1]3.제조업중분류별전력사용량 (2)'!B20+'[1]3.제조업중분류별전력사용량 (2)'!C20+'[1]3.제조업중분류별전력사용량 (2)'!D20+'[1]3.제조업중분류별전력사용량 (2)'!E20+'[1]3.제조업중분류별전력사용량 (2)'!F20+'[1]3.제조업중분류별전력사용량 (2)'!G20+'[1]3.제조업중분류별전력사용량 (2)'!H20+'[1]3.제조업중분류별전력사용량 (2)'!I20+'[1]3.제조업중분류별전력사용량 (2)'!J20+'[1]3.제조업중분류별전력사용량 (2)'!K20+'[1]3.제조업중분류별전력사용량 (2)'!L20+'[1]3.제조업중분류별전력사용량 (2)'!M20+'[1]3.제조업중분류별전력사용량 (2)'!N20+'[1]3.제조업중분류별전력사용량 (2)'!O20</f>
        <v>17023</v>
      </c>
      <c r="C20" s="296">
        <v>6645</v>
      </c>
      <c r="D20" s="297">
        <v>4394</v>
      </c>
      <c r="E20" s="298">
        <v>0</v>
      </c>
      <c r="F20" s="296">
        <v>41</v>
      </c>
      <c r="G20" s="299">
        <v>22</v>
      </c>
      <c r="H20" s="298">
        <v>0</v>
      </c>
      <c r="I20" s="296">
        <v>96</v>
      </c>
      <c r="J20" s="296">
        <v>2165</v>
      </c>
      <c r="K20" s="296">
        <v>85</v>
      </c>
      <c r="L20" s="300">
        <v>0</v>
      </c>
      <c r="M20" s="147" t="s">
        <v>213</v>
      </c>
      <c r="N20" s="150"/>
      <c r="O20" s="150"/>
      <c r="P20" s="150"/>
    </row>
    <row r="21" spans="1:18" s="39" customFormat="1" ht="15.75" customHeight="1">
      <c r="A21" s="35" t="s">
        <v>440</v>
      </c>
      <c r="B21" s="341"/>
      <c r="C21" s="35"/>
      <c r="D21" s="342"/>
      <c r="E21" s="343"/>
      <c r="F21" s="343"/>
      <c r="G21" s="343"/>
      <c r="H21" s="343"/>
      <c r="I21" s="346" t="s">
        <v>214</v>
      </c>
      <c r="J21" s="344"/>
      <c r="K21" s="345"/>
      <c r="L21" s="344"/>
      <c r="M21" s="346"/>
      <c r="N21" s="344"/>
      <c r="O21" s="344"/>
      <c r="P21" s="344"/>
      <c r="R21" s="346"/>
    </row>
    <row r="22" spans="1:18" s="39" customFormat="1" ht="15.75" customHeight="1">
      <c r="A22" s="35" t="s">
        <v>441</v>
      </c>
      <c r="B22" s="35"/>
      <c r="C22" s="35"/>
      <c r="D22" s="343"/>
      <c r="E22" s="343"/>
      <c r="F22" s="343"/>
      <c r="G22" s="343"/>
      <c r="H22" s="343"/>
      <c r="I22" s="157" t="s">
        <v>436</v>
      </c>
      <c r="J22" s="343"/>
      <c r="K22" s="345"/>
      <c r="L22" s="343"/>
      <c r="M22" s="157"/>
      <c r="N22" s="343"/>
      <c r="O22" s="344"/>
      <c r="P22" s="342"/>
      <c r="Q22" s="347"/>
      <c r="R22" s="193"/>
    </row>
    <row r="23" spans="1:19" s="340" customFormat="1" ht="15.75" customHeight="1">
      <c r="A23" s="157" t="s">
        <v>442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M23" s="157"/>
      <c r="N23" s="157"/>
      <c r="O23" s="157"/>
      <c r="P23" s="157"/>
      <c r="Q23" s="157"/>
      <c r="R23" s="157"/>
      <c r="S23" s="157"/>
    </row>
  </sheetData>
  <sheetProtection/>
  <mergeCells count="12">
    <mergeCell ref="F6:F7"/>
    <mergeCell ref="G6:G7"/>
    <mergeCell ref="I6:I7"/>
    <mergeCell ref="L6:L7"/>
    <mergeCell ref="A1:M1"/>
    <mergeCell ref="B5:B7"/>
    <mergeCell ref="C5:C7"/>
    <mergeCell ref="D5:D7"/>
    <mergeCell ref="H5:H7"/>
    <mergeCell ref="J5:J7"/>
    <mergeCell ref="K5:K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26"/>
  <sheetViews>
    <sheetView zoomScalePageLayoutView="0" workbookViewId="0" topLeftCell="A1">
      <selection activeCell="O8" sqref="O8"/>
    </sheetView>
  </sheetViews>
  <sheetFormatPr defaultColWidth="8.88671875" defaultRowHeight="13.5"/>
  <cols>
    <col min="2" max="2" width="11.6640625" style="0" customWidth="1"/>
    <col min="3" max="3" width="10.99609375" style="0" customWidth="1"/>
    <col min="4" max="5" width="10.3359375" style="0" customWidth="1"/>
    <col min="6" max="6" width="9.99609375" style="0" customWidth="1"/>
    <col min="7" max="7" width="10.3359375" style="0" customWidth="1"/>
    <col min="8" max="8" width="11.3359375" style="0" customWidth="1"/>
    <col min="9" max="9" width="10.88671875" style="0" customWidth="1"/>
    <col min="10" max="10" width="10.10546875" style="0" customWidth="1"/>
    <col min="11" max="12" width="9.99609375" style="0" customWidth="1"/>
    <col min="13" max="13" width="9.77734375" style="0" customWidth="1"/>
    <col min="14" max="15" width="9.99609375" style="0" customWidth="1"/>
  </cols>
  <sheetData>
    <row r="1" spans="1:16" s="63" customFormat="1" ht="36" customHeight="1">
      <c r="A1" s="623" t="s">
        <v>352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2" spans="1:16" s="63" customFormat="1" ht="18" customHeight="1">
      <c r="A2" s="62" t="s">
        <v>315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62" t="s">
        <v>316</v>
      </c>
    </row>
    <row r="3" spans="1:16" s="304" customFormat="1" ht="21.75" customHeight="1">
      <c r="A3" s="301"/>
      <c r="B3" s="302" t="s">
        <v>353</v>
      </c>
      <c r="C3" s="303" t="s">
        <v>354</v>
      </c>
      <c r="D3" s="302" t="s">
        <v>355</v>
      </c>
      <c r="E3" s="303" t="s">
        <v>356</v>
      </c>
      <c r="F3" s="302" t="s">
        <v>357</v>
      </c>
      <c r="G3" s="303" t="s">
        <v>358</v>
      </c>
      <c r="H3" s="302" t="s">
        <v>359</v>
      </c>
      <c r="I3" s="302" t="s">
        <v>360</v>
      </c>
      <c r="J3" s="302" t="s">
        <v>361</v>
      </c>
      <c r="K3" s="302" t="s">
        <v>362</v>
      </c>
      <c r="L3" s="302" t="s">
        <v>363</v>
      </c>
      <c r="M3" s="302" t="s">
        <v>364</v>
      </c>
      <c r="N3" s="302" t="s">
        <v>365</v>
      </c>
      <c r="O3" s="302" t="s">
        <v>366</v>
      </c>
      <c r="P3" s="301"/>
    </row>
    <row r="4" spans="1:16" s="304" customFormat="1" ht="21.75" customHeight="1">
      <c r="A4" s="305" t="s">
        <v>367</v>
      </c>
      <c r="B4" s="306" t="s">
        <v>368</v>
      </c>
      <c r="C4" s="307" t="s">
        <v>369</v>
      </c>
      <c r="D4" s="308" t="s">
        <v>370</v>
      </c>
      <c r="E4" s="305" t="s">
        <v>330</v>
      </c>
      <c r="F4" s="309" t="s">
        <v>330</v>
      </c>
      <c r="G4" s="310" t="s">
        <v>330</v>
      </c>
      <c r="H4" s="309" t="s">
        <v>371</v>
      </c>
      <c r="I4" s="309" t="s">
        <v>372</v>
      </c>
      <c r="J4" s="309" t="s">
        <v>330</v>
      </c>
      <c r="K4" s="308" t="s">
        <v>373</v>
      </c>
      <c r="L4" s="309" t="s">
        <v>374</v>
      </c>
      <c r="M4" s="309" t="s">
        <v>330</v>
      </c>
      <c r="N4" s="309" t="s">
        <v>341</v>
      </c>
      <c r="O4" s="309" t="s">
        <v>330</v>
      </c>
      <c r="P4" s="307" t="s">
        <v>337</v>
      </c>
    </row>
    <row r="5" spans="1:16" s="304" customFormat="1" ht="21.75" customHeight="1">
      <c r="A5" s="307"/>
      <c r="B5" s="306" t="s">
        <v>375</v>
      </c>
      <c r="C5" s="630" t="s">
        <v>376</v>
      </c>
      <c r="D5" s="308" t="s">
        <v>330</v>
      </c>
      <c r="E5" s="630" t="s">
        <v>377</v>
      </c>
      <c r="F5" s="630" t="s">
        <v>378</v>
      </c>
      <c r="G5" s="307" t="s">
        <v>379</v>
      </c>
      <c r="H5" s="306" t="s">
        <v>380</v>
      </c>
      <c r="I5" s="306" t="s">
        <v>381</v>
      </c>
      <c r="J5" s="630" t="s">
        <v>382</v>
      </c>
      <c r="K5" s="630" t="s">
        <v>383</v>
      </c>
      <c r="L5" s="630" t="s">
        <v>384</v>
      </c>
      <c r="M5" s="630" t="s">
        <v>385</v>
      </c>
      <c r="N5" s="630" t="s">
        <v>386</v>
      </c>
      <c r="O5" s="630" t="s">
        <v>387</v>
      </c>
      <c r="P5" s="307"/>
    </row>
    <row r="6" spans="1:16" s="304" customFormat="1" ht="21.75" customHeight="1">
      <c r="A6" s="305" t="s">
        <v>388</v>
      </c>
      <c r="B6" s="630" t="s">
        <v>389</v>
      </c>
      <c r="C6" s="635"/>
      <c r="D6" s="630" t="s">
        <v>390</v>
      </c>
      <c r="E6" s="635"/>
      <c r="F6" s="635"/>
      <c r="G6" s="632" t="s">
        <v>391</v>
      </c>
      <c r="H6" s="630" t="s">
        <v>392</v>
      </c>
      <c r="I6" s="630" t="s">
        <v>393</v>
      </c>
      <c r="J6" s="635"/>
      <c r="K6" s="635"/>
      <c r="L6" s="635"/>
      <c r="M6" s="635"/>
      <c r="N6" s="635"/>
      <c r="O6" s="630"/>
      <c r="P6" s="307" t="s">
        <v>394</v>
      </c>
    </row>
    <row r="7" spans="1:16" s="304" customFormat="1" ht="106.5" customHeight="1">
      <c r="A7" s="311"/>
      <c r="B7" s="631"/>
      <c r="C7" s="631"/>
      <c r="D7" s="631"/>
      <c r="E7" s="631"/>
      <c r="F7" s="631"/>
      <c r="G7" s="633"/>
      <c r="H7" s="631"/>
      <c r="I7" s="631"/>
      <c r="J7" s="631"/>
      <c r="K7" s="631"/>
      <c r="L7" s="631"/>
      <c r="M7" s="631"/>
      <c r="N7" s="631"/>
      <c r="O7" s="636"/>
      <c r="P7" s="311"/>
    </row>
    <row r="8" spans="1:18" s="130" customFormat="1" ht="21.75" customHeight="1">
      <c r="A8" s="312" t="s">
        <v>395</v>
      </c>
      <c r="B8" s="313">
        <f>B9+B10+B11+B12+B13+B14+B15+B16+B17+B18+B19+B20</f>
        <v>7108</v>
      </c>
      <c r="C8" s="314">
        <f aca="true" t="shared" si="0" ref="C8:O8">C9+C10+C11+C12+C13+C14+C15+C16+C17+C18+C19+C20</f>
        <v>2973</v>
      </c>
      <c r="D8" s="314">
        <f t="shared" si="0"/>
        <v>5575</v>
      </c>
      <c r="E8" s="314">
        <f t="shared" si="0"/>
        <v>17783</v>
      </c>
      <c r="F8" s="314">
        <f t="shared" si="0"/>
        <v>472</v>
      </c>
      <c r="G8" s="314">
        <f t="shared" si="0"/>
        <v>1523</v>
      </c>
      <c r="H8" s="314">
        <f t="shared" si="0"/>
        <v>859</v>
      </c>
      <c r="I8" s="314">
        <f t="shared" si="0"/>
        <v>316</v>
      </c>
      <c r="J8" s="314">
        <f t="shared" si="0"/>
        <v>268</v>
      </c>
      <c r="K8" s="314">
        <f t="shared" si="0"/>
        <v>632</v>
      </c>
      <c r="L8" s="314">
        <f t="shared" si="0"/>
        <v>440</v>
      </c>
      <c r="M8" s="314">
        <f t="shared" si="0"/>
        <v>411</v>
      </c>
      <c r="N8" s="314">
        <f t="shared" si="0"/>
        <v>531</v>
      </c>
      <c r="O8" s="315">
        <f t="shared" si="0"/>
        <v>944</v>
      </c>
      <c r="P8" s="316" t="s">
        <v>395</v>
      </c>
      <c r="R8" s="130" t="s">
        <v>396</v>
      </c>
    </row>
    <row r="9" spans="1:16" s="146" customFormat="1" ht="21.75" customHeight="1">
      <c r="A9" s="317" t="s">
        <v>397</v>
      </c>
      <c r="B9" s="318">
        <v>572</v>
      </c>
      <c r="C9" s="319">
        <v>278</v>
      </c>
      <c r="D9" s="319">
        <v>394</v>
      </c>
      <c r="E9" s="319">
        <v>1581</v>
      </c>
      <c r="F9" s="320">
        <v>36</v>
      </c>
      <c r="G9" s="319">
        <v>152</v>
      </c>
      <c r="H9" s="319">
        <v>127</v>
      </c>
      <c r="I9" s="319">
        <v>35</v>
      </c>
      <c r="J9" s="319">
        <v>28</v>
      </c>
      <c r="K9" s="319">
        <v>73</v>
      </c>
      <c r="L9" s="319">
        <v>44</v>
      </c>
      <c r="M9" s="319">
        <v>50</v>
      </c>
      <c r="N9" s="319">
        <v>61</v>
      </c>
      <c r="O9" s="321">
        <v>97</v>
      </c>
      <c r="P9" s="322" t="s">
        <v>398</v>
      </c>
    </row>
    <row r="10" spans="1:16" s="146" customFormat="1" ht="21.75" customHeight="1">
      <c r="A10" s="317" t="s">
        <v>399</v>
      </c>
      <c r="B10" s="318">
        <v>641</v>
      </c>
      <c r="C10" s="319">
        <v>226</v>
      </c>
      <c r="D10" s="319">
        <v>416</v>
      </c>
      <c r="E10" s="319">
        <v>1435</v>
      </c>
      <c r="F10" s="320">
        <v>38</v>
      </c>
      <c r="G10" s="319">
        <v>147</v>
      </c>
      <c r="H10" s="319">
        <v>85</v>
      </c>
      <c r="I10" s="319">
        <v>33</v>
      </c>
      <c r="J10" s="319">
        <v>28</v>
      </c>
      <c r="K10" s="319">
        <v>68</v>
      </c>
      <c r="L10" s="319">
        <v>45</v>
      </c>
      <c r="M10" s="319">
        <v>55</v>
      </c>
      <c r="N10" s="319">
        <v>65</v>
      </c>
      <c r="O10" s="321">
        <v>97</v>
      </c>
      <c r="P10" s="322" t="s">
        <v>400</v>
      </c>
    </row>
    <row r="11" spans="1:16" s="146" customFormat="1" ht="21.75" customHeight="1">
      <c r="A11" s="317" t="s">
        <v>401</v>
      </c>
      <c r="B11" s="318">
        <v>723</v>
      </c>
      <c r="C11" s="319">
        <v>243</v>
      </c>
      <c r="D11" s="319">
        <v>433</v>
      </c>
      <c r="E11" s="319">
        <v>1406</v>
      </c>
      <c r="F11" s="320">
        <v>35</v>
      </c>
      <c r="G11" s="319">
        <v>127</v>
      </c>
      <c r="H11" s="319">
        <v>101</v>
      </c>
      <c r="I11" s="319">
        <v>28</v>
      </c>
      <c r="J11" s="319">
        <v>22</v>
      </c>
      <c r="K11" s="319">
        <v>57</v>
      </c>
      <c r="L11" s="319">
        <v>42</v>
      </c>
      <c r="M11" s="319">
        <v>41</v>
      </c>
      <c r="N11" s="319">
        <v>51</v>
      </c>
      <c r="O11" s="321">
        <v>79</v>
      </c>
      <c r="P11" s="322" t="s">
        <v>402</v>
      </c>
    </row>
    <row r="12" spans="1:16" s="146" customFormat="1" ht="21.75" customHeight="1">
      <c r="A12" s="317" t="s">
        <v>403</v>
      </c>
      <c r="B12" s="318">
        <v>687</v>
      </c>
      <c r="C12" s="319">
        <v>205</v>
      </c>
      <c r="D12" s="319">
        <v>515</v>
      </c>
      <c r="E12" s="319">
        <v>1508</v>
      </c>
      <c r="F12" s="320">
        <v>42</v>
      </c>
      <c r="G12" s="319">
        <v>129</v>
      </c>
      <c r="H12" s="319">
        <v>80</v>
      </c>
      <c r="I12" s="319">
        <v>28</v>
      </c>
      <c r="J12" s="319">
        <v>22</v>
      </c>
      <c r="K12" s="319">
        <v>61</v>
      </c>
      <c r="L12" s="319">
        <v>40</v>
      </c>
      <c r="M12" s="319">
        <v>39</v>
      </c>
      <c r="N12" s="319">
        <v>49</v>
      </c>
      <c r="O12" s="321">
        <v>84</v>
      </c>
      <c r="P12" s="322" t="s">
        <v>404</v>
      </c>
    </row>
    <row r="13" spans="1:16" s="146" customFormat="1" ht="21.75" customHeight="1">
      <c r="A13" s="317" t="s">
        <v>405</v>
      </c>
      <c r="B13" s="318">
        <v>467</v>
      </c>
      <c r="C13" s="319">
        <v>210</v>
      </c>
      <c r="D13" s="319">
        <v>510</v>
      </c>
      <c r="E13" s="319">
        <v>1431</v>
      </c>
      <c r="F13" s="320">
        <v>41</v>
      </c>
      <c r="G13" s="319">
        <v>113</v>
      </c>
      <c r="H13" s="319">
        <v>62</v>
      </c>
      <c r="I13" s="319">
        <v>20</v>
      </c>
      <c r="J13" s="319">
        <v>19</v>
      </c>
      <c r="K13" s="319">
        <v>47</v>
      </c>
      <c r="L13" s="319">
        <v>31</v>
      </c>
      <c r="M13" s="319">
        <v>27</v>
      </c>
      <c r="N13" s="319">
        <v>38</v>
      </c>
      <c r="O13" s="321">
        <v>66</v>
      </c>
      <c r="P13" s="322" t="s">
        <v>406</v>
      </c>
    </row>
    <row r="14" spans="1:16" s="146" customFormat="1" ht="21.75" customHeight="1">
      <c r="A14" s="317" t="s">
        <v>407</v>
      </c>
      <c r="B14" s="318">
        <v>534</v>
      </c>
      <c r="C14" s="319">
        <v>259</v>
      </c>
      <c r="D14" s="319">
        <v>491</v>
      </c>
      <c r="E14" s="319">
        <v>1390</v>
      </c>
      <c r="F14" s="320">
        <v>40</v>
      </c>
      <c r="G14" s="319">
        <v>118</v>
      </c>
      <c r="H14" s="319">
        <v>55</v>
      </c>
      <c r="I14" s="319">
        <v>19</v>
      </c>
      <c r="J14" s="319">
        <v>20</v>
      </c>
      <c r="K14" s="319">
        <v>47</v>
      </c>
      <c r="L14" s="319">
        <v>31</v>
      </c>
      <c r="M14" s="319">
        <v>27</v>
      </c>
      <c r="N14" s="319">
        <v>36</v>
      </c>
      <c r="O14" s="321">
        <v>76</v>
      </c>
      <c r="P14" s="322" t="s">
        <v>408</v>
      </c>
    </row>
    <row r="15" spans="1:16" s="146" customFormat="1" ht="21.75" customHeight="1">
      <c r="A15" s="317" t="s">
        <v>409</v>
      </c>
      <c r="B15" s="318">
        <v>571</v>
      </c>
      <c r="C15" s="319">
        <v>303</v>
      </c>
      <c r="D15" s="319">
        <v>452</v>
      </c>
      <c r="E15" s="319">
        <v>1339</v>
      </c>
      <c r="F15" s="320">
        <v>37</v>
      </c>
      <c r="G15" s="319">
        <v>106</v>
      </c>
      <c r="H15" s="319">
        <v>84</v>
      </c>
      <c r="I15" s="319">
        <v>27</v>
      </c>
      <c r="J15" s="319">
        <v>21</v>
      </c>
      <c r="K15" s="319">
        <v>52</v>
      </c>
      <c r="L15" s="319">
        <v>31</v>
      </c>
      <c r="M15" s="319">
        <v>26</v>
      </c>
      <c r="N15" s="319">
        <v>34</v>
      </c>
      <c r="O15" s="321">
        <v>76</v>
      </c>
      <c r="P15" s="322" t="s">
        <v>410</v>
      </c>
    </row>
    <row r="16" spans="1:16" s="146" customFormat="1" ht="21.75" customHeight="1">
      <c r="A16" s="317" t="s">
        <v>411</v>
      </c>
      <c r="B16" s="318">
        <v>683</v>
      </c>
      <c r="C16" s="319">
        <v>318</v>
      </c>
      <c r="D16" s="319">
        <v>476</v>
      </c>
      <c r="E16" s="319">
        <v>1431</v>
      </c>
      <c r="F16" s="320">
        <v>41</v>
      </c>
      <c r="G16" s="319">
        <v>123</v>
      </c>
      <c r="H16" s="319">
        <v>81</v>
      </c>
      <c r="I16" s="319">
        <v>33</v>
      </c>
      <c r="J16" s="319">
        <v>23</v>
      </c>
      <c r="K16" s="319">
        <v>51</v>
      </c>
      <c r="L16" s="319">
        <v>34</v>
      </c>
      <c r="M16" s="319">
        <v>31</v>
      </c>
      <c r="N16" s="319">
        <v>35</v>
      </c>
      <c r="O16" s="321">
        <v>79</v>
      </c>
      <c r="P16" s="322" t="s">
        <v>412</v>
      </c>
    </row>
    <row r="17" spans="1:16" s="146" customFormat="1" ht="21.75" customHeight="1">
      <c r="A17" s="317" t="s">
        <v>413</v>
      </c>
      <c r="B17" s="318">
        <v>698</v>
      </c>
      <c r="C17" s="319">
        <v>253</v>
      </c>
      <c r="D17" s="319">
        <v>442</v>
      </c>
      <c r="E17" s="319">
        <v>1448</v>
      </c>
      <c r="F17" s="320">
        <v>36</v>
      </c>
      <c r="G17" s="319">
        <v>122</v>
      </c>
      <c r="H17" s="319">
        <v>44</v>
      </c>
      <c r="I17" s="319">
        <v>26</v>
      </c>
      <c r="J17" s="319">
        <v>22</v>
      </c>
      <c r="K17" s="319">
        <v>40</v>
      </c>
      <c r="L17" s="319">
        <v>31</v>
      </c>
      <c r="M17" s="319">
        <v>27</v>
      </c>
      <c r="N17" s="319">
        <v>35</v>
      </c>
      <c r="O17" s="321">
        <v>75</v>
      </c>
      <c r="P17" s="322" t="s">
        <v>414</v>
      </c>
    </row>
    <row r="18" spans="1:16" s="146" customFormat="1" ht="21.75" customHeight="1">
      <c r="A18" s="317" t="s">
        <v>415</v>
      </c>
      <c r="B18" s="318">
        <v>492</v>
      </c>
      <c r="C18" s="319">
        <v>215</v>
      </c>
      <c r="D18" s="319">
        <v>451</v>
      </c>
      <c r="E18" s="319">
        <v>1464</v>
      </c>
      <c r="F18" s="320">
        <v>39</v>
      </c>
      <c r="G18" s="319">
        <v>110</v>
      </c>
      <c r="H18" s="319">
        <v>41</v>
      </c>
      <c r="I18" s="319">
        <v>20</v>
      </c>
      <c r="J18" s="319">
        <v>19</v>
      </c>
      <c r="K18" s="319">
        <v>40</v>
      </c>
      <c r="L18" s="319">
        <v>30</v>
      </c>
      <c r="M18" s="319">
        <v>26</v>
      </c>
      <c r="N18" s="319">
        <v>33</v>
      </c>
      <c r="O18" s="321">
        <v>67</v>
      </c>
      <c r="P18" s="322" t="s">
        <v>416</v>
      </c>
    </row>
    <row r="19" spans="1:16" s="146" customFormat="1" ht="21.75" customHeight="1">
      <c r="A19" s="317" t="s">
        <v>417</v>
      </c>
      <c r="B19" s="318">
        <v>479</v>
      </c>
      <c r="C19" s="319">
        <v>218</v>
      </c>
      <c r="D19" s="319">
        <v>501</v>
      </c>
      <c r="E19" s="319">
        <v>1645</v>
      </c>
      <c r="F19" s="320">
        <v>41</v>
      </c>
      <c r="G19" s="319">
        <v>128</v>
      </c>
      <c r="H19" s="319">
        <v>36</v>
      </c>
      <c r="I19" s="319">
        <v>21</v>
      </c>
      <c r="J19" s="319">
        <v>21</v>
      </c>
      <c r="K19" s="319">
        <v>43</v>
      </c>
      <c r="L19" s="319">
        <v>36</v>
      </c>
      <c r="M19" s="319">
        <v>28</v>
      </c>
      <c r="N19" s="319">
        <v>40</v>
      </c>
      <c r="O19" s="321">
        <v>70</v>
      </c>
      <c r="P19" s="322" t="s">
        <v>418</v>
      </c>
    </row>
    <row r="20" spans="1:16" s="146" customFormat="1" ht="21.75" customHeight="1">
      <c r="A20" s="323" t="s">
        <v>419</v>
      </c>
      <c r="B20" s="324">
        <v>561</v>
      </c>
      <c r="C20" s="325">
        <v>245</v>
      </c>
      <c r="D20" s="325">
        <v>494</v>
      </c>
      <c r="E20" s="325">
        <v>1705</v>
      </c>
      <c r="F20" s="326">
        <v>46</v>
      </c>
      <c r="G20" s="325">
        <v>148</v>
      </c>
      <c r="H20" s="325">
        <v>63</v>
      </c>
      <c r="I20" s="325">
        <v>26</v>
      </c>
      <c r="J20" s="325">
        <v>23</v>
      </c>
      <c r="K20" s="325">
        <v>53</v>
      </c>
      <c r="L20" s="325">
        <v>45</v>
      </c>
      <c r="M20" s="325">
        <v>34</v>
      </c>
      <c r="N20" s="325">
        <v>54</v>
      </c>
      <c r="O20" s="327">
        <v>78</v>
      </c>
      <c r="P20" s="328" t="s">
        <v>420</v>
      </c>
    </row>
    <row r="21" spans="1:16" s="348" customFormat="1" ht="15.75" customHeight="1">
      <c r="A21" s="634" t="s">
        <v>443</v>
      </c>
      <c r="B21" s="634"/>
      <c r="C21" s="634"/>
      <c r="D21" s="634"/>
      <c r="E21" s="634"/>
      <c r="F21" s="353"/>
      <c r="G21" s="354"/>
      <c r="J21" s="140" t="s">
        <v>214</v>
      </c>
      <c r="L21" s="354"/>
      <c r="M21" s="354"/>
      <c r="O21" s="140"/>
      <c r="P21" s="349"/>
    </row>
    <row r="22" spans="1:16" s="39" customFormat="1" ht="15.75" customHeight="1">
      <c r="A22" s="140" t="s">
        <v>444</v>
      </c>
      <c r="B22" s="140"/>
      <c r="C22" s="140"/>
      <c r="D22" s="140"/>
      <c r="E22" s="194"/>
      <c r="J22" s="39" t="s">
        <v>240</v>
      </c>
      <c r="P22" s="350"/>
    </row>
    <row r="23" spans="1:16" s="39" customFormat="1" ht="15.75" customHeight="1">
      <c r="A23" s="157" t="s">
        <v>438</v>
      </c>
      <c r="B23" s="351"/>
      <c r="J23" s="39" t="s">
        <v>445</v>
      </c>
      <c r="P23" s="350"/>
    </row>
    <row r="24" spans="1:16" s="152" customFormat="1" ht="15.75" customHeight="1">
      <c r="A24" s="352"/>
      <c r="J24" s="157" t="s">
        <v>278</v>
      </c>
      <c r="P24" s="352"/>
    </row>
    <row r="25" spans="1:19" s="340" customFormat="1" ht="16.5" customHeight="1">
      <c r="A25" s="157"/>
      <c r="B25" s="157"/>
      <c r="C25" s="157"/>
      <c r="D25" s="157"/>
      <c r="E25" s="157"/>
      <c r="F25" s="157"/>
      <c r="H25" s="157"/>
      <c r="I25" s="157"/>
      <c r="J25" s="157"/>
      <c r="K25" s="157"/>
      <c r="M25" s="157"/>
      <c r="N25" s="157"/>
      <c r="O25" s="157"/>
      <c r="P25" s="157"/>
      <c r="Q25" s="157"/>
      <c r="R25" s="157"/>
      <c r="S25" s="157"/>
    </row>
    <row r="26" spans="1:16" s="63" customFormat="1" ht="12.75">
      <c r="A26" s="62"/>
      <c r="B26" s="105"/>
      <c r="P26" s="62"/>
    </row>
  </sheetData>
  <sheetProtection/>
  <mergeCells count="16">
    <mergeCell ref="A1:P1"/>
    <mergeCell ref="C5:C7"/>
    <mergeCell ref="E5:E7"/>
    <mergeCell ref="F5:F7"/>
    <mergeCell ref="J5:J7"/>
    <mergeCell ref="K5:K7"/>
    <mergeCell ref="L5:L7"/>
    <mergeCell ref="M5:M7"/>
    <mergeCell ref="N5:N7"/>
    <mergeCell ref="O5:O7"/>
    <mergeCell ref="B6:B7"/>
    <mergeCell ref="D6:D7"/>
    <mergeCell ref="G6:G7"/>
    <mergeCell ref="H6:H7"/>
    <mergeCell ref="I6:I7"/>
    <mergeCell ref="A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27"/>
  <sheetViews>
    <sheetView zoomScaleSheetLayoutView="96" zoomScalePageLayoutView="0" workbookViewId="0" topLeftCell="A1">
      <selection activeCell="B12" sqref="B12"/>
    </sheetView>
  </sheetViews>
  <sheetFormatPr defaultColWidth="8.88671875" defaultRowHeight="13.5"/>
  <cols>
    <col min="1" max="1" width="13.77734375" style="16" customWidth="1"/>
    <col min="2" max="2" width="15.77734375" style="16" customWidth="1"/>
    <col min="3" max="3" width="15.21484375" style="16" customWidth="1"/>
    <col min="4" max="4" width="15.77734375" style="16" customWidth="1"/>
    <col min="5" max="5" width="15.21484375" style="16" customWidth="1"/>
    <col min="6" max="6" width="15.77734375" style="16" customWidth="1"/>
    <col min="7" max="7" width="15.21484375" style="16" customWidth="1"/>
    <col min="8" max="8" width="13.77734375" style="16" customWidth="1"/>
    <col min="9" max="96" width="0" style="16" hidden="1" customWidth="1"/>
    <col min="97" max="16384" width="8.88671875" style="16" customWidth="1"/>
  </cols>
  <sheetData>
    <row r="1" spans="1:8" s="63" customFormat="1" ht="24" customHeight="1">
      <c r="A1" s="610" t="s">
        <v>174</v>
      </c>
      <c r="B1" s="610"/>
      <c r="C1" s="610"/>
      <c r="D1" s="610"/>
      <c r="E1" s="610"/>
      <c r="F1" s="610"/>
      <c r="G1" s="610"/>
      <c r="H1" s="610"/>
    </row>
    <row r="2" spans="1:8" s="63" customFormat="1" ht="18" customHeight="1">
      <c r="A2" s="106" t="s">
        <v>175</v>
      </c>
      <c r="H2" s="107" t="s">
        <v>176</v>
      </c>
    </row>
    <row r="3" spans="1:8" s="63" customFormat="1" ht="19.5" customHeight="1">
      <c r="A3" s="83"/>
      <c r="B3" s="638" t="s">
        <v>177</v>
      </c>
      <c r="C3" s="639"/>
      <c r="D3" s="638" t="s">
        <v>178</v>
      </c>
      <c r="E3" s="639"/>
      <c r="F3" s="638" t="s">
        <v>179</v>
      </c>
      <c r="G3" s="639"/>
      <c r="H3" s="83"/>
    </row>
    <row r="4" spans="1:8" s="63" customFormat="1" ht="19.5" customHeight="1">
      <c r="A4" s="108" t="s">
        <v>63</v>
      </c>
      <c r="B4" s="640" t="s">
        <v>180</v>
      </c>
      <c r="C4" s="641"/>
      <c r="D4" s="640" t="s">
        <v>181</v>
      </c>
      <c r="E4" s="641"/>
      <c r="F4" s="640" t="s">
        <v>182</v>
      </c>
      <c r="G4" s="641"/>
      <c r="H4" s="104" t="s">
        <v>64</v>
      </c>
    </row>
    <row r="5" spans="1:8" s="63" customFormat="1" ht="19.5" customHeight="1">
      <c r="A5" s="108" t="s">
        <v>67</v>
      </c>
      <c r="B5" s="93" t="s">
        <v>183</v>
      </c>
      <c r="C5" s="109" t="s">
        <v>184</v>
      </c>
      <c r="D5" s="93" t="s">
        <v>183</v>
      </c>
      <c r="E5" s="110" t="s">
        <v>185</v>
      </c>
      <c r="F5" s="93" t="s">
        <v>186</v>
      </c>
      <c r="G5" s="110" t="s">
        <v>185</v>
      </c>
      <c r="H5" s="104" t="s">
        <v>65</v>
      </c>
    </row>
    <row r="6" spans="1:8" s="63" customFormat="1" ht="19.5" customHeight="1">
      <c r="A6" s="88"/>
      <c r="B6" s="111" t="s">
        <v>187</v>
      </c>
      <c r="C6" s="96" t="s">
        <v>188</v>
      </c>
      <c r="D6" s="96" t="s">
        <v>187</v>
      </c>
      <c r="E6" s="96" t="s">
        <v>188</v>
      </c>
      <c r="F6" s="96" t="s">
        <v>187</v>
      </c>
      <c r="G6" s="96" t="s">
        <v>188</v>
      </c>
      <c r="H6" s="88"/>
    </row>
    <row r="7" spans="1:8" ht="20.25" customHeight="1">
      <c r="A7" s="94" t="s">
        <v>198</v>
      </c>
      <c r="B7" s="329">
        <v>1</v>
      </c>
      <c r="C7" s="330">
        <v>3000</v>
      </c>
      <c r="D7" s="330">
        <v>107</v>
      </c>
      <c r="E7" s="330">
        <v>63991</v>
      </c>
      <c r="F7" s="330">
        <v>28</v>
      </c>
      <c r="G7" s="331">
        <v>74331</v>
      </c>
      <c r="H7" s="72" t="s">
        <v>198</v>
      </c>
    </row>
    <row r="8" spans="1:8" ht="20.25" customHeight="1">
      <c r="A8" s="94" t="s">
        <v>199</v>
      </c>
      <c r="B8" s="329">
        <v>1</v>
      </c>
      <c r="C8" s="330">
        <v>4220</v>
      </c>
      <c r="D8" s="330">
        <v>109</v>
      </c>
      <c r="E8" s="330">
        <v>64045</v>
      </c>
      <c r="F8" s="330">
        <v>31</v>
      </c>
      <c r="G8" s="331">
        <v>71388</v>
      </c>
      <c r="H8" s="72" t="s">
        <v>199</v>
      </c>
    </row>
    <row r="9" spans="1:8" s="137" customFormat="1" ht="20.25" customHeight="1">
      <c r="A9" s="94" t="s">
        <v>200</v>
      </c>
      <c r="B9" s="329">
        <v>1</v>
      </c>
      <c r="C9" s="330">
        <v>5310</v>
      </c>
      <c r="D9" s="330">
        <v>107</v>
      </c>
      <c r="E9" s="330">
        <v>65771.87299999999</v>
      </c>
      <c r="F9" s="330">
        <v>38</v>
      </c>
      <c r="G9" s="331">
        <v>67791</v>
      </c>
      <c r="H9" s="72" t="s">
        <v>200</v>
      </c>
    </row>
    <row r="10" spans="1:8" s="137" customFormat="1" ht="20.25" customHeight="1">
      <c r="A10" s="94" t="s">
        <v>280</v>
      </c>
      <c r="B10" s="329">
        <v>1</v>
      </c>
      <c r="C10" s="330">
        <v>6048</v>
      </c>
      <c r="D10" s="330">
        <v>107</v>
      </c>
      <c r="E10" s="330">
        <v>63476</v>
      </c>
      <c r="F10" s="330">
        <v>38</v>
      </c>
      <c r="G10" s="331">
        <v>67374</v>
      </c>
      <c r="H10" s="72" t="s">
        <v>280</v>
      </c>
    </row>
    <row r="11" spans="1:8" s="156" customFormat="1" ht="20.25" customHeight="1">
      <c r="A11" s="112" t="s">
        <v>281</v>
      </c>
      <c r="B11" s="332">
        <v>1</v>
      </c>
      <c r="C11" s="333">
        <f>SUM(C12:C23)</f>
        <v>7477</v>
      </c>
      <c r="D11" s="333">
        <v>115</v>
      </c>
      <c r="E11" s="333">
        <f>SUM(E12:E23)</f>
        <v>58236</v>
      </c>
      <c r="F11" s="333">
        <v>40</v>
      </c>
      <c r="G11" s="334">
        <f>SUM(G12:G23)</f>
        <v>74244</v>
      </c>
      <c r="H11" s="65" t="s">
        <v>281</v>
      </c>
    </row>
    <row r="12" spans="1:8" ht="24" customHeight="1">
      <c r="A12" s="94" t="s">
        <v>162</v>
      </c>
      <c r="B12" s="329">
        <v>1</v>
      </c>
      <c r="C12" s="330">
        <v>1171</v>
      </c>
      <c r="D12" s="330">
        <v>107</v>
      </c>
      <c r="E12" s="330">
        <v>9087</v>
      </c>
      <c r="F12" s="330">
        <v>40</v>
      </c>
      <c r="G12" s="331">
        <v>6095</v>
      </c>
      <c r="H12" s="72" t="s">
        <v>228</v>
      </c>
    </row>
    <row r="13" spans="1:8" ht="24" customHeight="1">
      <c r="A13" s="94" t="s">
        <v>163</v>
      </c>
      <c r="B13" s="329">
        <v>1</v>
      </c>
      <c r="C13" s="330">
        <v>885</v>
      </c>
      <c r="D13" s="330">
        <v>107</v>
      </c>
      <c r="E13" s="330">
        <v>5751</v>
      </c>
      <c r="F13" s="330">
        <v>40</v>
      </c>
      <c r="G13" s="331">
        <v>5410</v>
      </c>
      <c r="H13" s="72" t="s">
        <v>229</v>
      </c>
    </row>
    <row r="14" spans="1:8" ht="24" customHeight="1">
      <c r="A14" s="94" t="s">
        <v>164</v>
      </c>
      <c r="B14" s="329">
        <v>1</v>
      </c>
      <c r="C14" s="330">
        <v>808</v>
      </c>
      <c r="D14" s="330">
        <v>115</v>
      </c>
      <c r="E14" s="330">
        <v>6887</v>
      </c>
      <c r="F14" s="330">
        <v>40</v>
      </c>
      <c r="G14" s="331">
        <v>6143</v>
      </c>
      <c r="H14" s="72" t="s">
        <v>230</v>
      </c>
    </row>
    <row r="15" spans="1:8" ht="24" customHeight="1">
      <c r="A15" s="94" t="s">
        <v>165</v>
      </c>
      <c r="B15" s="329">
        <v>1</v>
      </c>
      <c r="C15" s="330">
        <v>540</v>
      </c>
      <c r="D15" s="330">
        <v>115</v>
      </c>
      <c r="E15" s="330">
        <v>5059</v>
      </c>
      <c r="F15" s="330">
        <v>40</v>
      </c>
      <c r="G15" s="331">
        <v>6106</v>
      </c>
      <c r="H15" s="72" t="s">
        <v>231</v>
      </c>
    </row>
    <row r="16" spans="1:8" ht="24" customHeight="1">
      <c r="A16" s="94" t="s">
        <v>166</v>
      </c>
      <c r="B16" s="329">
        <v>1</v>
      </c>
      <c r="C16" s="330">
        <v>376</v>
      </c>
      <c r="D16" s="330">
        <v>115</v>
      </c>
      <c r="E16" s="330">
        <v>3854</v>
      </c>
      <c r="F16" s="330">
        <v>40</v>
      </c>
      <c r="G16" s="331">
        <v>6195</v>
      </c>
      <c r="H16" s="72" t="s">
        <v>232</v>
      </c>
    </row>
    <row r="17" spans="1:8" ht="24" customHeight="1">
      <c r="A17" s="94" t="s">
        <v>167</v>
      </c>
      <c r="B17" s="329">
        <v>1</v>
      </c>
      <c r="C17" s="330">
        <v>376</v>
      </c>
      <c r="D17" s="330">
        <v>115</v>
      </c>
      <c r="E17" s="330">
        <v>2004</v>
      </c>
      <c r="F17" s="330">
        <v>40</v>
      </c>
      <c r="G17" s="331">
        <v>5634</v>
      </c>
      <c r="H17" s="72" t="s">
        <v>233</v>
      </c>
    </row>
    <row r="18" spans="1:8" ht="24" customHeight="1">
      <c r="A18" s="94" t="s">
        <v>168</v>
      </c>
      <c r="B18" s="329">
        <v>1</v>
      </c>
      <c r="C18" s="330">
        <v>500</v>
      </c>
      <c r="D18" s="330">
        <v>115</v>
      </c>
      <c r="E18" s="330">
        <v>2578</v>
      </c>
      <c r="F18" s="330">
        <v>40</v>
      </c>
      <c r="G18" s="331">
        <v>6711</v>
      </c>
      <c r="H18" s="72" t="s">
        <v>234</v>
      </c>
    </row>
    <row r="19" spans="1:8" ht="24" customHeight="1">
      <c r="A19" s="94" t="s">
        <v>169</v>
      </c>
      <c r="B19" s="329">
        <v>1</v>
      </c>
      <c r="C19" s="330">
        <v>519</v>
      </c>
      <c r="D19" s="330">
        <v>115</v>
      </c>
      <c r="E19" s="330">
        <v>3854</v>
      </c>
      <c r="F19" s="330">
        <v>40</v>
      </c>
      <c r="G19" s="331">
        <v>7544</v>
      </c>
      <c r="H19" s="72" t="s">
        <v>235</v>
      </c>
    </row>
    <row r="20" spans="1:8" ht="24" customHeight="1">
      <c r="A20" s="94" t="s">
        <v>170</v>
      </c>
      <c r="B20" s="329">
        <v>1</v>
      </c>
      <c r="C20" s="330">
        <v>410</v>
      </c>
      <c r="D20" s="330">
        <v>115</v>
      </c>
      <c r="E20" s="330">
        <v>2714</v>
      </c>
      <c r="F20" s="330">
        <v>40</v>
      </c>
      <c r="G20" s="331">
        <v>6018</v>
      </c>
      <c r="H20" s="72" t="s">
        <v>236</v>
      </c>
    </row>
    <row r="21" spans="1:8" ht="24" customHeight="1">
      <c r="A21" s="94" t="s">
        <v>171</v>
      </c>
      <c r="B21" s="329">
        <v>1</v>
      </c>
      <c r="C21" s="330">
        <v>378</v>
      </c>
      <c r="D21" s="330">
        <v>116</v>
      </c>
      <c r="E21" s="330">
        <v>3901</v>
      </c>
      <c r="F21" s="330">
        <v>40</v>
      </c>
      <c r="G21" s="331">
        <v>6031</v>
      </c>
      <c r="H21" s="72" t="s">
        <v>237</v>
      </c>
    </row>
    <row r="22" spans="1:8" ht="24" customHeight="1">
      <c r="A22" s="94" t="s">
        <v>172</v>
      </c>
      <c r="B22" s="329">
        <v>1</v>
      </c>
      <c r="C22" s="330">
        <v>507</v>
      </c>
      <c r="D22" s="330">
        <v>116</v>
      </c>
      <c r="E22" s="330">
        <v>4648</v>
      </c>
      <c r="F22" s="330">
        <v>40</v>
      </c>
      <c r="G22" s="331">
        <v>5732</v>
      </c>
      <c r="H22" s="72" t="s">
        <v>238</v>
      </c>
    </row>
    <row r="23" spans="1:8" ht="24" customHeight="1">
      <c r="A23" s="95" t="s">
        <v>173</v>
      </c>
      <c r="B23" s="335">
        <v>1</v>
      </c>
      <c r="C23" s="336">
        <v>1007</v>
      </c>
      <c r="D23" s="336">
        <v>115</v>
      </c>
      <c r="E23" s="336">
        <v>7899</v>
      </c>
      <c r="F23" s="336">
        <v>40</v>
      </c>
      <c r="G23" s="337">
        <v>6625</v>
      </c>
      <c r="H23" s="89" t="s">
        <v>239</v>
      </c>
    </row>
    <row r="24" spans="1:8" s="138" customFormat="1" ht="13.5" customHeight="1">
      <c r="A24" s="637" t="s">
        <v>253</v>
      </c>
      <c r="B24" s="637"/>
      <c r="C24" s="152"/>
      <c r="D24" s="152"/>
      <c r="E24" s="153" t="s">
        <v>254</v>
      </c>
      <c r="F24" s="154"/>
      <c r="G24" s="154"/>
      <c r="H24" s="39"/>
    </row>
    <row r="25" spans="1:8" s="138" customFormat="1" ht="13.5" customHeight="1">
      <c r="A25" s="155" t="s">
        <v>279</v>
      </c>
      <c r="B25" s="152"/>
      <c r="C25" s="152"/>
      <c r="D25" s="152"/>
      <c r="E25" s="143" t="s">
        <v>277</v>
      </c>
      <c r="F25" s="152"/>
      <c r="G25" s="152"/>
      <c r="H25" s="152"/>
    </row>
    <row r="26" spans="1:19" s="138" customFormat="1" ht="13.5" customHeight="1">
      <c r="A26" s="142" t="s">
        <v>276</v>
      </c>
      <c r="B26" s="143"/>
      <c r="C26" s="143"/>
      <c r="D26" s="143"/>
      <c r="F26" s="143"/>
      <c r="H26" s="143"/>
      <c r="I26" s="143"/>
      <c r="J26" s="143"/>
      <c r="K26" s="143"/>
      <c r="M26" s="143"/>
      <c r="N26" s="143"/>
      <c r="O26" s="143"/>
      <c r="P26" s="143"/>
      <c r="Q26" s="143"/>
      <c r="R26" s="143"/>
      <c r="S26" s="143"/>
    </row>
    <row r="27" ht="12.75" hidden="1">
      <c r="A27" s="57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</sheetData>
  <sheetProtection/>
  <mergeCells count="8">
    <mergeCell ref="A24:B24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29" header="0.4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zoomScaleSheetLayoutView="98" zoomScalePageLayoutView="0" workbookViewId="0" topLeftCell="A1">
      <selection activeCell="K8" sqref="K8"/>
    </sheetView>
  </sheetViews>
  <sheetFormatPr defaultColWidth="8.88671875" defaultRowHeight="13.5"/>
  <cols>
    <col min="1" max="1" width="8.5546875" style="0" customWidth="1"/>
    <col min="2" max="2" width="8.10546875" style="0" customWidth="1"/>
    <col min="3" max="3" width="7.6640625" style="0" customWidth="1"/>
    <col min="4" max="5" width="9.88671875" style="0" customWidth="1"/>
    <col min="6" max="6" width="8.99609375" style="0" customWidth="1"/>
    <col min="7" max="7" width="9.99609375" style="0" customWidth="1"/>
    <col min="8" max="8" width="10.88671875" style="0" customWidth="1"/>
    <col min="9" max="9" width="14.77734375" style="0" customWidth="1"/>
    <col min="10" max="10" width="9.88671875" style="0" customWidth="1"/>
    <col min="11" max="11" width="7.99609375" style="0" customWidth="1"/>
    <col min="12" max="12" width="8.88671875" style="0" customWidth="1"/>
  </cols>
  <sheetData>
    <row r="1" spans="1:12" s="114" customFormat="1" ht="36" customHeight="1">
      <c r="A1" s="646" t="s">
        <v>421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2" s="114" customFormat="1" ht="22.5" customHeight="1">
      <c r="A2" s="357" t="s">
        <v>422</v>
      </c>
      <c r="B2" s="113"/>
      <c r="C2" s="113"/>
      <c r="D2" s="113"/>
      <c r="E2" s="113"/>
      <c r="F2" s="113"/>
      <c r="G2" s="113"/>
      <c r="H2" s="113"/>
      <c r="I2" s="113"/>
      <c r="J2" s="113"/>
      <c r="K2" s="115" t="s">
        <v>423</v>
      </c>
      <c r="L2" s="113"/>
    </row>
    <row r="3" spans="1:12" s="114" customFormat="1" ht="30" customHeight="1">
      <c r="A3" s="642" t="s">
        <v>424</v>
      </c>
      <c r="B3" s="167" t="s">
        <v>68</v>
      </c>
      <c r="C3" s="644" t="s">
        <v>69</v>
      </c>
      <c r="D3" s="645"/>
      <c r="E3" s="167" t="s">
        <v>425</v>
      </c>
      <c r="F3" s="167" t="s">
        <v>70</v>
      </c>
      <c r="G3" s="167" t="s">
        <v>71</v>
      </c>
      <c r="H3" s="167" t="s">
        <v>286</v>
      </c>
      <c r="I3" s="167" t="s">
        <v>287</v>
      </c>
      <c r="J3" s="167" t="s">
        <v>72</v>
      </c>
      <c r="K3" s="167" t="s">
        <v>73</v>
      </c>
      <c r="L3" s="116" t="s">
        <v>337</v>
      </c>
    </row>
    <row r="4" spans="1:12" s="114" customFormat="1" ht="30" customHeight="1">
      <c r="A4" s="643"/>
      <c r="B4" s="168" t="s">
        <v>74</v>
      </c>
      <c r="C4" s="168"/>
      <c r="D4" s="169" t="s">
        <v>426</v>
      </c>
      <c r="E4" s="170" t="s">
        <v>427</v>
      </c>
      <c r="F4" s="170" t="s">
        <v>75</v>
      </c>
      <c r="G4" s="170" t="s">
        <v>76</v>
      </c>
      <c r="H4" s="170" t="s">
        <v>288</v>
      </c>
      <c r="I4" s="170" t="s">
        <v>289</v>
      </c>
      <c r="J4" s="170" t="s">
        <v>77</v>
      </c>
      <c r="K4" s="170" t="s">
        <v>78</v>
      </c>
      <c r="L4" s="117" t="s">
        <v>394</v>
      </c>
    </row>
    <row r="5" spans="1:12" s="138" customFormat="1" ht="15.75" customHeight="1">
      <c r="A5" s="171">
        <v>2008</v>
      </c>
      <c r="B5" s="172">
        <v>6017</v>
      </c>
      <c r="C5" s="173">
        <v>5955</v>
      </c>
      <c r="D5" s="174" t="s">
        <v>1</v>
      </c>
      <c r="E5" s="174">
        <v>47</v>
      </c>
      <c r="F5" s="174">
        <v>15</v>
      </c>
      <c r="G5" s="175" t="s">
        <v>1</v>
      </c>
      <c r="H5" s="175" t="s">
        <v>201</v>
      </c>
      <c r="I5" s="175" t="s">
        <v>201</v>
      </c>
      <c r="J5" s="175" t="s">
        <v>1</v>
      </c>
      <c r="K5" s="176" t="s">
        <v>1</v>
      </c>
      <c r="L5" s="94" t="s">
        <v>199</v>
      </c>
    </row>
    <row r="6" spans="1:12" s="138" customFormat="1" ht="15.75" customHeight="1">
      <c r="A6" s="171">
        <v>2009</v>
      </c>
      <c r="B6" s="177">
        <v>7094</v>
      </c>
      <c r="C6" s="178">
        <v>7003</v>
      </c>
      <c r="D6" s="179" t="s">
        <v>1</v>
      </c>
      <c r="E6" s="179">
        <v>67</v>
      </c>
      <c r="F6" s="179">
        <v>24</v>
      </c>
      <c r="G6" s="180" t="s">
        <v>1</v>
      </c>
      <c r="H6" s="180" t="s">
        <v>201</v>
      </c>
      <c r="I6" s="180" t="s">
        <v>201</v>
      </c>
      <c r="J6" s="180" t="s">
        <v>1</v>
      </c>
      <c r="K6" s="181" t="s">
        <v>1</v>
      </c>
      <c r="L6" s="94" t="s">
        <v>200</v>
      </c>
    </row>
    <row r="7" spans="1:12" s="138" customFormat="1" ht="15.75" customHeight="1">
      <c r="A7" s="171">
        <v>2010</v>
      </c>
      <c r="B7" s="177">
        <v>9801</v>
      </c>
      <c r="C7" s="178">
        <v>9700</v>
      </c>
      <c r="D7" s="179" t="s">
        <v>1</v>
      </c>
      <c r="E7" s="179">
        <v>74</v>
      </c>
      <c r="F7" s="179">
        <v>27</v>
      </c>
      <c r="G7" s="180" t="s">
        <v>1</v>
      </c>
      <c r="H7" s="180" t="s">
        <v>201</v>
      </c>
      <c r="I7" s="180" t="s">
        <v>201</v>
      </c>
      <c r="J7" s="180" t="s">
        <v>1</v>
      </c>
      <c r="K7" s="181" t="s">
        <v>1</v>
      </c>
      <c r="L7" s="94" t="s">
        <v>280</v>
      </c>
    </row>
    <row r="8" spans="1:12" s="138" customFormat="1" ht="19.5" customHeight="1">
      <c r="A8" s="182">
        <v>2011</v>
      </c>
      <c r="B8" s="183">
        <f>C8+E8+F8</f>
        <v>11011</v>
      </c>
      <c r="C8" s="184">
        <v>10890</v>
      </c>
      <c r="D8" s="179" t="s">
        <v>1</v>
      </c>
      <c r="E8" s="185">
        <v>94</v>
      </c>
      <c r="F8" s="185">
        <v>27</v>
      </c>
      <c r="G8" s="180" t="s">
        <v>1</v>
      </c>
      <c r="H8" s="180" t="s">
        <v>1</v>
      </c>
      <c r="I8" s="180" t="s">
        <v>1</v>
      </c>
      <c r="J8" s="180" t="s">
        <v>1</v>
      </c>
      <c r="K8" s="181" t="s">
        <v>1</v>
      </c>
      <c r="L8" s="112" t="s">
        <v>428</v>
      </c>
    </row>
    <row r="9" spans="1:12" s="138" customFormat="1" ht="19.5" customHeight="1">
      <c r="A9" s="171" t="s">
        <v>162</v>
      </c>
      <c r="B9" s="177">
        <f>C9+E9+F9</f>
        <v>10004</v>
      </c>
      <c r="C9" s="186">
        <v>9902</v>
      </c>
      <c r="D9" s="179" t="s">
        <v>1</v>
      </c>
      <c r="E9" s="179">
        <v>75</v>
      </c>
      <c r="F9" s="179">
        <v>27</v>
      </c>
      <c r="G9" s="180" t="s">
        <v>1</v>
      </c>
      <c r="H9" s="180" t="s">
        <v>1</v>
      </c>
      <c r="I9" s="180" t="s">
        <v>1</v>
      </c>
      <c r="J9" s="180" t="s">
        <v>1</v>
      </c>
      <c r="K9" s="181" t="s">
        <v>1</v>
      </c>
      <c r="L9" s="94" t="s">
        <v>228</v>
      </c>
    </row>
    <row r="10" spans="1:12" s="138" customFormat="1" ht="19.5" customHeight="1">
      <c r="A10" s="171" t="s">
        <v>163</v>
      </c>
      <c r="B10" s="177">
        <f aca="true" t="shared" si="0" ref="B10:B19">C10+E10+F10</f>
        <v>10047</v>
      </c>
      <c r="C10" s="186">
        <v>9944</v>
      </c>
      <c r="D10" s="179" t="s">
        <v>1</v>
      </c>
      <c r="E10" s="179">
        <v>76</v>
      </c>
      <c r="F10" s="179">
        <v>27</v>
      </c>
      <c r="G10" s="180" t="s">
        <v>1</v>
      </c>
      <c r="H10" s="180" t="s">
        <v>1</v>
      </c>
      <c r="I10" s="180" t="s">
        <v>1</v>
      </c>
      <c r="J10" s="180" t="s">
        <v>1</v>
      </c>
      <c r="K10" s="181" t="s">
        <v>1</v>
      </c>
      <c r="L10" s="94" t="s">
        <v>229</v>
      </c>
    </row>
    <row r="11" spans="1:12" s="138" customFormat="1" ht="19.5" customHeight="1">
      <c r="A11" s="171" t="s">
        <v>164</v>
      </c>
      <c r="B11" s="177">
        <f t="shared" si="0"/>
        <v>10050</v>
      </c>
      <c r="C11" s="178">
        <v>9944</v>
      </c>
      <c r="D11" s="179" t="s">
        <v>1</v>
      </c>
      <c r="E11" s="179">
        <v>79</v>
      </c>
      <c r="F11" s="179">
        <v>27</v>
      </c>
      <c r="G11" s="180" t="s">
        <v>1</v>
      </c>
      <c r="H11" s="180" t="s">
        <v>1</v>
      </c>
      <c r="I11" s="180" t="s">
        <v>1</v>
      </c>
      <c r="J11" s="180" t="s">
        <v>1</v>
      </c>
      <c r="K11" s="181" t="s">
        <v>1</v>
      </c>
      <c r="L11" s="94" t="s">
        <v>230</v>
      </c>
    </row>
    <row r="12" spans="1:12" s="138" customFormat="1" ht="19.5" customHeight="1">
      <c r="A12" s="171" t="s">
        <v>165</v>
      </c>
      <c r="B12" s="177">
        <f t="shared" si="0"/>
        <v>10052</v>
      </c>
      <c r="C12" s="178">
        <v>9944</v>
      </c>
      <c r="D12" s="179" t="s">
        <v>1</v>
      </c>
      <c r="E12" s="179">
        <v>81</v>
      </c>
      <c r="F12" s="179">
        <v>27</v>
      </c>
      <c r="G12" s="180" t="s">
        <v>1</v>
      </c>
      <c r="H12" s="180" t="s">
        <v>1</v>
      </c>
      <c r="I12" s="180" t="s">
        <v>1</v>
      </c>
      <c r="J12" s="180" t="s">
        <v>1</v>
      </c>
      <c r="K12" s="181" t="s">
        <v>1</v>
      </c>
      <c r="L12" s="94" t="s">
        <v>231</v>
      </c>
    </row>
    <row r="13" spans="1:12" s="138" customFormat="1" ht="19.5" customHeight="1">
      <c r="A13" s="171" t="s">
        <v>166</v>
      </c>
      <c r="B13" s="177">
        <f t="shared" si="0"/>
        <v>10082</v>
      </c>
      <c r="C13" s="178">
        <v>9974</v>
      </c>
      <c r="D13" s="179" t="s">
        <v>1</v>
      </c>
      <c r="E13" s="179">
        <v>81</v>
      </c>
      <c r="F13" s="179">
        <v>27</v>
      </c>
      <c r="G13" s="180" t="s">
        <v>1</v>
      </c>
      <c r="H13" s="180" t="s">
        <v>1</v>
      </c>
      <c r="I13" s="180" t="s">
        <v>1</v>
      </c>
      <c r="J13" s="180" t="s">
        <v>1</v>
      </c>
      <c r="K13" s="181" t="s">
        <v>1</v>
      </c>
      <c r="L13" s="94" t="s">
        <v>232</v>
      </c>
    </row>
    <row r="14" spans="1:12" s="138" customFormat="1" ht="19.5" customHeight="1">
      <c r="A14" s="171" t="s">
        <v>167</v>
      </c>
      <c r="B14" s="177">
        <f t="shared" si="0"/>
        <v>10087</v>
      </c>
      <c r="C14" s="178">
        <v>9974</v>
      </c>
      <c r="D14" s="179" t="s">
        <v>1</v>
      </c>
      <c r="E14" s="179">
        <v>86</v>
      </c>
      <c r="F14" s="179">
        <v>27</v>
      </c>
      <c r="G14" s="180" t="s">
        <v>1</v>
      </c>
      <c r="H14" s="180" t="s">
        <v>1</v>
      </c>
      <c r="I14" s="180" t="s">
        <v>1</v>
      </c>
      <c r="J14" s="180" t="s">
        <v>1</v>
      </c>
      <c r="K14" s="181" t="s">
        <v>1</v>
      </c>
      <c r="L14" s="94" t="s">
        <v>233</v>
      </c>
    </row>
    <row r="15" spans="1:12" s="138" customFormat="1" ht="19.5" customHeight="1">
      <c r="A15" s="171" t="s">
        <v>168</v>
      </c>
      <c r="B15" s="177">
        <f t="shared" si="0"/>
        <v>10258</v>
      </c>
      <c r="C15" s="178">
        <v>10140</v>
      </c>
      <c r="D15" s="179" t="s">
        <v>1</v>
      </c>
      <c r="E15" s="179">
        <v>91</v>
      </c>
      <c r="F15" s="179">
        <v>27</v>
      </c>
      <c r="G15" s="180" t="s">
        <v>1</v>
      </c>
      <c r="H15" s="180" t="s">
        <v>1</v>
      </c>
      <c r="I15" s="180" t="s">
        <v>1</v>
      </c>
      <c r="J15" s="180" t="s">
        <v>1</v>
      </c>
      <c r="K15" s="181" t="s">
        <v>1</v>
      </c>
      <c r="L15" s="94" t="s">
        <v>234</v>
      </c>
    </row>
    <row r="16" spans="1:12" s="138" customFormat="1" ht="19.5" customHeight="1">
      <c r="A16" s="171" t="s">
        <v>169</v>
      </c>
      <c r="B16" s="177">
        <f t="shared" si="0"/>
        <v>10389</v>
      </c>
      <c r="C16" s="178">
        <v>10270</v>
      </c>
      <c r="D16" s="179" t="s">
        <v>1</v>
      </c>
      <c r="E16" s="179">
        <v>92</v>
      </c>
      <c r="F16" s="179">
        <v>27</v>
      </c>
      <c r="G16" s="180" t="s">
        <v>1</v>
      </c>
      <c r="H16" s="180" t="s">
        <v>1</v>
      </c>
      <c r="I16" s="180" t="s">
        <v>1</v>
      </c>
      <c r="J16" s="180" t="s">
        <v>1</v>
      </c>
      <c r="K16" s="181" t="s">
        <v>1</v>
      </c>
      <c r="L16" s="94" t="s">
        <v>235</v>
      </c>
    </row>
    <row r="17" spans="1:12" s="138" customFormat="1" ht="19.5" customHeight="1">
      <c r="A17" s="171" t="s">
        <v>170</v>
      </c>
      <c r="B17" s="177">
        <f t="shared" si="0"/>
        <v>10456</v>
      </c>
      <c r="C17" s="186">
        <v>10336</v>
      </c>
      <c r="D17" s="179" t="s">
        <v>1</v>
      </c>
      <c r="E17" s="179">
        <v>93</v>
      </c>
      <c r="F17" s="179">
        <v>27</v>
      </c>
      <c r="G17" s="180" t="s">
        <v>1</v>
      </c>
      <c r="H17" s="180" t="s">
        <v>1</v>
      </c>
      <c r="I17" s="180" t="s">
        <v>1</v>
      </c>
      <c r="J17" s="180" t="s">
        <v>1</v>
      </c>
      <c r="K17" s="181" t="s">
        <v>1</v>
      </c>
      <c r="L17" s="94" t="s">
        <v>236</v>
      </c>
    </row>
    <row r="18" spans="1:12" s="138" customFormat="1" ht="19.5" customHeight="1">
      <c r="A18" s="171" t="s">
        <v>171</v>
      </c>
      <c r="B18" s="177">
        <f t="shared" si="0"/>
        <v>10545</v>
      </c>
      <c r="C18" s="178">
        <v>10424</v>
      </c>
      <c r="D18" s="179" t="s">
        <v>1</v>
      </c>
      <c r="E18" s="179">
        <v>94</v>
      </c>
      <c r="F18" s="179">
        <v>27</v>
      </c>
      <c r="G18" s="180" t="s">
        <v>1</v>
      </c>
      <c r="H18" s="180" t="s">
        <v>1</v>
      </c>
      <c r="I18" s="180" t="s">
        <v>1</v>
      </c>
      <c r="J18" s="180" t="s">
        <v>1</v>
      </c>
      <c r="K18" s="181" t="s">
        <v>1</v>
      </c>
      <c r="L18" s="94" t="s">
        <v>237</v>
      </c>
    </row>
    <row r="19" spans="1:12" s="138" customFormat="1" ht="19.5" customHeight="1">
      <c r="A19" s="171" t="s">
        <v>172</v>
      </c>
      <c r="B19" s="177">
        <f t="shared" si="0"/>
        <v>10770</v>
      </c>
      <c r="C19" s="186">
        <v>10649</v>
      </c>
      <c r="D19" s="179" t="s">
        <v>1</v>
      </c>
      <c r="E19" s="179">
        <v>94</v>
      </c>
      <c r="F19" s="179">
        <v>27</v>
      </c>
      <c r="G19" s="180" t="s">
        <v>1</v>
      </c>
      <c r="H19" s="180" t="s">
        <v>1</v>
      </c>
      <c r="I19" s="180" t="s">
        <v>1</v>
      </c>
      <c r="J19" s="180" t="s">
        <v>1</v>
      </c>
      <c r="K19" s="181" t="s">
        <v>1</v>
      </c>
      <c r="L19" s="94" t="s">
        <v>238</v>
      </c>
    </row>
    <row r="20" spans="1:12" s="138" customFormat="1" ht="19.5" customHeight="1">
      <c r="A20" s="187" t="s">
        <v>173</v>
      </c>
      <c r="B20" s="188">
        <f>C20+E20+F20</f>
        <v>11011</v>
      </c>
      <c r="C20" s="189">
        <v>10890</v>
      </c>
      <c r="D20" s="190" t="s">
        <v>1</v>
      </c>
      <c r="E20" s="190">
        <v>94</v>
      </c>
      <c r="F20" s="190">
        <v>27</v>
      </c>
      <c r="G20" s="191" t="s">
        <v>1</v>
      </c>
      <c r="H20" s="191" t="s">
        <v>1</v>
      </c>
      <c r="I20" s="191" t="s">
        <v>1</v>
      </c>
      <c r="J20" s="191" t="s">
        <v>1</v>
      </c>
      <c r="K20" s="192" t="s">
        <v>1</v>
      </c>
      <c r="L20" s="95" t="s">
        <v>239</v>
      </c>
    </row>
    <row r="21" spans="1:8" s="138" customFormat="1" ht="16.5" customHeight="1">
      <c r="A21" s="35" t="s">
        <v>253</v>
      </c>
      <c r="B21" s="35"/>
      <c r="C21" s="152"/>
      <c r="D21" s="152"/>
      <c r="E21" s="153"/>
      <c r="F21" s="154"/>
      <c r="G21" s="154"/>
      <c r="H21" s="153" t="s">
        <v>254</v>
      </c>
    </row>
    <row r="22" spans="1:19" s="340" customFormat="1" ht="16.5" customHeight="1">
      <c r="A22" s="157" t="s">
        <v>260</v>
      </c>
      <c r="B22" s="157"/>
      <c r="C22" s="157"/>
      <c r="D22" s="157"/>
      <c r="E22" s="157"/>
      <c r="F22" s="157"/>
      <c r="G22" s="157"/>
      <c r="H22" s="157" t="s">
        <v>439</v>
      </c>
      <c r="I22" s="157"/>
      <c r="J22" s="157"/>
      <c r="K22" s="157"/>
      <c r="M22" s="157"/>
      <c r="N22" s="157"/>
      <c r="O22" s="157"/>
      <c r="P22" s="157"/>
      <c r="Q22" s="157"/>
      <c r="R22" s="157"/>
      <c r="S22" s="157"/>
    </row>
    <row r="23" spans="1:12" s="138" customFormat="1" ht="16.5" customHeight="1">
      <c r="A23" s="35" t="s">
        <v>446</v>
      </c>
      <c r="B23" s="355"/>
      <c r="C23" s="355"/>
      <c r="D23" s="355"/>
      <c r="E23" s="355"/>
      <c r="F23" s="355"/>
      <c r="G23" s="355"/>
      <c r="H23" s="355"/>
      <c r="I23" s="154"/>
      <c r="L23" s="356"/>
    </row>
    <row r="24" spans="1:12" s="138" customFormat="1" ht="16.5" customHeight="1">
      <c r="A24" s="194" t="s">
        <v>447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</row>
    <row r="25" s="114" customFormat="1" ht="13.5"/>
    <row r="26" s="114" customFormat="1" ht="13.5"/>
    <row r="27" s="114" customFormat="1" ht="13.5"/>
  </sheetData>
  <sheetProtection/>
  <mergeCells count="3">
    <mergeCell ref="A3:A4"/>
    <mergeCell ref="C3:D3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8"/>
  <sheetViews>
    <sheetView workbookViewId="0" topLeftCell="A1">
      <selection activeCell="N4" sqref="N4"/>
    </sheetView>
  </sheetViews>
  <sheetFormatPr defaultColWidth="8.88671875" defaultRowHeight="13.5"/>
  <cols>
    <col min="1" max="1" width="8.88671875" style="338" customWidth="1"/>
    <col min="2" max="2" width="10.10546875" style="338" customWidth="1"/>
    <col min="3" max="3" width="11.3359375" style="338" customWidth="1"/>
    <col min="4" max="4" width="8.5546875" style="338" customWidth="1"/>
    <col min="5" max="5" width="5.4453125" style="338" customWidth="1"/>
    <col min="6" max="6" width="10.88671875" style="338" customWidth="1"/>
    <col min="7" max="7" width="6.99609375" style="338" customWidth="1"/>
    <col min="8" max="8" width="6.77734375" style="338" customWidth="1"/>
    <col min="9" max="9" width="4.21484375" style="338" customWidth="1"/>
    <col min="10" max="11" width="8.3359375" style="338" customWidth="1"/>
    <col min="12" max="12" width="5.3359375" style="338" customWidth="1"/>
    <col min="13" max="16384" width="8.88671875" style="338" customWidth="1"/>
  </cols>
  <sheetData>
    <row r="1" spans="1:13" s="159" customFormat="1" ht="39.75" customHeight="1">
      <c r="A1" s="647" t="s">
        <v>429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</row>
    <row r="2" spans="1:12" ht="22.5" customHeight="1">
      <c r="A2" s="160" t="s">
        <v>430</v>
      </c>
      <c r="L2" s="161" t="s">
        <v>431</v>
      </c>
    </row>
    <row r="3" spans="1:13" s="360" customFormat="1" ht="43.5" customHeight="1">
      <c r="A3" s="358" t="s">
        <v>432</v>
      </c>
      <c r="B3" s="648" t="s">
        <v>433</v>
      </c>
      <c r="C3" s="648"/>
      <c r="D3" s="648"/>
      <c r="E3" s="649" t="s">
        <v>434</v>
      </c>
      <c r="F3" s="649"/>
      <c r="G3" s="649"/>
      <c r="H3" s="649"/>
      <c r="I3" s="649" t="s">
        <v>435</v>
      </c>
      <c r="J3" s="648"/>
      <c r="K3" s="648"/>
      <c r="L3" s="648"/>
      <c r="M3" s="359" t="s">
        <v>337</v>
      </c>
    </row>
    <row r="4" spans="1:13" s="371" customFormat="1" ht="48.75" customHeight="1">
      <c r="A4" s="369" t="s">
        <v>281</v>
      </c>
      <c r="B4" s="650">
        <v>0.07</v>
      </c>
      <c r="C4" s="650"/>
      <c r="D4" s="650"/>
      <c r="E4" s="651">
        <v>10890</v>
      </c>
      <c r="F4" s="652"/>
      <c r="G4" s="652"/>
      <c r="H4" s="652"/>
      <c r="I4" s="651">
        <v>159234</v>
      </c>
      <c r="J4" s="652"/>
      <c r="K4" s="652"/>
      <c r="L4" s="652"/>
      <c r="M4" s="370" t="s">
        <v>281</v>
      </c>
    </row>
    <row r="5" spans="1:8" s="364" customFormat="1" ht="16.5" customHeight="1">
      <c r="A5" s="342" t="s">
        <v>253</v>
      </c>
      <c r="B5" s="342"/>
      <c r="C5" s="361"/>
      <c r="D5" s="361"/>
      <c r="E5" s="362"/>
      <c r="F5" s="363"/>
      <c r="G5" s="362" t="s">
        <v>254</v>
      </c>
      <c r="H5" s="362"/>
    </row>
    <row r="6" spans="1:19" s="344" customFormat="1" ht="16.5" customHeight="1">
      <c r="A6" s="365" t="s">
        <v>260</v>
      </c>
      <c r="B6" s="365"/>
      <c r="C6" s="365"/>
      <c r="D6" s="365"/>
      <c r="E6" s="365"/>
      <c r="F6" s="365"/>
      <c r="G6" s="365" t="s">
        <v>439</v>
      </c>
      <c r="H6" s="365"/>
      <c r="I6" s="365"/>
      <c r="J6" s="365"/>
      <c r="K6" s="365"/>
      <c r="M6" s="365"/>
      <c r="N6" s="365"/>
      <c r="O6" s="365"/>
      <c r="P6" s="365"/>
      <c r="Q6" s="365"/>
      <c r="R6" s="365"/>
      <c r="S6" s="365"/>
    </row>
    <row r="7" spans="1:12" s="368" customFormat="1" ht="16.5" customHeight="1">
      <c r="A7" s="366" t="s">
        <v>448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ht="13.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1"/>
    </row>
  </sheetData>
  <sheetProtection/>
  <mergeCells count="7">
    <mergeCell ref="A1:M1"/>
    <mergeCell ref="B3:D3"/>
    <mergeCell ref="E3:H3"/>
    <mergeCell ref="I3:L3"/>
    <mergeCell ref="B4:D4"/>
    <mergeCell ref="E4:H4"/>
    <mergeCell ref="I4:L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"/>
  <sheetViews>
    <sheetView showZeros="0" zoomScaleSheetLayoutView="85" zoomScalePageLayoutView="0" workbookViewId="0" topLeftCell="A1">
      <pane xSplit="1" ySplit="4" topLeftCell="B5" activePane="bottomRight" state="frozen"/>
      <selection pane="topLeft" activeCell="E7" sqref="E7:E8"/>
      <selection pane="topRight" activeCell="E7" sqref="E7:E8"/>
      <selection pane="bottomLeft" activeCell="E7" sqref="E7:E8"/>
      <selection pane="bottomRight" activeCell="B12" sqref="B12"/>
    </sheetView>
  </sheetViews>
  <sheetFormatPr defaultColWidth="8.88671875" defaultRowHeight="13.5"/>
  <cols>
    <col min="1" max="1" width="16.88671875" style="30" customWidth="1"/>
    <col min="2" max="5" width="15.6640625" style="30" customWidth="1"/>
    <col min="6" max="6" width="15.6640625" style="60" customWidth="1"/>
    <col min="7" max="7" width="15.6640625" style="30" customWidth="1"/>
    <col min="8" max="8" width="15.77734375" style="30" customWidth="1"/>
    <col min="9" max="136" width="0" style="30" hidden="1" customWidth="1"/>
    <col min="137" max="16384" width="8.88671875" style="30" customWidth="1"/>
  </cols>
  <sheetData>
    <row r="1" spans="1:8" s="77" customFormat="1" ht="38.25" customHeight="1">
      <c r="A1" s="653" t="s">
        <v>282</v>
      </c>
      <c r="B1" s="653"/>
      <c r="C1" s="653"/>
      <c r="D1" s="653"/>
      <c r="E1" s="653"/>
      <c r="F1" s="653"/>
      <c r="G1" s="653"/>
      <c r="H1" s="653"/>
    </row>
    <row r="2" spans="1:8" s="63" customFormat="1" ht="18" customHeight="1">
      <c r="A2" s="118" t="s">
        <v>189</v>
      </c>
      <c r="B2" s="88"/>
      <c r="C2" s="88"/>
      <c r="D2" s="88"/>
      <c r="E2" s="88"/>
      <c r="F2" s="88"/>
      <c r="G2" s="88"/>
      <c r="H2" s="119" t="s">
        <v>190</v>
      </c>
    </row>
    <row r="3" spans="1:8" s="63" customFormat="1" ht="45" customHeight="1">
      <c r="A3" s="660" t="s">
        <v>191</v>
      </c>
      <c r="B3" s="654" t="s">
        <v>192</v>
      </c>
      <c r="C3" s="655"/>
      <c r="D3" s="655"/>
      <c r="E3" s="656"/>
      <c r="F3" s="657" t="s">
        <v>193</v>
      </c>
      <c r="G3" s="659" t="s">
        <v>194</v>
      </c>
      <c r="H3" s="662" t="s">
        <v>64</v>
      </c>
    </row>
    <row r="4" spans="1:8" s="63" customFormat="1" ht="52.5" customHeight="1">
      <c r="A4" s="661"/>
      <c r="B4" s="71" t="s">
        <v>87</v>
      </c>
      <c r="C4" s="120" t="s">
        <v>195</v>
      </c>
      <c r="D4" s="120" t="s">
        <v>196</v>
      </c>
      <c r="E4" s="120" t="s">
        <v>197</v>
      </c>
      <c r="F4" s="658"/>
      <c r="G4" s="658"/>
      <c r="H4" s="663"/>
    </row>
    <row r="5" spans="1:9" ht="49.5" customHeight="1">
      <c r="A5" s="121" t="s">
        <v>281</v>
      </c>
      <c r="B5" s="74" t="s">
        <v>1</v>
      </c>
      <c r="C5" s="74" t="s">
        <v>1</v>
      </c>
      <c r="D5" s="74" t="s">
        <v>1</v>
      </c>
      <c r="E5" s="74" t="s">
        <v>1</v>
      </c>
      <c r="F5" s="75">
        <v>480</v>
      </c>
      <c r="G5" s="75">
        <v>52</v>
      </c>
      <c r="H5" s="59" t="s">
        <v>428</v>
      </c>
      <c r="I5" s="64"/>
    </row>
    <row r="6" spans="1:5" s="39" customFormat="1" ht="23.25" customHeight="1">
      <c r="A6" s="35" t="s">
        <v>256</v>
      </c>
      <c r="B6" s="35"/>
      <c r="C6" s="152"/>
      <c r="D6" s="152"/>
      <c r="E6" s="154" t="s">
        <v>255</v>
      </c>
    </row>
    <row r="7" s="77" customFormat="1" ht="14.25">
      <c r="F7" s="122"/>
    </row>
    <row r="8" s="77" customFormat="1" ht="14.25">
      <c r="F8" s="122"/>
    </row>
    <row r="9" s="77" customFormat="1" ht="14.25">
      <c r="F9" s="122"/>
    </row>
    <row r="22" ht="14.25">
      <c r="F22" s="61"/>
    </row>
  </sheetData>
  <sheetProtection/>
  <mergeCells count="6">
    <mergeCell ref="A1:H1"/>
    <mergeCell ref="B3:E3"/>
    <mergeCell ref="F3:F4"/>
    <mergeCell ref="G3:G4"/>
    <mergeCell ref="A3:A4"/>
    <mergeCell ref="H3:H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1"/>
  <sheetViews>
    <sheetView showZeros="0" zoomScalePageLayoutView="0" workbookViewId="0" topLeftCell="A1">
      <selection activeCell="A1" sqref="A1:I1"/>
    </sheetView>
  </sheetViews>
  <sheetFormatPr defaultColWidth="8.88671875" defaultRowHeight="13.5"/>
  <cols>
    <col min="1" max="1" width="12.4453125" style="30" customWidth="1"/>
    <col min="2" max="2" width="12.5546875" style="30" customWidth="1"/>
    <col min="3" max="4" width="13.5546875" style="30" customWidth="1"/>
    <col min="5" max="5" width="14.4453125" style="30" customWidth="1"/>
    <col min="6" max="8" width="15.6640625" style="30" customWidth="1"/>
    <col min="9" max="9" width="13.3359375" style="30" customWidth="1"/>
    <col min="10" max="133" width="8.88671875" style="30" customWidth="1"/>
    <col min="134" max="16384" width="8.88671875" style="30" customWidth="1"/>
  </cols>
  <sheetData>
    <row r="1" spans="1:9" ht="30" customHeight="1">
      <c r="A1" s="653" t="s">
        <v>449</v>
      </c>
      <c r="B1" s="653"/>
      <c r="C1" s="653"/>
      <c r="D1" s="653"/>
      <c r="E1" s="653"/>
      <c r="F1" s="653"/>
      <c r="G1" s="653"/>
      <c r="H1" s="653"/>
      <c r="I1" s="653"/>
    </row>
    <row r="2" spans="1:9" s="16" customFormat="1" ht="23.25" customHeight="1">
      <c r="A2" s="47" t="s">
        <v>123</v>
      </c>
      <c r="B2" s="25"/>
      <c r="C2" s="25"/>
      <c r="D2" s="25"/>
      <c r="E2" s="25"/>
      <c r="F2" s="25"/>
      <c r="G2" s="25"/>
      <c r="H2" s="25"/>
      <c r="I2" s="18" t="s">
        <v>88</v>
      </c>
    </row>
    <row r="3" spans="1:9" s="16" customFormat="1" ht="26.25" customHeight="1">
      <c r="A3" s="666" t="s">
        <v>66</v>
      </c>
      <c r="B3" s="41" t="s">
        <v>89</v>
      </c>
      <c r="C3" s="664" t="s">
        <v>90</v>
      </c>
      <c r="D3" s="665"/>
      <c r="E3" s="372" t="s">
        <v>91</v>
      </c>
      <c r="F3" s="41" t="s">
        <v>450</v>
      </c>
      <c r="G3" s="42" t="s">
        <v>124</v>
      </c>
      <c r="H3" s="41" t="s">
        <v>451</v>
      </c>
      <c r="I3" s="669" t="s">
        <v>64</v>
      </c>
    </row>
    <row r="4" spans="1:9" s="16" customFormat="1" ht="31.5" customHeight="1">
      <c r="A4" s="667"/>
      <c r="B4" s="49"/>
      <c r="C4" s="45"/>
      <c r="D4" s="48" t="s">
        <v>125</v>
      </c>
      <c r="E4" s="373" t="s">
        <v>452</v>
      </c>
      <c r="F4" s="43"/>
      <c r="G4" s="50" t="s">
        <v>92</v>
      </c>
      <c r="H4" s="43"/>
      <c r="I4" s="670"/>
    </row>
    <row r="5" spans="1:9" s="16" customFormat="1" ht="36" customHeight="1">
      <c r="A5" s="667"/>
      <c r="B5" s="51" t="s">
        <v>93</v>
      </c>
      <c r="C5" s="50" t="s">
        <v>94</v>
      </c>
      <c r="D5" s="43" t="s">
        <v>94</v>
      </c>
      <c r="E5" s="45" t="s">
        <v>94</v>
      </c>
      <c r="F5" s="43" t="s">
        <v>95</v>
      </c>
      <c r="G5" s="45" t="s">
        <v>96</v>
      </c>
      <c r="H5" s="43" t="s">
        <v>97</v>
      </c>
      <c r="I5" s="670"/>
    </row>
    <row r="6" spans="1:9" s="16" customFormat="1" ht="36" customHeight="1">
      <c r="A6" s="668"/>
      <c r="B6" s="23"/>
      <c r="C6" s="44" t="s">
        <v>98</v>
      </c>
      <c r="D6" s="23" t="s">
        <v>99</v>
      </c>
      <c r="E6" s="44" t="s">
        <v>100</v>
      </c>
      <c r="F6" s="23" t="s">
        <v>101</v>
      </c>
      <c r="G6" s="44" t="s">
        <v>102</v>
      </c>
      <c r="H6" s="23" t="s">
        <v>103</v>
      </c>
      <c r="I6" s="671"/>
    </row>
    <row r="7" spans="1:9" s="56" customFormat="1" ht="31.5" customHeight="1">
      <c r="A7" s="376" t="s">
        <v>281</v>
      </c>
      <c r="B7" s="377">
        <v>583284</v>
      </c>
      <c r="C7" s="378">
        <v>583284</v>
      </c>
      <c r="D7" s="379">
        <v>100</v>
      </c>
      <c r="E7" s="378">
        <v>508825</v>
      </c>
      <c r="F7" s="378">
        <v>208402</v>
      </c>
      <c r="G7" s="378">
        <v>357</v>
      </c>
      <c r="H7" s="380">
        <v>139688</v>
      </c>
      <c r="I7" s="381" t="s">
        <v>281</v>
      </c>
    </row>
    <row r="8" spans="1:9" s="137" customFormat="1" ht="31.5" customHeight="1">
      <c r="A8" s="382" t="s">
        <v>453</v>
      </c>
      <c r="B8" s="383">
        <v>427593</v>
      </c>
      <c r="C8" s="384">
        <v>427593</v>
      </c>
      <c r="D8" s="375">
        <v>100</v>
      </c>
      <c r="E8" s="384"/>
      <c r="F8" s="384">
        <v>152631</v>
      </c>
      <c r="G8" s="384">
        <v>357</v>
      </c>
      <c r="H8" s="385">
        <v>90692</v>
      </c>
      <c r="I8" s="104" t="s">
        <v>454</v>
      </c>
    </row>
    <row r="9" spans="1:9" s="137" customFormat="1" ht="31.5" customHeight="1">
      <c r="A9" s="164" t="s">
        <v>455</v>
      </c>
      <c r="B9" s="386">
        <v>155691</v>
      </c>
      <c r="C9" s="387">
        <v>155691</v>
      </c>
      <c r="D9" s="388">
        <v>100</v>
      </c>
      <c r="E9" s="387"/>
      <c r="F9" s="387">
        <v>55771</v>
      </c>
      <c r="G9" s="387">
        <v>357</v>
      </c>
      <c r="H9" s="389">
        <v>48996</v>
      </c>
      <c r="I9" s="88" t="s">
        <v>456</v>
      </c>
    </row>
    <row r="10" spans="1:8" s="39" customFormat="1" ht="19.5" customHeight="1">
      <c r="A10" s="35" t="s">
        <v>258</v>
      </c>
      <c r="B10" s="35"/>
      <c r="F10" s="140" t="s">
        <v>257</v>
      </c>
      <c r="G10" s="140"/>
      <c r="H10" s="35"/>
    </row>
    <row r="11" s="39" customFormat="1" ht="19.5" customHeight="1">
      <c r="A11" s="140" t="s">
        <v>464</v>
      </c>
    </row>
  </sheetData>
  <sheetProtection/>
  <mergeCells count="4">
    <mergeCell ref="A1:I1"/>
    <mergeCell ref="C3:D3"/>
    <mergeCell ref="A3:A6"/>
    <mergeCell ref="I3:I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2014-08-05T07:38:08Z</cp:lastPrinted>
  <dcterms:created xsi:type="dcterms:W3CDTF">2000-12-15T05:03:32Z</dcterms:created>
  <dcterms:modified xsi:type="dcterms:W3CDTF">2015-02-03T04:30:02Z</dcterms:modified>
  <cp:category/>
  <cp:version/>
  <cp:contentType/>
  <cp:contentStatus/>
</cp:coreProperties>
</file>