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drawings/drawing2.xml" ContentType="application/vnd.openxmlformats-officedocument.drawing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2120" windowHeight="9000" tabRatio="925" firstSheet="39" activeTab="45"/>
  </bookViews>
  <sheets>
    <sheet name="1.의료기관" sheetId="1" r:id="rId1"/>
    <sheet name="2.의료기관종사 의료인력" sheetId="2" r:id="rId2"/>
    <sheet name="3.보건소 인력" sheetId="3" r:id="rId3"/>
    <sheet name="4.보건지소 및 보건진료소 인력" sheetId="4" r:id="rId4"/>
    <sheet name="5.부정의료업자 단속실적" sheetId="5" r:id="rId5"/>
    <sheet name="6.의약품등 제조업소 및 판매업소" sheetId="6" r:id="rId6"/>
    <sheet name="7.식품위생관계업소" sheetId="7" r:id="rId7"/>
    <sheet name="8.공중위생관계업소 " sheetId="8" r:id="rId8"/>
    <sheet name="9.예방접종" sheetId="9" r:id="rId9"/>
    <sheet name="10.법정전염병 발생 및 사망" sheetId="10" r:id="rId10"/>
    <sheet name="10.법정전염병 발생 및 사망(계속)" sheetId="11" r:id="rId11"/>
    <sheet name="11.한센병 보건소 등록" sheetId="12" r:id="rId12"/>
    <sheet name="12.결핵환자 현황 " sheetId="13" r:id="rId13"/>
    <sheet name="13.보건소 구강보건사업 실적" sheetId="14" r:id="rId14"/>
    <sheet name="14.모자보건사업실적 " sheetId="15" r:id="rId15"/>
    <sheet name="15.건강보험적용인구" sheetId="16" r:id="rId16"/>
    <sheet name="16.건강보험급여 " sheetId="17" r:id="rId17"/>
    <sheet name="17.건강보험대상자진료실적" sheetId="18" r:id="rId18"/>
    <sheet name="18.국민연금가입자" sheetId="19" r:id="rId19"/>
    <sheet name="19.국민연금 급여지급 현황" sheetId="20" r:id="rId20"/>
    <sheet name="20.국가보훈대상자" sheetId="21" r:id="rId21"/>
    <sheet name="21.국가보훈대상자 취업" sheetId="22" r:id="rId22"/>
    <sheet name="22.국가보훈대상자.자녀취학" sheetId="23" r:id="rId23"/>
    <sheet name="23. 참전용사 등록현황 " sheetId="24" r:id="rId24"/>
    <sheet name="24.적십자회비 모금 및 구호실적" sheetId="25" r:id="rId25"/>
    <sheet name="25.노인여가복지시설" sheetId="26" r:id="rId26"/>
    <sheet name="26.노인주거복지시설" sheetId="27" r:id="rId27"/>
    <sheet name="27.노인의료복지시설" sheetId="28" r:id="rId28"/>
    <sheet name="28.재가노인복지시설" sheetId="29" r:id="rId29"/>
    <sheet name="29.국민기초생활보장수급자" sheetId="30" r:id="rId30"/>
    <sheet name="30.여성복지시설" sheetId="31" r:id="rId31"/>
    <sheet name="31.여성폭력상담" sheetId="32" r:id="rId32"/>
    <sheet name="32.소년.소녀가장현황" sheetId="33" r:id="rId33"/>
    <sheet name="33.아동복지시설" sheetId="34" r:id="rId34"/>
    <sheet name="34.장애인 복지 생활시설" sheetId="35" r:id="rId35"/>
    <sheet name="35.장애인등록현황" sheetId="36" r:id="rId36"/>
    <sheet name="36.부랑인시설" sheetId="37" r:id="rId37"/>
    <sheet name="37.요보호아동 발생 및 보호내용" sheetId="38" r:id="rId38"/>
    <sheet name="38.저소득 및 한부모 가족" sheetId="39" r:id="rId39"/>
    <sheet name="39.묘지 및 봉안시설" sheetId="40" r:id="rId40"/>
    <sheet name="40.헌혈사업실적" sheetId="41" r:id="rId41"/>
    <sheet name="41.방문건강관리사업실적" sheetId="42" r:id="rId42"/>
    <sheet name="42.보건교육실적" sheetId="43" r:id="rId43"/>
    <sheet name="42-1.보건교육실적" sheetId="44" r:id="rId44"/>
    <sheet name="43.보육시설" sheetId="45" r:id="rId45"/>
    <sheet name="44.자원봉사자 현황" sheetId="46" r:id="rId46"/>
    <sheet name="XXXXXXXX" sheetId="47" state="veryHidden" r:id="rId47"/>
    <sheet name="VXXXXXXX" sheetId="48" state="veryHidden" r:id="rId48"/>
  </sheets>
  <definedNames>
    <definedName name="_xlnm.Print_Area" localSheetId="9">'10.법정전염병 발생 및 사망'!$A$1:$AA$23</definedName>
    <definedName name="_xlnm.Print_Area" localSheetId="10">'10.법정전염병 발생 및 사망(계속)'!$A$1:$Z$14</definedName>
    <definedName name="_xlnm.Print_Area" localSheetId="11">'11.한센병 보건소 등록'!$A$1:$O$13</definedName>
    <definedName name="_xlnm.Print_Area" localSheetId="12">'12.결핵환자 현황 '!$A$1:$N$26</definedName>
    <definedName name="_xlnm.Print_Area" localSheetId="13">'13.보건소 구강보건사업 실적'!$A$1:$L$11</definedName>
    <definedName name="_xlnm.Print_Area" localSheetId="14">'14.모자보건사업실적 '!$A$1:$D$10</definedName>
    <definedName name="_xlnm.Print_Area" localSheetId="16">'16.건강보험급여 '!$A$1:$J$3</definedName>
    <definedName name="_xlnm.Print_Area" localSheetId="17">'17.건강보험대상자진료실적'!$A$1:$H$2</definedName>
    <definedName name="_xlnm.Print_Area" localSheetId="18">'18.국민연금가입자'!$A$1:$H$12</definedName>
    <definedName name="_xlnm.Print_Area" localSheetId="1">'2.의료기관종사 의료인력'!$A$1:$N$14</definedName>
    <definedName name="_xlnm.Print_Area" localSheetId="20">'20.국가보훈대상자'!$A$1:$Y$14</definedName>
    <definedName name="_xlnm.Print_Area" localSheetId="25">'25.노인여가복지시설'!$A$1:$J$11</definedName>
    <definedName name="_xlnm.Print_Area" localSheetId="27">'27.노인의료복지시설'!$A$1:$R$14</definedName>
    <definedName name="_xlnm.Print_Area" localSheetId="28">'28.재가노인복지시설'!$A$1:$W$12</definedName>
    <definedName name="_xlnm.Print_Area" localSheetId="29">'29.국민기초생활보장수급자'!$A$1:$P$13</definedName>
    <definedName name="_xlnm.Print_Area" localSheetId="2">'3.보건소 인력'!$A$1:$Z$15</definedName>
    <definedName name="_xlnm.Print_Area" localSheetId="31">'31.여성폭력상담'!$A$1:$P$15</definedName>
    <definedName name="_xlnm.Print_Area" localSheetId="32">'32.소년.소녀가장현황'!$A$1:$K$12</definedName>
    <definedName name="_xlnm.Print_Area" localSheetId="33">'33.아동복지시설'!$A$1:$V$14</definedName>
    <definedName name="_xlnm.Print_Area" localSheetId="34">'34.장애인 복지 생활시설'!$A$1:$Y$15</definedName>
    <definedName name="_xlnm.Print_Area" localSheetId="35">'35.장애인등록현황'!#REF!</definedName>
    <definedName name="_xlnm.Print_Area" localSheetId="37">'37.요보호아동 발생 및 보호내용'!$A$1:$AI$9</definedName>
    <definedName name="_xlnm.Print_Area" localSheetId="39">'39.묘지 및 봉안시설'!$A$1:$Q$26</definedName>
    <definedName name="_xlnm.Print_Area" localSheetId="3">'4.보건지소 및 보건진료소 인력'!$A$1:$R$15</definedName>
    <definedName name="_xlnm.Print_Area" localSheetId="41">'41.방문건강관리사업실적'!$A$1:$O$9</definedName>
    <definedName name="_xlnm.Print_Area" localSheetId="42">'42.보건교육실적'!$A$1:$M$13</definedName>
    <definedName name="_xlnm.Print_Area" localSheetId="43">'42-1.보건교육실적'!$A$1:$L$12</definedName>
    <definedName name="_xlnm.Print_Area" localSheetId="4">'5.부정의료업자 단속실적'!$A$1:$R$27</definedName>
    <definedName name="_xlnm.Print_Area" localSheetId="6">'7.식품위생관계업소'!$A$1:$P$32</definedName>
    <definedName name="_xlnm.Print_Area" localSheetId="8">'9.예방접종'!$A$1:$N$13</definedName>
  </definedNames>
  <calcPr fullCalcOnLoad="1"/>
</workbook>
</file>

<file path=xl/sharedStrings.xml><?xml version="1.0" encoding="utf-8"?>
<sst xmlns="http://schemas.openxmlformats.org/spreadsheetml/2006/main" count="2939" uniqueCount="1440">
  <si>
    <r>
      <t>발견환자수</t>
    </r>
    <r>
      <rPr>
        <sz val="10"/>
        <rFont val="Arial"/>
        <family val="2"/>
      </rPr>
      <t xml:space="preserve"> No. of patients discovered</t>
    </r>
  </si>
  <si>
    <r>
      <t>X-</t>
    </r>
    <r>
      <rPr>
        <sz val="10"/>
        <rFont val="굴림"/>
        <family val="3"/>
      </rPr>
      <t>선검사</t>
    </r>
  </si>
  <si>
    <t>school-
children</t>
  </si>
  <si>
    <r>
      <t xml:space="preserve">적용인구
</t>
    </r>
    <r>
      <rPr>
        <sz val="10"/>
        <rFont val="Arial"/>
        <family val="2"/>
      </rPr>
      <t>Covered persons</t>
    </r>
  </si>
  <si>
    <t xml:space="preserve"> 세 대 주householder</t>
  </si>
  <si>
    <r>
      <t xml:space="preserve">가입자
</t>
    </r>
    <r>
      <rPr>
        <sz val="10"/>
        <rFont val="Arial"/>
        <family val="2"/>
      </rPr>
      <t>Insured</t>
    </r>
  </si>
  <si>
    <r>
      <t xml:space="preserve">피부양자
</t>
    </r>
    <r>
      <rPr>
        <sz val="10"/>
        <rFont val="Arial"/>
        <family val="2"/>
      </rPr>
      <t>Dependents</t>
    </r>
  </si>
  <si>
    <r>
      <t xml:space="preserve">16. </t>
    </r>
    <r>
      <rPr>
        <b/>
        <sz val="18"/>
        <rFont val="한양신명조,한컴돋움"/>
        <family val="3"/>
      </rPr>
      <t>건강보험급여</t>
    </r>
    <r>
      <rPr>
        <b/>
        <sz val="18"/>
        <rFont val="Arial"/>
        <family val="2"/>
      </rPr>
      <t xml:space="preserve"> Benefits in Medical Insurance</t>
    </r>
  </si>
  <si>
    <r>
      <t>(</t>
    </r>
    <r>
      <rPr>
        <sz val="10"/>
        <rFont val="한양신명조,한컴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한양신명조,한컴돋움"/>
        <family val="3"/>
      </rPr>
      <t>건</t>
    </r>
    <r>
      <rPr>
        <sz val="10"/>
        <rFont val="Arial"/>
        <family val="2"/>
      </rPr>
      <t xml:space="preserve">, </t>
    </r>
    <r>
      <rPr>
        <sz val="10"/>
        <rFont val="한양신명조,한컴돋움"/>
        <family val="3"/>
      </rPr>
      <t>천원</t>
    </r>
    <r>
      <rPr>
        <sz val="10"/>
        <rFont val="Arial"/>
        <family val="2"/>
      </rPr>
      <t>)</t>
    </r>
  </si>
  <si>
    <t>(Unit : case, 1,000won)</t>
  </si>
  <si>
    <t>Year</t>
  </si>
  <si>
    <r>
      <t>(</t>
    </r>
    <r>
      <rPr>
        <sz val="10"/>
        <rFont val="한양신명조,한컴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한양신명조,한컴돋움"/>
        <family val="3"/>
      </rPr>
      <t>건</t>
    </r>
    <r>
      <rPr>
        <sz val="10"/>
        <rFont val="Arial"/>
        <family val="2"/>
      </rPr>
      <t xml:space="preserve">, </t>
    </r>
    <r>
      <rPr>
        <sz val="10"/>
        <rFont val="한양신명조,한컴돋움"/>
        <family val="3"/>
      </rPr>
      <t>일</t>
    </r>
    <r>
      <rPr>
        <sz val="10"/>
        <rFont val="Arial"/>
        <family val="2"/>
      </rPr>
      <t xml:space="preserve">, </t>
    </r>
    <r>
      <rPr>
        <sz val="10"/>
        <rFont val="한양신명조,한컴돋움"/>
        <family val="3"/>
      </rPr>
      <t>천원</t>
    </r>
    <r>
      <rPr>
        <sz val="10"/>
        <rFont val="Arial"/>
        <family val="2"/>
      </rPr>
      <t>)</t>
    </r>
  </si>
  <si>
    <t>(Unit : case, day, 1,000won)</t>
  </si>
  <si>
    <r>
      <t>내</t>
    </r>
    <r>
      <rPr>
        <sz val="10"/>
        <rFont val="Arial"/>
        <family val="2"/>
      </rPr>
      <t xml:space="preserve">   </t>
    </r>
    <r>
      <rPr>
        <sz val="10"/>
        <rFont val="한양신명조,한컴돋움"/>
        <family val="3"/>
      </rPr>
      <t>원</t>
    </r>
  </si>
  <si>
    <r>
      <t>진</t>
    </r>
    <r>
      <rPr>
        <sz val="10"/>
        <rFont val="Arial"/>
        <family val="2"/>
      </rPr>
      <t xml:space="preserve">   </t>
    </r>
    <r>
      <rPr>
        <sz val="10"/>
        <rFont val="한양신명조,한컴돋움"/>
        <family val="3"/>
      </rPr>
      <t>료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</si>
  <si>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</si>
  <si>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r>
      <t xml:space="preserve">계
</t>
    </r>
    <r>
      <rPr>
        <sz val="10"/>
        <rFont val="Arial"/>
        <family val="2"/>
      </rPr>
      <t>Total</t>
    </r>
  </si>
  <si>
    <r>
      <t>연</t>
    </r>
    <r>
      <rPr>
        <sz val="10"/>
        <rFont val="Arial"/>
        <family val="2"/>
      </rPr>
      <t xml:space="preserve">                   </t>
    </r>
    <r>
      <rPr>
        <sz val="10"/>
        <rFont val="돋움"/>
        <family val="3"/>
      </rPr>
      <t>금</t>
    </r>
    <r>
      <rPr>
        <sz val="10"/>
        <rFont val="Arial"/>
        <family val="2"/>
      </rPr>
      <t xml:space="preserve">  Pension</t>
    </r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</si>
  <si>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</si>
  <si>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노령연금</t>
    </r>
    <r>
      <rPr>
        <sz val="10"/>
        <rFont val="Arial"/>
        <family val="2"/>
      </rPr>
      <t xml:space="preserve">  Old-age Pension</t>
    </r>
  </si>
  <si>
    <t>장애연금
Disability   Pension</t>
  </si>
  <si>
    <r>
      <t xml:space="preserve">유족연금
</t>
    </r>
    <r>
      <rPr>
        <sz val="10"/>
        <rFont val="Arial"/>
        <family val="2"/>
      </rPr>
      <t>Survivor Pension</t>
    </r>
  </si>
  <si>
    <t>특  례
Special</t>
  </si>
  <si>
    <t>완  전</t>
  </si>
  <si>
    <t>감  액
Reduction</t>
  </si>
  <si>
    <t>조 기
Early</t>
  </si>
  <si>
    <t>분  할</t>
  </si>
  <si>
    <r>
      <t xml:space="preserve">수급자수
</t>
    </r>
    <r>
      <rPr>
        <sz val="8"/>
        <rFont val="Arial"/>
        <family val="2"/>
      </rPr>
      <t>No. of Recipients</t>
    </r>
  </si>
  <si>
    <r>
      <t xml:space="preserve">금액
</t>
    </r>
    <r>
      <rPr>
        <sz val="10"/>
        <rFont val="Arial"/>
        <family val="2"/>
      </rPr>
      <t>Amount</t>
    </r>
  </si>
  <si>
    <r>
      <t>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금</t>
    </r>
    <r>
      <rPr>
        <sz val="10"/>
        <rFont val="Arial"/>
        <family val="2"/>
      </rPr>
      <t xml:space="preserve">     A lump sum allowance</t>
    </r>
  </si>
  <si>
    <r>
      <t>장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 xml:space="preserve">애
</t>
    </r>
    <r>
      <rPr>
        <sz val="10"/>
        <rFont val="Arial"/>
        <family val="2"/>
      </rPr>
      <t>Disability</t>
    </r>
  </si>
  <si>
    <r>
      <t>반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 xml:space="preserve">환
</t>
    </r>
    <r>
      <rPr>
        <sz val="10"/>
        <rFont val="Arial"/>
        <family val="2"/>
      </rPr>
      <t>Restoration</t>
    </r>
  </si>
  <si>
    <r>
      <t>사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 xml:space="preserve">망
</t>
    </r>
    <r>
      <rPr>
        <sz val="10"/>
        <rFont val="Arial"/>
        <family val="2"/>
      </rPr>
      <t>Death</t>
    </r>
  </si>
  <si>
    <r>
      <t xml:space="preserve">24. </t>
    </r>
    <r>
      <rPr>
        <b/>
        <sz val="18"/>
        <rFont val="굴림"/>
        <family val="3"/>
      </rPr>
      <t>적십자회비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모금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구호실적</t>
    </r>
    <r>
      <rPr>
        <b/>
        <sz val="18"/>
        <rFont val="Arial"/>
        <family val="2"/>
      </rPr>
      <t xml:space="preserve">     Membership fees and Relief Aids of The National Red Cross</t>
    </r>
  </si>
  <si>
    <t>시설수</t>
  </si>
  <si>
    <t>신고</t>
  </si>
  <si>
    <t>미신고</t>
  </si>
  <si>
    <t>Persons</t>
  </si>
  <si>
    <r>
      <t xml:space="preserve">26. </t>
    </r>
    <r>
      <rPr>
        <b/>
        <sz val="18"/>
        <rFont val="굴림"/>
        <family val="3"/>
      </rPr>
      <t>노인주거복지시설</t>
    </r>
    <r>
      <rPr>
        <b/>
        <sz val="18"/>
        <rFont val="Arial"/>
        <family val="2"/>
      </rPr>
      <t xml:space="preserve">              Senior Home Service Facilities   </t>
    </r>
  </si>
  <si>
    <r>
      <t xml:space="preserve">27. </t>
    </r>
    <r>
      <rPr>
        <b/>
        <sz val="18"/>
        <rFont val="굴림"/>
        <family val="3"/>
      </rPr>
      <t>노인의료복지시설</t>
    </r>
    <r>
      <rPr>
        <b/>
        <sz val="18"/>
        <rFont val="Arial"/>
        <family val="2"/>
      </rPr>
      <t xml:space="preserve">   Senior Medical Service Facilities   </t>
    </r>
  </si>
  <si>
    <t>노인요양시설</t>
  </si>
  <si>
    <t>노인요양공동생활가정</t>
  </si>
  <si>
    <t>노인전문병원</t>
  </si>
  <si>
    <t>Nursing</t>
  </si>
  <si>
    <t xml:space="preserve">           (Unit : number, person)</t>
  </si>
  <si>
    <t>a visit Nursing</t>
  </si>
  <si>
    <t>Day and night care center</t>
  </si>
  <si>
    <t>소    계
Sub_Total</t>
  </si>
  <si>
    <t>개인단위보장 특례
Guaranteed personal unit</t>
  </si>
  <si>
    <t>타법령에 의한 특례
By other laws</t>
  </si>
  <si>
    <r>
      <t xml:space="preserve">31. </t>
    </r>
    <r>
      <rPr>
        <b/>
        <sz val="18"/>
        <rFont val="굴림"/>
        <family val="3"/>
      </rPr>
      <t>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성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폭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력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상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담</t>
    </r>
    <r>
      <rPr>
        <b/>
        <sz val="18"/>
        <rFont val="Arial"/>
        <family val="2"/>
      </rPr>
      <t xml:space="preserve">          Counseling Activities for Women</t>
    </r>
  </si>
  <si>
    <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</si>
  <si>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t>Admitted</t>
  </si>
  <si>
    <t>Discharged</t>
  </si>
  <si>
    <t>위탁자</t>
  </si>
  <si>
    <t>무연고자</t>
  </si>
  <si>
    <t>연고자</t>
  </si>
  <si>
    <t>청각언어</t>
  </si>
  <si>
    <t>정신지체</t>
  </si>
  <si>
    <t>Less than 
18 years old</t>
  </si>
  <si>
    <t>18 years old
and over</t>
  </si>
  <si>
    <t>Auditorily</t>
  </si>
  <si>
    <t>Number of</t>
  </si>
  <si>
    <t>Non-</t>
  </si>
  <si>
    <t>To</t>
  </si>
  <si>
    <t>Physically</t>
  </si>
  <si>
    <t>Visually</t>
  </si>
  <si>
    <t>and
lingually</t>
  </si>
  <si>
    <t>Mentally</t>
  </si>
  <si>
    <t>Referrals</t>
  </si>
  <si>
    <t>relatives</t>
  </si>
  <si>
    <t>Employed</t>
  </si>
  <si>
    <t>Transfer</t>
  </si>
  <si>
    <t>disabled</t>
  </si>
  <si>
    <t>retarded</t>
  </si>
  <si>
    <r>
      <t xml:space="preserve">35. </t>
    </r>
    <r>
      <rPr>
        <b/>
        <sz val="18"/>
        <rFont val="굴림"/>
        <family val="3"/>
      </rPr>
      <t>장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등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황</t>
    </r>
    <r>
      <rPr>
        <b/>
        <sz val="18"/>
        <rFont val="Arial"/>
        <family val="2"/>
      </rPr>
      <t xml:space="preserve">          Registered Disabled Persons</t>
    </r>
  </si>
  <si>
    <r>
      <t>합</t>
    </r>
    <r>
      <rPr>
        <sz val="10"/>
        <rFont val="Arial"/>
        <family val="2"/>
      </rPr>
      <t xml:space="preserve">              </t>
    </r>
    <r>
      <rPr>
        <sz val="10"/>
        <rFont val="굴림"/>
        <family val="3"/>
      </rPr>
      <t>계</t>
    </r>
  </si>
  <si>
    <t>(Unit : person, %)</t>
  </si>
  <si>
    <t>Households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</si>
  <si>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건수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</si>
  <si>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회수
Case</t>
  </si>
  <si>
    <t>건수
Case</t>
  </si>
  <si>
    <t>2 0 0 8</t>
  </si>
  <si>
    <r>
      <t>2</t>
    </r>
    <r>
      <rPr>
        <sz val="10"/>
        <rFont val="Arial"/>
        <family val="2"/>
      </rPr>
      <t xml:space="preserve"> 0 0 9</t>
    </r>
  </si>
  <si>
    <t>자료 :  제주특별자치도 보건위생과</t>
  </si>
  <si>
    <t xml:space="preserve"> Source : Jeju Special Self-Governing Province Health &amp; Sanitation Div.</t>
  </si>
  <si>
    <t xml:space="preserve">   주 : 1) 보건의료원이하 제외</t>
  </si>
  <si>
    <t xml:space="preserve">   Note : 1) Excluding health clinics to primary health care center</t>
  </si>
  <si>
    <t xml:space="preserve">         2) 군인병원 제외</t>
  </si>
  <si>
    <t>2) Excluding army hospitals</t>
  </si>
  <si>
    <t xml:space="preserve">         3) 정신병원, 결핵병원, 나병원 포함</t>
  </si>
  <si>
    <t>3) Including hospitals for mental ills or T.B. patients, leprosariums</t>
  </si>
  <si>
    <t>자료 :  제주특별자치도 보건위생과</t>
  </si>
  <si>
    <t xml:space="preserve"> Source : Jeju Special Self-Governing Province Health &amp; Sanitation Div.</t>
  </si>
  <si>
    <t xml:space="preserve">   주 : 1) 의사 - 의료종사자만 포함</t>
  </si>
  <si>
    <t xml:space="preserve">    Note : 1) doctor-only who is engaging in medicine</t>
  </si>
  <si>
    <t xml:space="preserve">         2) 약사 - 개인약국 약사 제외함</t>
  </si>
  <si>
    <t xml:space="preserve">              2) Excluding pharmacists of private-run pharmacies</t>
  </si>
  <si>
    <t>자료 :  제주특별자치도 보건위생과</t>
  </si>
  <si>
    <t xml:space="preserve"> Source : Jeju Special Self-Governing Province Health &amp; Sanitation Div.</t>
  </si>
  <si>
    <r>
      <t xml:space="preserve">6. </t>
    </r>
    <r>
      <rPr>
        <b/>
        <sz val="16"/>
        <rFont val="굴림"/>
        <family val="3"/>
      </rPr>
      <t>의약품</t>
    </r>
    <r>
      <rPr>
        <b/>
        <sz val="16"/>
        <rFont val="Arial"/>
        <family val="2"/>
      </rPr>
      <t xml:space="preserve"> </t>
    </r>
    <r>
      <rPr>
        <b/>
        <sz val="16"/>
        <rFont val="굴림"/>
        <family val="3"/>
      </rPr>
      <t>등</t>
    </r>
    <r>
      <rPr>
        <b/>
        <sz val="16"/>
        <rFont val="Arial"/>
        <family val="2"/>
      </rPr>
      <t xml:space="preserve"> </t>
    </r>
    <r>
      <rPr>
        <b/>
        <sz val="16"/>
        <rFont val="굴림"/>
        <family val="3"/>
      </rPr>
      <t>제조업소</t>
    </r>
    <r>
      <rPr>
        <b/>
        <sz val="16"/>
        <rFont val="Arial"/>
        <family val="2"/>
      </rPr>
      <t xml:space="preserve"> </t>
    </r>
    <r>
      <rPr>
        <b/>
        <sz val="16"/>
        <rFont val="굴림"/>
        <family val="3"/>
      </rPr>
      <t>및</t>
    </r>
    <r>
      <rPr>
        <b/>
        <sz val="16"/>
        <rFont val="Arial"/>
        <family val="2"/>
      </rPr>
      <t xml:space="preserve"> </t>
    </r>
    <r>
      <rPr>
        <b/>
        <sz val="16"/>
        <rFont val="굴림"/>
        <family val="3"/>
      </rPr>
      <t>판매업소</t>
    </r>
    <r>
      <rPr>
        <b/>
        <sz val="16"/>
        <rFont val="Arial"/>
        <family val="2"/>
      </rPr>
      <t xml:space="preserve">     Manufacturers and Stores of Pharmaceutical Goods etc.</t>
    </r>
  </si>
  <si>
    <t>자료 : 식품의약품안전청, 제주특별자치도 보건위생과</t>
  </si>
  <si>
    <t>Source : Korea Food and Drug Administration, Jeju Special Self-Governing Province Health &amp; Sanitation Div.</t>
  </si>
  <si>
    <t>주 : 1. 식품소분 판매업 : 식품소분업, 식용얼음판매업, 식품자동판매기영업, 유통전문판매업, 집단급식소 식품판매업, 식품 등 수입판매업, 기타 식품판매업</t>
  </si>
  <si>
    <t xml:space="preserve">       2. 식품 보존업 : 식품조사 처리업, 식품냉동·냉장업</t>
  </si>
  <si>
    <t xml:space="preserve">       3. 용기·포장지제조업, 옹기류 제조업(이상 식품위생법 시행령 제7조 : 2008.2)</t>
  </si>
  <si>
    <t xml:space="preserve">          - 건강기능식품 제조업 : 건강기능식품전문제조업, 건강기능식품벤처제조업</t>
  </si>
  <si>
    <t xml:space="preserve">          - 건강기능식품 수입업</t>
  </si>
  <si>
    <t xml:space="preserve">          - 건강기능식품판매업 : 건강기능식품 일반판매업, 건강기능식품유통전문판매업으로 분류</t>
  </si>
  <si>
    <t>자료 :  제주특별자치도 보건위생과</t>
  </si>
  <si>
    <t xml:space="preserve"> Source : Jeju Special Self-Governing Province Health &amp; Sanitation Div.</t>
  </si>
  <si>
    <t xml:space="preserve">   주 : 1) DT는 2005년 신규사업임</t>
  </si>
  <si>
    <t xml:space="preserve">      2) 적용인구는 주민등록 주소지 기준이며, 사업장은 소재지 기준</t>
  </si>
  <si>
    <t xml:space="preserve">      3) 지역의 가입자는 적용대상자를 말함</t>
  </si>
  <si>
    <t>연    별</t>
  </si>
  <si>
    <t>합 계</t>
  </si>
  <si>
    <t>직 장(근로자)</t>
  </si>
  <si>
    <t>공무원·교직원 </t>
  </si>
  <si>
    <t>Year</t>
  </si>
  <si>
    <t>Government employees and private school teachers</t>
  </si>
  <si>
    <t>급여종류별</t>
  </si>
  <si>
    <t>건 수 
Cases</t>
  </si>
  <si>
    <t>금  액 
Amount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</si>
  <si>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</si>
  <si>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입원</t>
  </si>
  <si>
    <t> In-patients</t>
  </si>
  <si>
    <t>외래</t>
  </si>
  <si>
    <t> Out-patients</t>
  </si>
  <si>
    <t>약국</t>
  </si>
  <si>
    <t>pharmacy</t>
  </si>
  <si>
    <t>지급건수</t>
  </si>
  <si>
    <r>
      <t xml:space="preserve">  </t>
    </r>
    <r>
      <rPr>
        <sz val="10"/>
        <rFont val="한양신명조,한컴돋움"/>
        <family val="3"/>
      </rPr>
      <t>일</t>
    </r>
    <r>
      <rPr>
        <sz val="10"/>
        <rFont val="Arial"/>
        <family val="2"/>
      </rPr>
      <t xml:space="preserve">  </t>
    </r>
    <r>
      <rPr>
        <sz val="10"/>
        <rFont val="한양신명조,한컴돋움"/>
        <family val="3"/>
      </rPr>
      <t>수</t>
    </r>
    <r>
      <rPr>
        <sz val="10"/>
        <rFont val="Arial"/>
        <family val="2"/>
      </rPr>
      <t xml:space="preserve">  
Days </t>
    </r>
  </si>
  <si>
    <r>
      <t>진</t>
    </r>
    <r>
      <rPr>
        <sz val="10"/>
        <rFont val="Arial"/>
        <family val="2"/>
      </rPr>
      <t xml:space="preserve">     </t>
    </r>
    <r>
      <rPr>
        <sz val="10"/>
        <rFont val="한양신명조,한컴돋움"/>
        <family val="3"/>
      </rPr>
      <t>료</t>
    </r>
    <r>
      <rPr>
        <sz val="10"/>
        <rFont val="Arial"/>
        <family val="2"/>
      </rPr>
      <t xml:space="preserve">     </t>
    </r>
    <r>
      <rPr>
        <sz val="10"/>
        <rFont val="한양신명조,한컴돋움"/>
        <family val="3"/>
      </rPr>
      <t>비</t>
    </r>
    <r>
      <rPr>
        <sz val="10"/>
        <rFont val="Arial"/>
        <family val="2"/>
      </rPr>
      <t xml:space="preserve">   
 Amount of medical fees</t>
    </r>
  </si>
  <si>
    <r>
      <t>연</t>
    </r>
    <r>
      <rPr>
        <sz val="11"/>
        <rFont val="Arial"/>
        <family val="2"/>
      </rPr>
      <t xml:space="preserve">    </t>
    </r>
    <r>
      <rPr>
        <sz val="11"/>
        <rFont val="돋움"/>
        <family val="3"/>
      </rPr>
      <t>별</t>
    </r>
  </si>
  <si>
    <t xml:space="preserve"> </t>
  </si>
  <si>
    <t>공단부담</t>
  </si>
  <si>
    <t>Covered by Insurance Corporation</t>
  </si>
  <si>
    <r>
      <t> </t>
    </r>
    <r>
      <rPr>
        <sz val="10"/>
        <rFont val="한양신명조,한컴돋움"/>
        <family val="3"/>
      </rPr>
      <t>입</t>
    </r>
    <r>
      <rPr>
        <sz val="10"/>
        <rFont val="Arial"/>
        <family val="2"/>
      </rPr>
      <t xml:space="preserve">    </t>
    </r>
    <r>
      <rPr>
        <sz val="10"/>
        <rFont val="한양신명조,한컴돋움"/>
        <family val="3"/>
      </rPr>
      <t>원</t>
    </r>
  </si>
  <si>
    <t xml:space="preserve">                                      </t>
  </si>
  <si>
    <r>
      <t> </t>
    </r>
    <r>
      <rPr>
        <sz val="10"/>
        <rFont val="한양신명조,한컴돋움"/>
        <family val="3"/>
      </rPr>
      <t>외</t>
    </r>
    <r>
      <rPr>
        <sz val="10"/>
        <rFont val="Arial"/>
        <family val="2"/>
      </rPr>
      <t xml:space="preserve">    </t>
    </r>
    <r>
      <rPr>
        <sz val="10"/>
        <rFont val="한양신명조,한컴돋움"/>
        <family val="3"/>
      </rPr>
      <t>래</t>
    </r>
  </si>
  <si>
    <r>
      <t> </t>
    </r>
    <r>
      <rPr>
        <sz val="10"/>
        <rFont val="한양신명조,한컴돋움"/>
        <family val="3"/>
      </rPr>
      <t>약</t>
    </r>
    <r>
      <rPr>
        <sz val="10"/>
        <rFont val="Arial"/>
        <family val="2"/>
      </rPr>
      <t xml:space="preserve">    </t>
    </r>
    <r>
      <rPr>
        <sz val="10"/>
        <rFont val="한양신명조,한컴돋움"/>
        <family val="3"/>
      </rPr>
      <t>국</t>
    </r>
  </si>
  <si>
    <t xml:space="preserve">         2) B.C.G.는 보건소에서 실시되는 것에 한정됨</t>
  </si>
  <si>
    <t>자료 :  제주특별자치도 보건위생과</t>
  </si>
  <si>
    <t xml:space="preserve"> Source : Jeju Special Self-Governing Province Health &amp; Sanitation Div.</t>
  </si>
  <si>
    <t xml:space="preserve">    주: ‘관리구분별’의 분류변경으로 2007년부터 ‘한센서비스대상자’ 추가 (2006년 이전은 요관찰(Surveillance) 요보호(Care)의 합계)</t>
  </si>
  <si>
    <r>
      <t xml:space="preserve">13. </t>
    </r>
    <r>
      <rPr>
        <b/>
        <sz val="18"/>
        <rFont val="돋움"/>
        <family val="3"/>
      </rPr>
      <t>보건소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구강보건사업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실적</t>
    </r>
    <r>
      <rPr>
        <b/>
        <sz val="18"/>
        <rFont val="Arial"/>
        <family val="2"/>
      </rPr>
      <t xml:space="preserve"> Oral health activities at health centers</t>
    </r>
  </si>
  <si>
    <t>자료 : 제주특별자치도 보훈청</t>
  </si>
  <si>
    <t>의료기기</t>
  </si>
  <si>
    <t>의약품</t>
  </si>
  <si>
    <t>한약도매상</t>
  </si>
  <si>
    <t>Dispensary</t>
  </si>
  <si>
    <t>도매상</t>
  </si>
  <si>
    <t>판매업</t>
  </si>
  <si>
    <t>of Oriental</t>
  </si>
  <si>
    <t>Whole</t>
  </si>
  <si>
    <t>medicine</t>
  </si>
  <si>
    <t>Restricted</t>
  </si>
  <si>
    <t>Pharmacies</t>
  </si>
  <si>
    <t>Druggists</t>
  </si>
  <si>
    <t>Salers</t>
  </si>
  <si>
    <t>wholesaler</t>
  </si>
  <si>
    <t>dealers</t>
  </si>
  <si>
    <r>
      <t>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</si>
  <si>
    <r>
      <t xml:space="preserve"> 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        Number of manufacturers</t>
    </r>
  </si>
  <si>
    <r>
      <t>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매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         Number of Sellers</t>
    </r>
  </si>
  <si>
    <t>Year</t>
  </si>
  <si>
    <t xml:space="preserve"> </t>
  </si>
  <si>
    <r>
      <t>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품</t>
    </r>
  </si>
  <si>
    <t>의약품외품</t>
  </si>
  <si>
    <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품</t>
    </r>
  </si>
  <si>
    <t>의료기기</t>
  </si>
  <si>
    <t>Non-drug</t>
  </si>
  <si>
    <t>Medical</t>
  </si>
  <si>
    <t>Drugs</t>
  </si>
  <si>
    <t>products</t>
  </si>
  <si>
    <t>Cosmetics</t>
  </si>
  <si>
    <t>instruments</t>
  </si>
  <si>
    <t>약     국</t>
  </si>
  <si>
    <t>약 업 사</t>
  </si>
  <si>
    <t xml:space="preserve">한약업사 </t>
  </si>
  <si>
    <t>매 약 상</t>
  </si>
  <si>
    <t>수리업</t>
  </si>
  <si>
    <t>instruments leasing</t>
  </si>
  <si>
    <t>instruments
sales</t>
  </si>
  <si>
    <t xml:space="preserve">   주 : 2011년부터 '의료기기 수리업' 항목 추가</t>
  </si>
  <si>
    <t>자료 : 제주특별자치도 보건위생과</t>
  </si>
  <si>
    <t xml:space="preserve">자료 : 국민건강보험공단「건강보험통계연보」 </t>
  </si>
  <si>
    <t>주 : 1) 연도 말 현황</t>
  </si>
  <si>
    <r>
      <t xml:space="preserve">사업장수
</t>
    </r>
    <r>
      <rPr>
        <sz val="10"/>
        <rFont val="Arial"/>
        <family val="2"/>
      </rPr>
      <t>Work place</t>
    </r>
  </si>
  <si>
    <r>
      <t xml:space="preserve">사업장수
</t>
    </r>
    <r>
      <rPr>
        <sz val="10"/>
        <rFont val="Arial"/>
        <family val="2"/>
      </rPr>
      <t>Workplace</t>
    </r>
  </si>
  <si>
    <t xml:space="preserve">2 0 1 1 </t>
  </si>
  <si>
    <r>
      <t xml:space="preserve">19. </t>
    </r>
    <r>
      <rPr>
        <b/>
        <sz val="18"/>
        <rFont val="굴림"/>
        <family val="3"/>
      </rPr>
      <t>국민연금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급여지급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현황</t>
    </r>
    <r>
      <rPr>
        <b/>
        <sz val="18"/>
        <rFont val="Arial"/>
        <family val="2"/>
      </rPr>
      <t xml:space="preserve">          Paying  Benefit National Pension Insurant</t>
    </r>
  </si>
  <si>
    <r>
      <t>주</t>
    </r>
    <r>
      <rPr>
        <sz val="11"/>
        <rFont val="Arial"/>
        <family val="2"/>
      </rPr>
      <t xml:space="preserve"> : 1) 2001</t>
    </r>
    <r>
      <rPr>
        <sz val="11"/>
        <rFont val="돋움"/>
        <family val="3"/>
      </rPr>
      <t>년까지</t>
    </r>
    <r>
      <rPr>
        <sz val="11"/>
        <rFont val="Arial"/>
        <family val="2"/>
      </rPr>
      <t xml:space="preserve"> 4.19 </t>
    </r>
    <r>
      <rPr>
        <sz val="11"/>
        <rFont val="돋움"/>
        <family val="3"/>
      </rPr>
      <t>부상자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자료</t>
    </r>
    <r>
      <rPr>
        <sz val="11"/>
        <rFont val="Arial"/>
        <family val="2"/>
      </rPr>
      <t>, 2002</t>
    </r>
    <r>
      <rPr>
        <sz val="11"/>
        <rFont val="돋움"/>
        <family val="3"/>
      </rPr>
      <t>년부터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공로자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포함</t>
    </r>
  </si>
  <si>
    <r>
      <t xml:space="preserve">       2) </t>
    </r>
    <r>
      <rPr>
        <sz val="11"/>
        <rFont val="돋움"/>
        <family val="3"/>
      </rPr>
      <t>기타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대상자는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유족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포함</t>
    </r>
  </si>
  <si>
    <t xml:space="preserve">2 0 1 1 </t>
  </si>
  <si>
    <t xml:space="preserve">2 0 1 1 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</si>
  <si>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가구수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</si>
  <si>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2 0 1 1</t>
  </si>
  <si>
    <t>2 0 1 1</t>
  </si>
  <si>
    <t xml:space="preserve">  Source : Jeju Special Self-Governing Province Senior Citizens and Physically Challenged Welfare Div.</t>
  </si>
  <si>
    <t xml:space="preserve">  주  : 1) 개인묘지 미포함</t>
  </si>
  <si>
    <r>
      <t xml:space="preserve">           2)  2011</t>
    </r>
    <r>
      <rPr>
        <sz val="10"/>
        <rFont val="돋움"/>
        <family val="3"/>
      </rPr>
      <t>년부터</t>
    </r>
    <r>
      <rPr>
        <sz val="10"/>
        <rFont val="Arial"/>
        <family val="2"/>
      </rPr>
      <t xml:space="preserve"> '</t>
    </r>
    <r>
      <rPr>
        <sz val="10"/>
        <rFont val="돋움"/>
        <family val="3"/>
      </rPr>
      <t>사설묘지</t>
    </r>
    <r>
      <rPr>
        <sz val="10"/>
        <rFont val="Arial"/>
        <family val="2"/>
      </rPr>
      <t xml:space="preserve">' </t>
    </r>
    <r>
      <rPr>
        <sz val="10"/>
        <rFont val="돋움"/>
        <family val="3"/>
      </rPr>
      <t>→</t>
    </r>
    <r>
      <rPr>
        <sz val="10"/>
        <rFont val="Arial"/>
        <family val="2"/>
      </rPr>
      <t xml:space="preserve"> '</t>
    </r>
    <r>
      <rPr>
        <sz val="10"/>
        <rFont val="돋움"/>
        <family val="3"/>
      </rPr>
      <t>법인묘지</t>
    </r>
    <r>
      <rPr>
        <sz val="10"/>
        <rFont val="Arial"/>
        <family val="2"/>
      </rPr>
      <t>', '</t>
    </r>
    <r>
      <rPr>
        <sz val="10"/>
        <rFont val="돋움"/>
        <family val="3"/>
      </rPr>
      <t>사설</t>
    </r>
    <r>
      <rPr>
        <sz val="10"/>
        <rFont val="Arial"/>
        <family val="2"/>
      </rPr>
      <t xml:space="preserve">' </t>
    </r>
    <r>
      <rPr>
        <sz val="10"/>
        <rFont val="돋움"/>
        <family val="3"/>
      </rPr>
      <t>→</t>
    </r>
    <r>
      <rPr>
        <sz val="10"/>
        <rFont val="Arial"/>
        <family val="2"/>
      </rPr>
      <t xml:space="preserve"> '</t>
    </r>
    <r>
      <rPr>
        <sz val="10"/>
        <rFont val="돋움"/>
        <family val="3"/>
      </rPr>
      <t>법인</t>
    </r>
    <r>
      <rPr>
        <sz val="10"/>
        <rFont val="Arial"/>
        <family val="2"/>
      </rPr>
      <t>'</t>
    </r>
    <r>
      <rPr>
        <sz val="10"/>
        <rFont val="돋움"/>
        <family val="3"/>
      </rPr>
      <t>으로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항목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변경</t>
    </r>
  </si>
  <si>
    <t>위생처리, 세척제, 위생용품제조업소수
Sanitary cleaning, soap,
detergents,etc. business</t>
  </si>
  <si>
    <t>미용업
Beauty shop</t>
  </si>
  <si>
    <t>위생
처리업</t>
  </si>
  <si>
    <t>일반</t>
  </si>
  <si>
    <t>피부</t>
  </si>
  <si>
    <t>others</t>
  </si>
  <si>
    <t>Sanitary cleaning</t>
  </si>
  <si>
    <t>Soap,
detergents, etc.</t>
  </si>
  <si>
    <t>General</t>
  </si>
  <si>
    <t>Skin</t>
  </si>
  <si>
    <t>Jeju-si</t>
  </si>
  <si>
    <t>Seogwipo-si</t>
  </si>
  <si>
    <r>
      <t xml:space="preserve">8. </t>
    </r>
    <r>
      <rPr>
        <b/>
        <sz val="18"/>
        <rFont val="굴림"/>
        <family val="3"/>
      </rPr>
      <t>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중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소</t>
    </r>
    <r>
      <rPr>
        <b/>
        <sz val="18"/>
        <rFont val="Arial"/>
        <family val="2"/>
      </rPr>
      <t xml:space="preserve">        Number of Licensed Sanitary Premises, by Business Type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</si>
  <si>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</si>
  <si>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r>
      <t>총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</si>
  <si>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r>
      <t>공중위생영업소</t>
    </r>
    <r>
      <rPr>
        <sz val="10"/>
        <rFont val="Arial"/>
        <family val="2"/>
      </rPr>
      <t xml:space="preserve"> Public sanitary business</t>
    </r>
  </si>
  <si>
    <r>
      <t>숙박업</t>
    </r>
    <r>
      <rPr>
        <sz val="14"/>
        <rFont val="Arial"/>
        <family val="2"/>
      </rPr>
      <t xml:space="preserve"> </t>
    </r>
    <r>
      <rPr>
        <vertAlign val="superscript"/>
        <sz val="14"/>
        <rFont val="Arial"/>
        <family val="2"/>
      </rPr>
      <t>1)</t>
    </r>
  </si>
  <si>
    <r>
      <rPr>
        <sz val="10"/>
        <rFont val="돋움"/>
        <family val="3"/>
      </rPr>
      <t xml:space="preserve">종합
</t>
    </r>
    <r>
      <rPr>
        <sz val="10"/>
        <rFont val="Arial"/>
        <family val="2"/>
      </rPr>
      <t xml:space="preserve">General and
skin </t>
    </r>
  </si>
  <si>
    <r>
      <rPr>
        <sz val="10"/>
        <rFont val="돋움"/>
        <family val="3"/>
      </rPr>
      <t>제조업</t>
    </r>
  </si>
  <si>
    <t>자료 :  위생관리과</t>
  </si>
  <si>
    <t>Source : Health  Management Div.</t>
  </si>
  <si>
    <t xml:space="preserve">   주 : 1) 관광호텔을 포함한 수치임</t>
  </si>
  <si>
    <t>Note : 1) Including tourist hotels</t>
  </si>
  <si>
    <t xml:space="preserve"> </t>
  </si>
  <si>
    <t>2 0 1 1</t>
  </si>
  <si>
    <t>제주시</t>
  </si>
  <si>
    <t>서귀포시</t>
  </si>
  <si>
    <t>A형 간염</t>
  </si>
  <si>
    <t>Hepatitis A</t>
  </si>
  <si>
    <t>Hepatitis B</t>
  </si>
  <si>
    <t>제4군전염병
및 지정전염병
Communicable
diseases,
Class IV</t>
  </si>
  <si>
    <t xml:space="preserve">    주 : 1) 결핵발생(보건소 및 의료기관 )은 신환자이며,  결핵사망은 지금까지 결핵 환자로 등록 관리되고 있는 자중 '11년에 사망한 자</t>
  </si>
  <si>
    <t xml:space="preserve">         2) 기타는 수막구균성수막염(meningococcal meningitis), 레지오넬라증(legionellosis), 비브리오패혈증(V.vulnificussepsis), 발진티푸스(thphus),</t>
  </si>
  <si>
    <t xml:space="preserve">            발진열(murinetyphus), 탄저(anthrax), 공수병(rabies), 후천성면역결핍증(AIDS)을 포함</t>
  </si>
  <si>
    <t xml:space="preserve">         3) 2011년부터 '페스트' :  제1군 감염병에서 제4군 감염병으로 변경, 'A형감염' : 지정감염병에서 제1군 감염병으로 항목 변경</t>
  </si>
  <si>
    <t xml:space="preserve">   주 : 2011년부터 '홈메우기 사업' 항목 삭제,  '불소용액 도포' 항목 추가</t>
  </si>
  <si>
    <t>불소용액 도포
Fluoride topical application</t>
  </si>
  <si>
    <t>구강보건교육
Oral health education</t>
  </si>
  <si>
    <t>치면 세마
Oral prophylaxis</t>
  </si>
  <si>
    <t>불소용액 양치사업
Fluoride mouth rinsing</t>
  </si>
  <si>
    <t xml:space="preserve">노인의치 보철사업
Denture for older </t>
  </si>
  <si>
    <t>치아수
A tooth</t>
  </si>
  <si>
    <t>2 0 1 0</t>
  </si>
  <si>
    <t>2 0 1 1</t>
  </si>
  <si>
    <r>
      <t xml:space="preserve">   주 : 1) 2011년부터 '건강진단사업 실적' 항목 </t>
    </r>
    <r>
      <rPr>
        <sz val="10"/>
        <rFont val="돋움"/>
        <family val="3"/>
      </rPr>
      <t>삭제</t>
    </r>
  </si>
  <si>
    <r>
      <t xml:space="preserve">17. </t>
    </r>
    <r>
      <rPr>
        <b/>
        <sz val="18"/>
        <rFont val="한양신명조,한컴돋움"/>
        <family val="3"/>
      </rPr>
      <t>건강보험대상자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 xml:space="preserve">진료실적
</t>
    </r>
    <r>
      <rPr>
        <b/>
        <sz val="18"/>
        <rFont val="Arial"/>
        <family val="2"/>
      </rPr>
      <t xml:space="preserve"> Medical Treatment Activities of The Medically Insured</t>
    </r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</si>
  <si>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국민건강보험공단</t>
    </r>
  </si>
  <si>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2005</t>
    </r>
    <r>
      <rPr>
        <sz val="10"/>
        <rFont val="돋움"/>
        <family val="3"/>
      </rPr>
      <t>년</t>
    </r>
    <r>
      <rPr>
        <sz val="10"/>
        <rFont val="Arial"/>
        <family val="2"/>
      </rPr>
      <t>~2008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입내원일수는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약국의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처방조제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</si>
  <si>
    <r>
      <t xml:space="preserve">      2) </t>
    </r>
    <r>
      <rPr>
        <sz val="10"/>
        <rFont val="돋움"/>
        <family val="3"/>
      </rPr>
      <t>약국의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처방조제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입내원일수는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총계의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입내원일수에서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제외함</t>
    </r>
    <r>
      <rPr>
        <sz val="10"/>
        <rFont val="Arial"/>
        <family val="2"/>
      </rPr>
      <t xml:space="preserve"> (2009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이후</t>
    </r>
    <r>
      <rPr>
        <sz val="10"/>
        <rFont val="Arial"/>
        <family val="2"/>
      </rPr>
      <t>)</t>
    </r>
  </si>
  <si>
    <r>
      <t xml:space="preserve">      3) 2011</t>
    </r>
    <r>
      <rPr>
        <sz val="10"/>
        <rFont val="돋움"/>
        <family val="3"/>
      </rPr>
      <t>년부터</t>
    </r>
    <r>
      <rPr>
        <sz val="10"/>
        <rFont val="Arial"/>
        <family val="2"/>
      </rPr>
      <t xml:space="preserve"> '</t>
    </r>
    <r>
      <rPr>
        <sz val="10"/>
        <rFont val="돋움"/>
        <family val="3"/>
      </rPr>
      <t>진료건수</t>
    </r>
    <r>
      <rPr>
        <sz val="10"/>
        <rFont val="Arial"/>
        <family val="2"/>
      </rPr>
      <t xml:space="preserve">' </t>
    </r>
    <r>
      <rPr>
        <sz val="10"/>
        <rFont val="돋움"/>
        <family val="3"/>
      </rPr>
      <t>→</t>
    </r>
    <r>
      <rPr>
        <sz val="10"/>
        <rFont val="Arial"/>
        <family val="2"/>
      </rPr>
      <t xml:space="preserve"> '</t>
    </r>
    <r>
      <rPr>
        <sz val="10"/>
        <rFont val="돋움"/>
        <family val="3"/>
      </rPr>
      <t>지급건수</t>
    </r>
    <r>
      <rPr>
        <sz val="10"/>
        <rFont val="Arial"/>
        <family val="2"/>
      </rPr>
      <t>'</t>
    </r>
    <r>
      <rPr>
        <sz val="10"/>
        <rFont val="돋움"/>
        <family val="3"/>
      </rPr>
      <t>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항목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변경</t>
    </r>
  </si>
  <si>
    <t>Unit : number, person</t>
  </si>
  <si>
    <t>합 계 Total</t>
  </si>
  <si>
    <t>한부모가족시설 Single Parent Family</t>
  </si>
  <si>
    <t>계 Sub-total</t>
  </si>
  <si>
    <t>모자보호시설</t>
  </si>
  <si>
    <t>미혼모자시설</t>
  </si>
  <si>
    <t>미혼모자 공동생활가정</t>
  </si>
  <si>
    <t>소외여성 복지시설 Underpriviledged female</t>
  </si>
  <si>
    <t>모자일시 보호시설</t>
  </si>
  <si>
    <t>성폭력피해자보호시설</t>
  </si>
  <si>
    <t>가정폭력피해자보호시설</t>
  </si>
  <si>
    <t>성매매피해자지원시설</t>
  </si>
  <si>
    <r>
      <t xml:space="preserve">30. </t>
    </r>
    <r>
      <rPr>
        <b/>
        <sz val="18"/>
        <color indexed="8"/>
        <rFont val="HY중고딕"/>
        <family val="1"/>
      </rPr>
      <t>여성복지시설</t>
    </r>
    <r>
      <rPr>
        <b/>
        <sz val="18"/>
        <color indexed="8"/>
        <rFont val="Arial"/>
        <family val="2"/>
      </rPr>
      <t xml:space="preserve">  Women's Welfare Institutions</t>
    </r>
  </si>
  <si>
    <r>
      <t>단위:</t>
    </r>
    <r>
      <rPr>
        <b/>
        <sz val="12"/>
        <color indexed="8"/>
        <rFont val="HY중고딕"/>
        <family val="1"/>
      </rPr>
      <t xml:space="preserve"> </t>
    </r>
    <r>
      <rPr>
        <sz val="10"/>
        <color indexed="8"/>
        <rFont val="HY중고딕"/>
        <family val="1"/>
      </rPr>
      <t>개소, 명</t>
    </r>
  </si>
  <si>
    <t>시설수
No. of facilities</t>
  </si>
  <si>
    <t>입소자
Admitted</t>
  </si>
  <si>
    <t>퇴소자
Discharged</t>
  </si>
  <si>
    <t>연말현재
생활인원
 Inmates as of year-end</t>
  </si>
  <si>
    <t xml:space="preserve"> 입소자
Admitted</t>
  </si>
  <si>
    <t xml:space="preserve">퇴소자
Discharged </t>
  </si>
  <si>
    <t xml:space="preserve">연말현재
생활인원
 Inmates as of year-end </t>
  </si>
  <si>
    <t>자료 : 제주특별자치도 여성가족정책과</t>
  </si>
  <si>
    <t xml:space="preserve"> Source : Jeju Special Self-Governing Province Women &amp; Family Policy Division</t>
  </si>
  <si>
    <t>주 : 1) 2011년부터 '한부모가족시설' 항목 분류 세분</t>
  </si>
  <si>
    <t>연  별</t>
  </si>
  <si>
    <t>계</t>
  </si>
  <si>
    <t>Total</t>
  </si>
  <si>
    <t xml:space="preserve">                       Source :  Jeju Special Self-Governing Province Office of Patriots/Veterans Affairs</t>
  </si>
  <si>
    <t xml:space="preserve">Source :  Jeju Special Self-Governing Province  Office of Patriots/Veterans Affairs   </t>
  </si>
  <si>
    <t>자료 : 대한적십자사 제주특별자치도지사</t>
  </si>
  <si>
    <r>
      <t>자료 : 제주특별자치도 노인장애인복지과</t>
    </r>
  </si>
  <si>
    <t xml:space="preserve">Source : Jeju Special Self-Governing Province Aged &amp; Disabled People's Welfare Division </t>
  </si>
  <si>
    <r>
      <t>자료 : 제주특별자치도 노인장애인복지과</t>
    </r>
  </si>
  <si>
    <t xml:space="preserve">Source : Jeju Special Self-Governing Province Aged &amp; Disabled People's Welfare Division </t>
  </si>
  <si>
    <t>자료 : 제주특별자치도 노인장애인복지과, 보건위생과</t>
  </si>
  <si>
    <r>
      <t>자료 : 제주특별자치도 노인장애인복지과</t>
    </r>
  </si>
  <si>
    <t>자료 : 제주특별자치도 여성가족정책과</t>
  </si>
  <si>
    <t xml:space="preserve"> Source : Jeju Special Self-Governing Province Women &amp; Family Policy Division</t>
  </si>
  <si>
    <t>자료 : 제주특별자치도 노인장애인복지과</t>
  </si>
  <si>
    <t xml:space="preserve">  Source : Jeju Special Self-Governing Province Senior Citizens and Physically Challenged Welfare Div.</t>
  </si>
  <si>
    <r>
      <t>37.</t>
    </r>
    <r>
      <rPr>
        <b/>
        <sz val="18"/>
        <rFont val="HY중고딕"/>
        <family val="1"/>
      </rPr>
      <t>요보호아동</t>
    </r>
    <r>
      <rPr>
        <b/>
        <sz val="18"/>
        <rFont val="Arial"/>
        <family val="2"/>
      </rPr>
      <t xml:space="preserve"> </t>
    </r>
    <r>
      <rPr>
        <b/>
        <sz val="18"/>
        <rFont val="HY중고딕"/>
        <family val="1"/>
      </rPr>
      <t>발생</t>
    </r>
    <r>
      <rPr>
        <b/>
        <sz val="18"/>
        <rFont val="Arial"/>
        <family val="2"/>
      </rPr>
      <t xml:space="preserve"> </t>
    </r>
    <r>
      <rPr>
        <b/>
        <sz val="18"/>
        <rFont val="HY중고딕"/>
        <family val="1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HY중고딕"/>
        <family val="1"/>
      </rPr>
      <t>보호내용</t>
    </r>
    <r>
      <rPr>
        <b/>
        <sz val="18"/>
        <rFont val="Arial"/>
        <family val="2"/>
      </rPr>
      <t xml:space="preserve">  
Status of children needing protection and results of treatment </t>
    </r>
  </si>
  <si>
    <t>자료 :제주특별자치도 보건위생과</t>
  </si>
  <si>
    <t>Source : Jeju Special Self-Governing Province Health &amp; Hygiene Div.</t>
  </si>
  <si>
    <t>자료 : 제주특별자치도 보건위생과</t>
  </si>
  <si>
    <t>Sub-total</t>
  </si>
  <si>
    <t>Public</t>
  </si>
  <si>
    <r>
      <t>장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    By place</t>
    </r>
  </si>
  <si>
    <r>
      <t>직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By Occupation</t>
    </r>
  </si>
  <si>
    <r>
      <t xml:space="preserve">혈액원
</t>
    </r>
    <r>
      <rPr>
        <sz val="10"/>
        <rFont val="Arial"/>
        <family val="2"/>
      </rPr>
      <t>Blood
Center</t>
    </r>
  </si>
  <si>
    <r>
      <t xml:space="preserve">헌혈의집
</t>
    </r>
    <r>
      <rPr>
        <sz val="10"/>
        <rFont val="Arial"/>
        <family val="2"/>
      </rPr>
      <t>Blood
donation
Center</t>
    </r>
  </si>
  <si>
    <r>
      <t xml:space="preserve">가두
</t>
    </r>
    <r>
      <rPr>
        <sz val="10"/>
        <rFont val="Arial"/>
        <family val="2"/>
      </rPr>
      <t>Street campaign</t>
    </r>
  </si>
  <si>
    <r>
      <t xml:space="preserve">군부대
</t>
    </r>
    <r>
      <rPr>
        <sz val="10"/>
        <rFont val="Arial"/>
        <family val="2"/>
      </rPr>
      <t>Military 
Unit</t>
    </r>
  </si>
  <si>
    <r>
      <t xml:space="preserve">예비군
훈련장
</t>
    </r>
    <r>
      <rPr>
        <sz val="10"/>
        <rFont val="Arial"/>
        <family val="2"/>
      </rPr>
      <t>Reserve forces
training center</t>
    </r>
  </si>
  <si>
    <r>
      <t xml:space="preserve">학교
</t>
    </r>
    <r>
      <rPr>
        <sz val="10"/>
        <rFont val="Arial"/>
        <family val="2"/>
      </rPr>
      <t>School</t>
    </r>
  </si>
  <si>
    <r>
      <t xml:space="preserve">직장
</t>
    </r>
    <r>
      <rPr>
        <sz val="10"/>
        <rFont val="Arial"/>
        <family val="2"/>
      </rPr>
      <t>Company</t>
    </r>
  </si>
  <si>
    <r>
      <t xml:space="preserve">학생
</t>
    </r>
    <r>
      <rPr>
        <sz val="10"/>
        <rFont val="Arial"/>
        <family val="2"/>
      </rPr>
      <t>Student</t>
    </r>
  </si>
  <si>
    <r>
      <t xml:space="preserve">공무원
</t>
    </r>
    <r>
      <rPr>
        <sz val="10"/>
        <rFont val="Arial"/>
        <family val="2"/>
      </rPr>
      <t>Public servant</t>
    </r>
  </si>
  <si>
    <r>
      <t xml:space="preserve">회사원
</t>
    </r>
    <r>
      <rPr>
        <sz val="10"/>
        <rFont val="Arial"/>
        <family val="2"/>
      </rPr>
      <t>Worker</t>
    </r>
  </si>
  <si>
    <t>군인
Soldier</t>
  </si>
  <si>
    <t>연  별</t>
  </si>
  <si>
    <r>
      <t>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령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  By Age-group</t>
    </r>
  </si>
  <si>
    <r>
      <t>혈액형별</t>
    </r>
    <r>
      <rPr>
        <sz val="10"/>
        <rFont val="Arial"/>
        <family val="2"/>
      </rPr>
      <t xml:space="preserve">    By type of blood</t>
    </r>
  </si>
  <si>
    <r>
      <t>16 - 19</t>
    </r>
    <r>
      <rPr>
        <sz val="10"/>
        <rFont val="굴림"/>
        <family val="3"/>
      </rPr>
      <t>세</t>
    </r>
  </si>
  <si>
    <r>
      <t>20 - 29</t>
    </r>
    <r>
      <rPr>
        <sz val="10"/>
        <rFont val="굴림"/>
        <family val="3"/>
      </rPr>
      <t>세</t>
    </r>
  </si>
  <si>
    <r>
      <t>30 - 39</t>
    </r>
    <r>
      <rPr>
        <sz val="10"/>
        <rFont val="굴림"/>
        <family val="3"/>
      </rPr>
      <t>세</t>
    </r>
  </si>
  <si>
    <r>
      <t>40 - 49</t>
    </r>
    <r>
      <rPr>
        <sz val="10"/>
        <rFont val="굴림"/>
        <family val="3"/>
      </rPr>
      <t>세</t>
    </r>
  </si>
  <si>
    <r>
      <t>50</t>
    </r>
    <r>
      <rPr>
        <sz val="10"/>
        <rFont val="굴림"/>
        <family val="3"/>
      </rPr>
      <t>세이상</t>
    </r>
  </si>
  <si>
    <t>A</t>
  </si>
  <si>
    <t>B</t>
  </si>
  <si>
    <t>O</t>
  </si>
  <si>
    <t>AB</t>
  </si>
  <si>
    <t>Years old</t>
  </si>
  <si>
    <t>Years old
and over</t>
  </si>
  <si>
    <t xml:space="preserve">Source : The Republic of Korea National Red Cross All Lights Reserved </t>
  </si>
  <si>
    <t>등록가구</t>
  </si>
  <si>
    <t>방문건수</t>
  </si>
  <si>
    <r>
      <t>질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</si>
  <si>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t>Registration</t>
  </si>
  <si>
    <t>No. of</t>
  </si>
  <si>
    <t>암</t>
  </si>
  <si>
    <t>당뇨병</t>
  </si>
  <si>
    <t>고혈압</t>
  </si>
  <si>
    <t>관절염</t>
  </si>
  <si>
    <t>뇌졸중</t>
  </si>
  <si>
    <t>치매</t>
  </si>
  <si>
    <t>정신질환</t>
  </si>
  <si>
    <t>household</t>
  </si>
  <si>
    <t>visitings</t>
  </si>
  <si>
    <t>Cancer</t>
  </si>
  <si>
    <t>Diabetes</t>
  </si>
  <si>
    <t>Hypertension</t>
  </si>
  <si>
    <t>Arthritis</t>
  </si>
  <si>
    <t>Apoplexy</t>
  </si>
  <si>
    <t>Dementia</t>
  </si>
  <si>
    <t>Mental
illness</t>
  </si>
  <si>
    <r>
      <t>가</t>
    </r>
    <r>
      <rPr>
        <b/>
        <sz val="16"/>
        <rFont val="Arial"/>
        <family val="2"/>
      </rPr>
      <t xml:space="preserve">. </t>
    </r>
    <r>
      <rPr>
        <b/>
        <sz val="16"/>
        <rFont val="돋움"/>
        <family val="3"/>
      </rPr>
      <t>건강생활실천교육  Health Life Practice</t>
    </r>
  </si>
  <si>
    <t>비만</t>
  </si>
  <si>
    <r>
      <t>S</t>
    </r>
    <r>
      <rPr>
        <sz val="10"/>
        <rFont val="굴림"/>
        <family val="3"/>
      </rPr>
      <t>ex education</t>
    </r>
  </si>
  <si>
    <t>Obesity</t>
  </si>
  <si>
    <r>
      <t>나</t>
    </r>
    <r>
      <rPr>
        <b/>
        <sz val="16"/>
        <rFont val="Arial"/>
        <family val="2"/>
      </rPr>
      <t xml:space="preserve">. </t>
    </r>
    <r>
      <rPr>
        <b/>
        <sz val="16"/>
        <rFont val="돋움"/>
        <family val="3"/>
      </rPr>
      <t>성인병예방 및 관리교육  Adult Disease Prevention</t>
    </r>
  </si>
  <si>
    <t>(단위 : 명)</t>
  </si>
  <si>
    <t>비만․
고지혈증</t>
  </si>
  <si>
    <t>(Unit : number, person)</t>
  </si>
  <si>
    <t>2 0 0 9</t>
  </si>
  <si>
    <r>
      <t xml:space="preserve">42. </t>
    </r>
    <r>
      <rPr>
        <b/>
        <sz val="18"/>
        <rFont val="굴림"/>
        <family val="3"/>
      </rPr>
      <t>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육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실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적</t>
    </r>
    <r>
      <rPr>
        <b/>
        <sz val="18"/>
        <rFont val="Arial"/>
        <family val="2"/>
      </rPr>
      <t xml:space="preserve">             Health Education</t>
    </r>
  </si>
  <si>
    <t>Cases of medical treatment</t>
  </si>
  <si>
    <t> Visit for medical treatment</t>
  </si>
  <si>
    <t>Medical treatment</t>
  </si>
  <si>
    <t>본인부담</t>
  </si>
  <si>
    <t>Covered by the patient</t>
  </si>
  <si>
    <t>Total</t>
  </si>
  <si>
    <t>Insurants in workplaces</t>
  </si>
  <si>
    <t>Children</t>
  </si>
  <si>
    <t>( Unit : person, number)</t>
  </si>
  <si>
    <t>(Unit : person)</t>
  </si>
  <si>
    <t>총가입자수</t>
  </si>
  <si>
    <t>Insured</t>
  </si>
  <si>
    <t>Voluntarily &amp;</t>
  </si>
  <si>
    <t>continuously</t>
  </si>
  <si>
    <t>Insurants</t>
  </si>
  <si>
    <t>Source : National Pension Service</t>
  </si>
  <si>
    <t>insurants</t>
  </si>
  <si>
    <t>insured persons</t>
  </si>
  <si>
    <t>Medical insurance for employees</t>
  </si>
  <si>
    <t>지  역</t>
  </si>
  <si>
    <t> Self-employed</t>
  </si>
  <si>
    <t>(Unit : number, person)</t>
  </si>
  <si>
    <t>Others</t>
  </si>
  <si>
    <t>Voluntarily</t>
  </si>
  <si>
    <t>persons in the</t>
  </si>
  <si>
    <t>insured</t>
  </si>
  <si>
    <t>Workplaces</t>
  </si>
  <si>
    <t>local area</t>
  </si>
  <si>
    <t>persons</t>
  </si>
  <si>
    <t>12-보건사회.xls</t>
  </si>
  <si>
    <t>Book1</t>
  </si>
  <si>
    <t>C:\Program Files\Microsoft Office2000\Office\xlstart\Book1.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</si>
  <si>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</si>
  <si>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</si>
  <si>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</si>
  <si>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</si>
  <si>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</si>
  <si>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</si>
  <si>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</si>
  <si>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</si>
  <si>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</si>
  <si>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</si>
  <si>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 xml:space="preserve"> </t>
  </si>
  <si>
    <t>        성 별  by Gender</t>
  </si>
  <si>
    <t>       연  령  별  by Age</t>
  </si>
  <si>
    <t>19세 이하</t>
  </si>
  <si>
    <t>20~29</t>
  </si>
  <si>
    <t>30~39</t>
  </si>
  <si>
    <t>40~49</t>
  </si>
  <si>
    <t>50~59</t>
  </si>
  <si>
    <t>60세 이상</t>
  </si>
  <si>
    <t xml:space="preserve"> (Unit : person)</t>
  </si>
  <si>
    <t>Provision for old age</t>
  </si>
  <si>
    <t>시설수</t>
  </si>
  <si>
    <t>입소인원</t>
  </si>
  <si>
    <t>종사자수</t>
  </si>
  <si>
    <t>No. of Institution</t>
  </si>
  <si>
    <t>Admitted Person</t>
  </si>
  <si>
    <t>Workers</t>
  </si>
  <si>
    <t>정원</t>
  </si>
  <si>
    <t>현원</t>
  </si>
  <si>
    <t>Regular</t>
  </si>
  <si>
    <t>Present </t>
  </si>
  <si>
    <t>합계</t>
  </si>
  <si>
    <t>가정폭력</t>
  </si>
  <si>
    <t>성폭력</t>
  </si>
  <si>
    <t>성매매피해</t>
  </si>
  <si>
    <t>Domestic Violence</t>
  </si>
  <si>
    <t>Sexual Violence</t>
  </si>
  <si>
    <t>Victims of Forced Prostitution</t>
  </si>
  <si>
    <t>상담건수</t>
  </si>
  <si>
    <t>의료지원</t>
  </si>
  <si>
    <t>기타</t>
  </si>
  <si>
    <t>No. of Counseling Centers</t>
  </si>
  <si>
    <t>No. of Counseling</t>
  </si>
  <si>
    <t>Legal Aid</t>
  </si>
  <si>
    <t>Medical Aid</t>
  </si>
  <si>
    <t>Victim's facility</t>
  </si>
  <si>
    <t>Household</t>
  </si>
  <si>
    <t>(Unit : number, each)</t>
  </si>
  <si>
    <t>상담건수</t>
  </si>
  <si>
    <t>시설입소
연계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</si>
  <si>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</si>
  <si>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Others</t>
  </si>
  <si>
    <r>
      <t>제</t>
    </r>
    <r>
      <rPr>
        <sz val="10"/>
        <rFont val="Arial"/>
        <family val="2"/>
      </rPr>
      <t>3</t>
    </r>
    <r>
      <rPr>
        <sz val="10"/>
        <rFont val="굴림"/>
        <family val="3"/>
      </rPr>
      <t>군전염병</t>
    </r>
    <r>
      <rPr>
        <sz val="10"/>
        <rFont val="Arial"/>
        <family val="2"/>
      </rPr>
      <t xml:space="preserve">                Communicable diseases, Class </t>
    </r>
    <r>
      <rPr>
        <sz val="10"/>
        <rFont val="굴림"/>
        <family val="3"/>
      </rPr>
      <t>Ⅲ</t>
    </r>
  </si>
  <si>
    <t>말라리아</t>
  </si>
  <si>
    <t>결핵</t>
  </si>
  <si>
    <t>한센병</t>
  </si>
  <si>
    <t>성홍열</t>
  </si>
  <si>
    <t>쯔쯔가무시증</t>
  </si>
  <si>
    <t>렙토스피라증</t>
  </si>
  <si>
    <t>브루셀라증</t>
  </si>
  <si>
    <t>신증후군출혈열</t>
  </si>
  <si>
    <t>Malaria</t>
  </si>
  <si>
    <t>Tuberculosis</t>
  </si>
  <si>
    <t>Leprosy</t>
  </si>
  <si>
    <t>Scarlet fever</t>
  </si>
  <si>
    <t>Leptospirosis</t>
  </si>
  <si>
    <t>Brucellosis</t>
  </si>
  <si>
    <t>HFRS</t>
  </si>
  <si>
    <r>
      <t>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리</t>
    </r>
  </si>
  <si>
    <t>Maternal and child health care program</t>
  </si>
  <si>
    <r>
      <t>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리</t>
    </r>
  </si>
  <si>
    <r>
      <t>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리</t>
    </r>
  </si>
  <si>
    <t>Registered pregnant women</t>
  </si>
  <si>
    <t>Registered infants/children</t>
  </si>
  <si>
    <t>금 연</t>
  </si>
  <si>
    <t>영 양</t>
  </si>
  <si>
    <t>절 주</t>
  </si>
  <si>
    <t>운 동</t>
  </si>
  <si>
    <t>구강보건</t>
  </si>
  <si>
    <t>안전관리</t>
  </si>
  <si>
    <t>약  물</t>
  </si>
  <si>
    <t>성교육</t>
  </si>
  <si>
    <t>위생(식품</t>
  </si>
  <si>
    <t>연    별</t>
  </si>
  <si>
    <t>Refrain of smoking</t>
  </si>
  <si>
    <t>Nutrition</t>
  </si>
  <si>
    <t>Temperance</t>
  </si>
  <si>
    <t>Exercise</t>
  </si>
  <si>
    <t>Oral health</t>
  </si>
  <si>
    <t>(응급처치)</t>
  </si>
  <si>
    <t>오남용</t>
  </si>
  <si>
    <t>안전)교육</t>
  </si>
  <si>
    <t>Emergency medical treatment</t>
  </si>
  <si>
    <t>Drugstuffs abuse</t>
  </si>
  <si>
    <t>Sanitation, Food safety</t>
  </si>
  <si>
    <t>유행성이하선염</t>
  </si>
  <si>
    <t>No. of pulmonary tuberculosis patients registered(declared) the current year</t>
  </si>
  <si>
    <t xml:space="preserve">Actual results BCG vaccinations </t>
  </si>
  <si>
    <t>합계</t>
  </si>
  <si>
    <t>신환자</t>
  </si>
  <si>
    <t>재발자</t>
  </si>
  <si>
    <t>전입</t>
  </si>
  <si>
    <t>만성</t>
  </si>
  <si>
    <t>New-</t>
  </si>
  <si>
    <t>Relapse</t>
  </si>
  <si>
    <t>Transferred-in</t>
  </si>
  <si>
    <t>배균자</t>
  </si>
  <si>
    <t>registration</t>
  </si>
  <si>
    <t>Chronic</t>
  </si>
  <si>
    <t>미취학아동</t>
  </si>
  <si>
    <t>취학아동</t>
  </si>
  <si>
    <t>preschool child</t>
  </si>
  <si>
    <t>접종실적</t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</si>
  <si>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자치행정과</t>
    </r>
  </si>
  <si>
    <t>Source : Jeju Special Self-Governing Province Local Administrative Division</t>
  </si>
  <si>
    <r>
      <t xml:space="preserve"> </t>
    </r>
    <r>
      <rPr>
        <sz val="11"/>
        <rFont val="돋움"/>
        <family val="3"/>
      </rPr>
      <t xml:space="preserve"> 주 : 제주특별자치도 전체수치임</t>
    </r>
  </si>
  <si>
    <t>prevention of tuberculosis the current year</t>
  </si>
  <si>
    <t> Examination for tuberculosis at health centers the current year</t>
  </si>
  <si>
    <t>요관찰</t>
  </si>
  <si>
    <t>객담검사</t>
  </si>
  <si>
    <t>도말양성</t>
  </si>
  <si>
    <t>도말음성</t>
  </si>
  <si>
    <t>Surveillance</t>
  </si>
  <si>
    <t>X-ray inspection</t>
  </si>
  <si>
    <t>Exam of the Sputum</t>
  </si>
  <si>
    <t>Smear Positive</t>
  </si>
  <si>
    <t>Smear Negative</t>
  </si>
  <si>
    <r>
      <t xml:space="preserve">10. </t>
    </r>
    <r>
      <rPr>
        <b/>
        <sz val="18"/>
        <rFont val="굴림"/>
        <family val="3"/>
      </rPr>
      <t>법정전염병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발생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사망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Incidents of Communicable Diseases and Deaths(Cont'd)</t>
    </r>
  </si>
  <si>
    <r>
      <t xml:space="preserve">14. </t>
    </r>
    <r>
      <rPr>
        <b/>
        <sz val="18"/>
        <rFont val="굴림"/>
        <family val="3"/>
      </rPr>
      <t>모자보건사업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실적</t>
    </r>
    <r>
      <rPr>
        <b/>
        <sz val="18"/>
        <rFont val="Arial"/>
        <family val="2"/>
      </rPr>
      <t xml:space="preserve">          Maternal and Child Health Care Activities</t>
    </r>
  </si>
  <si>
    <r>
      <t xml:space="preserve">15. </t>
    </r>
    <r>
      <rPr>
        <b/>
        <sz val="18"/>
        <rFont val="굴림"/>
        <family val="3"/>
      </rPr>
      <t>건강보험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적용인구</t>
    </r>
    <r>
      <rPr>
        <b/>
        <vertAlign val="superscript"/>
        <sz val="18"/>
        <rFont val="Arial"/>
        <family val="2"/>
      </rPr>
      <t xml:space="preserve">  </t>
    </r>
    <r>
      <rPr>
        <b/>
        <sz val="18"/>
        <rFont val="Arial"/>
        <family val="2"/>
      </rPr>
      <t xml:space="preserve">           Beneficiaries of Health Insurance</t>
    </r>
  </si>
  <si>
    <r>
      <t xml:space="preserve">18. </t>
    </r>
    <r>
      <rPr>
        <b/>
        <sz val="18"/>
        <rFont val="굴림"/>
        <family val="3"/>
      </rPr>
      <t>국민연금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가입자</t>
    </r>
    <r>
      <rPr>
        <b/>
        <sz val="18"/>
        <rFont val="Arial"/>
        <family val="2"/>
      </rPr>
      <t xml:space="preserve">          Number of National Pension Insurants</t>
    </r>
  </si>
  <si>
    <t>치과의사</t>
  </si>
  <si>
    <r>
      <t>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</si>
  <si>
    <r>
      <t>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호</t>
    </r>
  </si>
  <si>
    <t>Physicians</t>
  </si>
  <si>
    <t>Oriental</t>
  </si>
  <si>
    <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</si>
  <si>
    <t>비상근의사</t>
  </si>
  <si>
    <t>medical</t>
  </si>
  <si>
    <t>Medical</t>
  </si>
  <si>
    <t>Medical record</t>
  </si>
  <si>
    <t>Full-time</t>
  </si>
  <si>
    <t>Part-time</t>
  </si>
  <si>
    <t>Dentists</t>
  </si>
  <si>
    <t>doctors</t>
  </si>
  <si>
    <t>Pharmacists</t>
  </si>
  <si>
    <t>Midwives</t>
  </si>
  <si>
    <t>Nurses</t>
  </si>
  <si>
    <t>Nurse aids</t>
  </si>
  <si>
    <t>technicians</t>
  </si>
  <si>
    <r>
      <t>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사</t>
    </r>
  </si>
  <si>
    <r>
      <t>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과</t>
    </r>
  </si>
  <si>
    <t>조산사</t>
  </si>
  <si>
    <t>간호사</t>
  </si>
  <si>
    <r>
      <t>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상</t>
    </r>
  </si>
  <si>
    <t>방사선사</t>
  </si>
  <si>
    <t>정신보건</t>
  </si>
  <si>
    <t>정보처리</t>
  </si>
  <si>
    <r>
      <t>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직</t>
    </r>
  </si>
  <si>
    <r>
      <t>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직</t>
    </r>
  </si>
  <si>
    <r>
      <t>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</si>
  <si>
    <r>
      <t>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</si>
  <si>
    <t>조무사</t>
  </si>
  <si>
    <t>전문요원</t>
  </si>
  <si>
    <t>Clinic</t>
  </si>
  <si>
    <t>Physical</t>
  </si>
  <si>
    <t>Mental and</t>
  </si>
  <si>
    <t>Data</t>
  </si>
  <si>
    <t>Emergency</t>
  </si>
  <si>
    <t>Administ-</t>
  </si>
  <si>
    <t>Phar-</t>
  </si>
  <si>
    <t>pathology</t>
  </si>
  <si>
    <t>Radiological</t>
  </si>
  <si>
    <t>therapy</t>
  </si>
  <si>
    <t>hygienics</t>
  </si>
  <si>
    <t>Nutrition</t>
  </si>
  <si>
    <t>Nurse</t>
  </si>
  <si>
    <t>records</t>
  </si>
  <si>
    <t xml:space="preserve">health </t>
  </si>
  <si>
    <t>processing</t>
  </si>
  <si>
    <t>rescue</t>
  </si>
  <si>
    <t xml:space="preserve">
rative</t>
  </si>
  <si>
    <t>macists</t>
  </si>
  <si>
    <t>aids</t>
  </si>
  <si>
    <t>corpsmen</t>
  </si>
  <si>
    <t>specialists</t>
  </si>
  <si>
    <t>workers</t>
  </si>
  <si>
    <r>
      <t xml:space="preserve">         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                    Health Sub-center</t>
    </r>
  </si>
  <si>
    <t xml:space="preserve">2 0 1 1 </t>
  </si>
  <si>
    <t xml:space="preserve">         3) 의료법 제3조에 의한 의료기관(보건소 제외)</t>
  </si>
  <si>
    <t xml:space="preserve">   주 : 정원기준(무기계약직 포함)</t>
  </si>
  <si>
    <t xml:space="preserve">   주 : 정원기준(무기계약직 포함)</t>
  </si>
  <si>
    <t>-</t>
  </si>
  <si>
    <t xml:space="preserve">         2) 2011년부터 '미용업'을 일반,  피부, 종합으로 구분, '위생처리업' 상위분류 및 분류명 변경</t>
  </si>
  <si>
    <t xml:space="preserve">2 0 1 1 </t>
  </si>
  <si>
    <r>
      <t>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</t>
    </r>
  </si>
  <si>
    <r>
      <t>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허</t>
    </r>
    <r>
      <rPr>
        <sz val="10"/>
        <rFont val="Arial"/>
        <family val="2"/>
      </rPr>
      <t xml:space="preserve">  ·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         by License · Qualification</t>
    </r>
  </si>
  <si>
    <r>
      <t xml:space="preserve">         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허</t>
    </r>
    <r>
      <rPr>
        <sz val="10"/>
        <rFont val="Arial"/>
        <family val="2"/>
      </rPr>
      <t xml:space="preserve"> · </t>
    </r>
    <r>
      <rPr>
        <sz val="10"/>
        <rFont val="굴림"/>
        <family val="3"/>
      </rPr>
      <t>자격종별외</t>
    </r>
    <r>
      <rPr>
        <sz val="10"/>
        <rFont val="Arial"/>
        <family val="2"/>
      </rPr>
      <t xml:space="preserve">  Others</t>
    </r>
  </si>
  <si>
    <t>Primary health
care centers</t>
  </si>
  <si>
    <t>한의사</t>
  </si>
  <si>
    <r>
      <t>공무원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사립학교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교직원</t>
    </r>
    <r>
      <rPr>
        <sz val="10"/>
        <rFont val="Arial"/>
        <family val="2"/>
      </rPr>
      <t xml:space="preserve">
Government employees and private school teachers</t>
    </r>
  </si>
  <si>
    <r>
      <t>약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사</t>
    </r>
  </si>
  <si>
    <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타</t>
    </r>
  </si>
  <si>
    <r>
      <t>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</si>
  <si>
    <t>Primary health</t>
  </si>
  <si>
    <t>Oriental
medical</t>
  </si>
  <si>
    <t>Dental
hygienics</t>
  </si>
  <si>
    <t>Public
health</t>
  </si>
  <si>
    <t>Admini-
strative</t>
  </si>
  <si>
    <t>care center's</t>
  </si>
  <si>
    <t>practitioners</t>
  </si>
  <si>
    <r>
      <t xml:space="preserve">10. </t>
    </r>
    <r>
      <rPr>
        <b/>
        <sz val="18"/>
        <rFont val="돋움"/>
        <family val="3"/>
      </rPr>
      <t>법정전염병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발생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사망</t>
    </r>
    <r>
      <rPr>
        <b/>
        <sz val="18"/>
        <rFont val="Arial"/>
        <family val="2"/>
      </rPr>
      <t xml:space="preserve">       Incidents of Communicable Diseases and Deaths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</si>
  <si>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건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</si>
  <si>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r>
      <t>제</t>
    </r>
    <r>
      <rPr>
        <sz val="9"/>
        <rFont val="Arial"/>
        <family val="2"/>
      </rPr>
      <t>1</t>
    </r>
    <r>
      <rPr>
        <sz val="9"/>
        <rFont val="돋움"/>
        <family val="3"/>
      </rPr>
      <t>군전염병</t>
    </r>
    <r>
      <rPr>
        <sz val="9"/>
        <rFont val="Arial"/>
        <family val="2"/>
      </rPr>
      <t xml:space="preserve">                Communicable diseases, Class</t>
    </r>
    <r>
      <rPr>
        <sz val="9"/>
        <rFont val="돋움"/>
        <family val="3"/>
      </rPr>
      <t>Ⅰ</t>
    </r>
  </si>
  <si>
    <r>
      <t>장출혈성대장균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감염증</t>
    </r>
  </si>
  <si>
    <t>Thphoid fever</t>
  </si>
  <si>
    <r>
      <t>연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>별</t>
    </r>
  </si>
  <si>
    <r>
      <t>제</t>
    </r>
    <r>
      <rPr>
        <sz val="9"/>
        <rFont val="Arial"/>
        <family val="2"/>
      </rPr>
      <t>2</t>
    </r>
    <r>
      <rPr>
        <sz val="9"/>
        <rFont val="돋움"/>
        <family val="3"/>
      </rPr>
      <t>군전염병</t>
    </r>
    <r>
      <rPr>
        <sz val="9"/>
        <rFont val="Arial"/>
        <family val="2"/>
      </rPr>
      <t xml:space="preserve">                Communicable diseases, Class </t>
    </r>
    <r>
      <rPr>
        <sz val="9"/>
        <rFont val="돋움"/>
        <family val="3"/>
      </rPr>
      <t>Ⅱ</t>
    </r>
  </si>
  <si>
    <r>
      <t>B</t>
    </r>
    <r>
      <rPr>
        <sz val="9"/>
        <rFont val="굴림"/>
        <family val="3"/>
      </rPr>
      <t>형간염</t>
    </r>
  </si>
  <si>
    <t xml:space="preserve"> </t>
  </si>
  <si>
    <r>
      <t xml:space="preserve">11. </t>
    </r>
    <r>
      <rPr>
        <b/>
        <sz val="18"/>
        <rFont val="돋움"/>
        <family val="3"/>
      </rPr>
      <t>한센병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보건소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등록</t>
    </r>
    <r>
      <rPr>
        <b/>
        <sz val="18"/>
        <rFont val="Arial"/>
        <family val="2"/>
      </rPr>
      <t xml:space="preserve">      Registered Leprosy Patients at Health Centers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</si>
  <si>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재</t>
    </r>
  </si>
  <si>
    <r>
      <t>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</si>
  <si>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r>
      <t>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형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</si>
  <si>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</si>
  <si>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 xml:space="preserve">2 0 1 0 </t>
  </si>
  <si>
    <t>2 0 1 1</t>
  </si>
  <si>
    <t>2 0 1 0</t>
  </si>
  <si>
    <t>2 0 1 1</t>
  </si>
  <si>
    <t>-</t>
  </si>
  <si>
    <t>2 0 1 0</t>
  </si>
  <si>
    <t>2 0 1 1</t>
  </si>
  <si>
    <r>
      <t>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   Domicile</t>
    </r>
  </si>
  <si>
    <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촌
</t>
    </r>
    <r>
      <rPr>
        <sz val="10"/>
        <rFont val="Arial"/>
        <family val="2"/>
      </rPr>
      <t xml:space="preserve">Settlement village  </t>
    </r>
  </si>
  <si>
    <r>
      <t>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료</t>
    </r>
  </si>
  <si>
    <t>한센서비스
대상자 1)</t>
  </si>
  <si>
    <t>Male</t>
  </si>
  <si>
    <t>Female</t>
  </si>
  <si>
    <t>patients</t>
  </si>
  <si>
    <t>Death</t>
  </si>
  <si>
    <r>
      <t>양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 xml:space="preserve">성
</t>
    </r>
    <r>
      <rPr>
        <sz val="10"/>
        <rFont val="Arial"/>
        <family val="2"/>
      </rPr>
      <t>Positive</t>
    </r>
  </si>
  <si>
    <t>Chemo-
therapy</t>
  </si>
  <si>
    <t>Hansen's service
recipients</t>
  </si>
  <si>
    <t>-</t>
  </si>
  <si>
    <t>2 0 0 9</t>
  </si>
  <si>
    <r>
      <t xml:space="preserve">36. </t>
    </r>
    <r>
      <rPr>
        <b/>
        <sz val="18"/>
        <rFont val="굴림"/>
        <family val="3"/>
      </rPr>
      <t>부랑인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시설</t>
    </r>
    <r>
      <rPr>
        <b/>
        <sz val="18"/>
        <rFont val="Arial"/>
        <family val="2"/>
      </rPr>
      <t xml:space="preserve">         Homeless Institutions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</si>
  <si>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</si>
  <si>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>합</t>
    </r>
    <r>
      <rPr>
        <sz val="10"/>
        <rFont val="Arial"/>
        <family val="2"/>
      </rPr>
      <t xml:space="preserve">              </t>
    </r>
    <r>
      <rPr>
        <sz val="10"/>
        <rFont val="굴림"/>
        <family val="3"/>
      </rPr>
      <t>계</t>
    </r>
  </si>
  <si>
    <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남성전용</t>
    </r>
    <r>
      <rPr>
        <sz val="10"/>
        <rFont val="Arial"/>
        <family val="2"/>
      </rPr>
      <t>)</t>
    </r>
  </si>
  <si>
    <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여성전용</t>
    </r>
    <r>
      <rPr>
        <sz val="10"/>
        <rFont val="Arial"/>
        <family val="2"/>
      </rPr>
      <t>)</t>
    </r>
  </si>
  <si>
    <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남녀공용</t>
    </r>
    <r>
      <rPr>
        <sz val="10"/>
        <rFont val="Arial"/>
        <family val="2"/>
      </rPr>
      <t>)</t>
    </r>
  </si>
  <si>
    <r>
      <t>Homeless institutions(</t>
    </r>
    <r>
      <rPr>
        <sz val="10"/>
        <rFont val="Arial"/>
        <family val="2"/>
      </rPr>
      <t>M</t>
    </r>
    <r>
      <rPr>
        <sz val="10"/>
        <rFont val="Arial"/>
        <family val="2"/>
      </rPr>
      <t>ale)</t>
    </r>
  </si>
  <si>
    <r>
      <t>Homeless institutions(</t>
    </r>
    <r>
      <rPr>
        <sz val="10"/>
        <rFont val="Arial"/>
        <family val="2"/>
      </rPr>
      <t>Female</t>
    </r>
    <r>
      <rPr>
        <sz val="10"/>
        <rFont val="Arial"/>
        <family val="2"/>
      </rPr>
      <t>)</t>
    </r>
  </si>
  <si>
    <r>
      <t>Homeless institutions(</t>
    </r>
    <r>
      <rPr>
        <sz val="10"/>
        <rFont val="Arial"/>
        <family val="2"/>
      </rPr>
      <t>Male, Female</t>
    </r>
    <r>
      <rPr>
        <sz val="10"/>
        <rFont val="Arial"/>
        <family val="2"/>
      </rPr>
      <t>)</t>
    </r>
  </si>
  <si>
    <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</si>
  <si>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</si>
  <si>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r>
      <t>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</si>
  <si>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t>Inmates as of</t>
  </si>
  <si>
    <t>year-end</t>
  </si>
  <si>
    <t>Facilities</t>
  </si>
  <si>
    <t>연  별</t>
  </si>
  <si>
    <t>가구수</t>
  </si>
  <si>
    <t>가구원수</t>
  </si>
  <si>
    <t>Household members</t>
  </si>
  <si>
    <r>
      <t xml:space="preserve">38. </t>
    </r>
    <r>
      <rPr>
        <b/>
        <sz val="18"/>
        <color indexed="8"/>
        <rFont val="한양신명조,한컴돋움"/>
        <family val="3"/>
      </rPr>
      <t>저소득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한부모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가족</t>
    </r>
    <r>
      <rPr>
        <b/>
        <sz val="18"/>
        <color indexed="8"/>
        <rFont val="Arial"/>
        <family val="2"/>
      </rPr>
      <t xml:space="preserve">    Low-income Single Parent Families</t>
    </r>
  </si>
  <si>
    <r>
      <t>(</t>
    </r>
    <r>
      <rPr>
        <sz val="10"/>
        <color indexed="8"/>
        <rFont val="한양신명조,한컴돋움"/>
        <family val="3"/>
      </rPr>
      <t>단위</t>
    </r>
    <r>
      <rPr>
        <sz val="10"/>
        <color indexed="8"/>
        <rFont val="Arial"/>
        <family val="2"/>
      </rPr>
      <t xml:space="preserve">: </t>
    </r>
    <r>
      <rPr>
        <sz val="10"/>
        <color indexed="8"/>
        <rFont val="한양신명조,한컴돋움"/>
        <family val="3"/>
      </rPr>
      <t>명</t>
    </r>
    <r>
      <rPr>
        <sz val="10"/>
        <color indexed="8"/>
        <rFont val="Arial"/>
        <family val="2"/>
      </rPr>
      <t>,%)</t>
    </r>
  </si>
  <si>
    <r>
      <t>연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돋움"/>
        <family val="3"/>
      </rPr>
      <t>별</t>
    </r>
  </si>
  <si>
    <t xml:space="preserve">한부모가족지원법 수급자
</t>
  </si>
  <si>
    <r>
      <t>국민기초생활보장법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수급자</t>
    </r>
  </si>
  <si>
    <t>국가보훈법 수급자</t>
  </si>
  <si>
    <t>Single Parent Family Support
Act Recipients</t>
  </si>
  <si>
    <t>Basic Livelihood Security
 law Recipients</t>
  </si>
  <si>
    <t>Patriots and veterans affairs law Recipients</t>
  </si>
  <si>
    <t>자료 : 대한적십자사 혈액관리본부</t>
  </si>
  <si>
    <t xml:space="preserve"> 주 : 1) ( ) 안은 RH- 숫자임</t>
  </si>
  <si>
    <t xml:space="preserve">Note : 3) Total number of Jeju Special Self-Governing Province </t>
  </si>
  <si>
    <t>Parents-Corporation</t>
  </si>
  <si>
    <r>
      <t xml:space="preserve">43.  </t>
    </r>
    <r>
      <rPr>
        <b/>
        <sz val="18"/>
        <rFont val="돋움"/>
        <family val="3"/>
      </rPr>
      <t>보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육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시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설</t>
    </r>
    <r>
      <rPr>
        <b/>
        <sz val="18"/>
        <rFont val="Arial"/>
        <family val="2"/>
      </rPr>
      <t xml:space="preserve">             Day Care Centers for Children</t>
    </r>
  </si>
  <si>
    <r>
      <t>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육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설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     Day care centers</t>
    </r>
  </si>
  <si>
    <r>
      <t>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육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동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    Accommodated children</t>
    </r>
  </si>
  <si>
    <r>
      <t>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계</t>
    </r>
  </si>
  <si>
    <t>국공립</t>
  </si>
  <si>
    <t>법인
Corpo
-ration</t>
  </si>
  <si>
    <r>
      <t>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간</t>
    </r>
    <r>
      <rPr>
        <sz val="10"/>
        <rFont val="Arial"/>
        <family val="2"/>
      </rPr>
      <t xml:space="preserve">        Private</t>
    </r>
  </si>
  <si>
    <t>부모협동</t>
  </si>
  <si>
    <r>
      <t>직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장</t>
    </r>
  </si>
  <si>
    <r>
      <t>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정</t>
    </r>
  </si>
  <si>
    <r>
      <t>법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인</t>
    </r>
  </si>
  <si>
    <r>
      <t>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간</t>
    </r>
    <r>
      <rPr>
        <sz val="10"/>
        <rFont val="Arial"/>
        <family val="2"/>
      </rPr>
      <t xml:space="preserve">    Private</t>
    </r>
  </si>
  <si>
    <r>
      <t>소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계</t>
    </r>
  </si>
  <si>
    <r>
      <t>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인</t>
    </r>
  </si>
  <si>
    <t>법인외</t>
  </si>
  <si>
    <r>
      <t xml:space="preserve">Indivi
</t>
    </r>
    <r>
      <rPr>
        <sz val="10"/>
        <rFont val="Arial"/>
        <family val="2"/>
      </rPr>
      <t>-</t>
    </r>
    <r>
      <rPr>
        <sz val="10"/>
        <rFont val="Arial"/>
        <family val="2"/>
      </rPr>
      <t>dual</t>
    </r>
  </si>
  <si>
    <r>
      <t xml:space="preserve">Noncor
</t>
    </r>
    <r>
      <rPr>
        <sz val="10"/>
        <rFont val="Arial"/>
        <family val="2"/>
      </rPr>
      <t>-</t>
    </r>
    <r>
      <rPr>
        <sz val="10"/>
        <rFont val="Arial"/>
        <family val="2"/>
      </rPr>
      <t>poration</t>
    </r>
  </si>
  <si>
    <t>Workshop</t>
  </si>
  <si>
    <t>Home</t>
  </si>
  <si>
    <r>
      <t xml:space="preserve">Corpo
</t>
    </r>
    <r>
      <rPr>
        <sz val="10"/>
        <rFont val="Arial"/>
        <family val="2"/>
      </rPr>
      <t>-</t>
    </r>
    <r>
      <rPr>
        <sz val="10"/>
        <rFont val="Arial"/>
        <family val="2"/>
      </rPr>
      <t>ration</t>
    </r>
  </si>
  <si>
    <t>Parents-
Corporation</t>
  </si>
  <si>
    <r>
      <t>성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 Gender</t>
    </r>
  </si>
  <si>
    <r>
      <t>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령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   Age</t>
    </r>
  </si>
  <si>
    <r>
      <t>장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애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   By category of disability</t>
    </r>
  </si>
  <si>
    <r>
      <t>인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도</t>
    </r>
  </si>
  <si>
    <r>
      <t>18</t>
    </r>
    <r>
      <rPr>
        <sz val="10"/>
        <rFont val="돋움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미만</t>
    </r>
  </si>
  <si>
    <r>
      <t>18</t>
    </r>
    <r>
      <rPr>
        <sz val="10"/>
        <rFont val="돋움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이상</t>
    </r>
  </si>
  <si>
    <r>
      <t>지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체</t>
    </r>
  </si>
  <si>
    <r>
      <t>시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각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</si>
  <si>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노인장애인복지과</t>
    </r>
  </si>
  <si>
    <r>
      <t xml:space="preserve">  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Senior Citizens and Physically Challenged Welfare Div.</t>
    </r>
  </si>
  <si>
    <r>
      <t>장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애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        By type of the disabled</t>
    </r>
  </si>
  <si>
    <r>
      <t>장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급</t>
    </r>
    <r>
      <rPr>
        <sz val="10"/>
        <rFont val="Arial"/>
        <family val="2"/>
      </rPr>
      <t xml:space="preserve">     By grade of the disabled</t>
    </r>
  </si>
  <si>
    <r>
      <t>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Total</t>
    </r>
  </si>
  <si>
    <r>
      <t xml:space="preserve">남
</t>
    </r>
    <r>
      <rPr>
        <sz val="10"/>
        <rFont val="Arial"/>
        <family val="2"/>
      </rPr>
      <t>Male</t>
    </r>
  </si>
  <si>
    <r>
      <t xml:space="preserve">녀
</t>
    </r>
    <r>
      <rPr>
        <sz val="10"/>
        <rFont val="Arial"/>
        <family val="2"/>
      </rPr>
      <t>Female</t>
    </r>
  </si>
  <si>
    <r>
      <t>지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 xml:space="preserve">체
</t>
    </r>
    <r>
      <rPr>
        <sz val="10"/>
        <rFont val="Arial"/>
        <family val="2"/>
      </rPr>
      <t>Crippling
condition</t>
    </r>
  </si>
  <si>
    <r>
      <t xml:space="preserve">뇌병변
</t>
    </r>
    <r>
      <rPr>
        <sz val="10"/>
        <rFont val="Arial"/>
        <family val="2"/>
      </rPr>
      <t>Brain
disorder</t>
    </r>
  </si>
  <si>
    <r>
      <t>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 xml:space="preserve">각
</t>
    </r>
    <r>
      <rPr>
        <sz val="10"/>
        <rFont val="Arial"/>
        <family val="2"/>
      </rPr>
      <t>Visually
disabled</t>
    </r>
  </si>
  <si>
    <t>청각
Auditorily  disabled</t>
  </si>
  <si>
    <r>
      <t xml:space="preserve">언어
</t>
    </r>
    <r>
      <rPr>
        <sz val="10"/>
        <rFont val="Arial"/>
        <family val="2"/>
      </rPr>
      <t>Lingually disabled</t>
    </r>
  </si>
  <si>
    <r>
      <t xml:space="preserve">지적장애
</t>
    </r>
    <r>
      <rPr>
        <sz val="10"/>
        <rFont val="Arial"/>
        <family val="2"/>
      </rPr>
      <t>Mental
ritardation</t>
    </r>
  </si>
  <si>
    <r>
      <t xml:space="preserve">자페성
</t>
    </r>
    <r>
      <rPr>
        <sz val="10"/>
        <rFont val="Arial"/>
        <family val="2"/>
      </rPr>
      <t xml:space="preserve">
Autism</t>
    </r>
  </si>
  <si>
    <r>
      <t xml:space="preserve">정신
장애
</t>
    </r>
    <r>
      <rPr>
        <sz val="10"/>
        <rFont val="Arial"/>
        <family val="2"/>
      </rPr>
      <t>Mental
illness</t>
    </r>
  </si>
  <si>
    <r>
      <t>신장
장애</t>
    </r>
    <r>
      <rPr>
        <sz val="10"/>
        <rFont val="굴림"/>
        <family val="3"/>
      </rPr>
      <t xml:space="preserve">
</t>
    </r>
    <r>
      <rPr>
        <sz val="10"/>
        <rFont val="Arial"/>
        <family val="2"/>
      </rPr>
      <t>Kidney
failure</t>
    </r>
  </si>
  <si>
    <r>
      <t>심장
장애</t>
    </r>
    <r>
      <rPr>
        <sz val="10"/>
        <rFont val="굴림"/>
        <family val="3"/>
      </rPr>
      <t xml:space="preserve">
</t>
    </r>
    <r>
      <rPr>
        <sz val="10"/>
        <rFont val="Arial"/>
        <family val="2"/>
      </rPr>
      <t>Heart
failure</t>
    </r>
  </si>
  <si>
    <r>
      <t xml:space="preserve">호흡기
</t>
    </r>
    <r>
      <rPr>
        <sz val="10"/>
        <rFont val="Arial"/>
        <family val="2"/>
      </rPr>
      <t>Respiratory
organ</t>
    </r>
  </si>
  <si>
    <r>
      <t xml:space="preserve">간
</t>
    </r>
    <r>
      <rPr>
        <sz val="10"/>
        <rFont val="Arial"/>
        <family val="2"/>
      </rPr>
      <t>Liver</t>
    </r>
  </si>
  <si>
    <r>
      <t xml:space="preserve">안면
</t>
    </r>
    <r>
      <rPr>
        <sz val="10"/>
        <rFont val="Arial"/>
        <family val="2"/>
      </rPr>
      <t>Face</t>
    </r>
  </si>
  <si>
    <r>
      <t xml:space="preserve">장루
요루
</t>
    </r>
    <r>
      <rPr>
        <sz val="10"/>
        <rFont val="Arial"/>
        <family val="2"/>
      </rPr>
      <t>Ostomy</t>
    </r>
  </si>
  <si>
    <r>
      <t xml:space="preserve">간질
</t>
    </r>
    <r>
      <rPr>
        <sz val="10"/>
        <rFont val="Arial"/>
        <family val="2"/>
      </rPr>
      <t>Epilepsy</t>
    </r>
  </si>
  <si>
    <r>
      <t>1</t>
    </r>
    <r>
      <rPr>
        <sz val="10"/>
        <rFont val="굴림"/>
        <family val="3"/>
      </rPr>
      <t xml:space="preserve">급
</t>
    </r>
    <r>
      <rPr>
        <sz val="10"/>
        <rFont val="Arial"/>
        <family val="2"/>
      </rPr>
      <t>1st
Grade</t>
    </r>
  </si>
  <si>
    <r>
      <t>2</t>
    </r>
    <r>
      <rPr>
        <sz val="10"/>
        <rFont val="굴림"/>
        <family val="3"/>
      </rPr>
      <t xml:space="preserve">급
</t>
    </r>
    <r>
      <rPr>
        <sz val="10"/>
        <rFont val="Arial"/>
        <family val="2"/>
      </rPr>
      <t>2nd
Grade</t>
    </r>
  </si>
  <si>
    <r>
      <t>3</t>
    </r>
    <r>
      <rPr>
        <sz val="10"/>
        <rFont val="굴림"/>
        <family val="3"/>
      </rPr>
      <t xml:space="preserve">급
</t>
    </r>
    <r>
      <rPr>
        <sz val="10"/>
        <rFont val="Arial"/>
        <family val="2"/>
      </rPr>
      <t>3rd
Grade</t>
    </r>
  </si>
  <si>
    <r>
      <t>4</t>
    </r>
    <r>
      <rPr>
        <sz val="10"/>
        <rFont val="굴림"/>
        <family val="3"/>
      </rPr>
      <t xml:space="preserve">급
</t>
    </r>
    <r>
      <rPr>
        <sz val="10"/>
        <rFont val="Arial"/>
        <family val="2"/>
      </rPr>
      <t>4th
Grade</t>
    </r>
  </si>
  <si>
    <r>
      <t>5</t>
    </r>
    <r>
      <rPr>
        <sz val="10"/>
        <rFont val="굴림"/>
        <family val="3"/>
      </rPr>
      <t xml:space="preserve">급
</t>
    </r>
    <r>
      <rPr>
        <sz val="10"/>
        <rFont val="Arial"/>
        <family val="2"/>
      </rPr>
      <t>5th
Grade</t>
    </r>
  </si>
  <si>
    <r>
      <t>6</t>
    </r>
    <r>
      <rPr>
        <sz val="10"/>
        <rFont val="굴림"/>
        <family val="3"/>
      </rPr>
      <t xml:space="preserve">급
</t>
    </r>
    <r>
      <rPr>
        <sz val="10"/>
        <rFont val="Arial"/>
        <family val="2"/>
      </rPr>
      <t>6th
Grade</t>
    </r>
  </si>
  <si>
    <r>
      <t xml:space="preserve">  Source : </t>
    </r>
    <r>
      <rPr>
        <sz val="10"/>
        <rFont val="Arial"/>
        <family val="2"/>
      </rPr>
      <t>Jeju Special Self-Governing Province Senior Citizens and Physically Challenged Welfare Div.</t>
    </r>
  </si>
  <si>
    <t>연 별</t>
  </si>
  <si>
    <r>
      <t>합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계</t>
    </r>
  </si>
  <si>
    <r>
      <t xml:space="preserve"> </t>
    </r>
    <r>
      <rPr>
        <sz val="10"/>
        <rFont val="돋움"/>
        <family val="3"/>
      </rPr>
      <t>식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품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접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객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         Food  premises</t>
    </r>
  </si>
  <si>
    <r>
      <t>휴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게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음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식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점</t>
    </r>
  </si>
  <si>
    <r>
      <t>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점</t>
    </r>
  </si>
  <si>
    <t>위탁급식</t>
  </si>
  <si>
    <t>영업</t>
  </si>
  <si>
    <t xml:space="preserve">                                                </t>
  </si>
  <si>
    <r>
      <t>다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방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</si>
  <si>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타</t>
    </r>
  </si>
  <si>
    <t>Subtotal</t>
  </si>
  <si>
    <r>
      <t xml:space="preserve"> </t>
    </r>
    <r>
      <rPr>
        <sz val="10"/>
        <rFont val="돋움"/>
        <family val="3"/>
      </rPr>
      <t>식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품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공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업</t>
    </r>
  </si>
  <si>
    <t>건강기능식품 제조·수입·판매업</t>
  </si>
  <si>
    <t xml:space="preserve">      4) 제주특별자치도 전체 수치임</t>
  </si>
  <si>
    <t xml:space="preserve">   주 : 1) 제주특별자치도 전체 수치임</t>
  </si>
  <si>
    <t xml:space="preserve">Note : 4) Total number of Jeju Special Self-Governing Province </t>
  </si>
  <si>
    <t xml:space="preserve">Note : 1) Total number of Jeju Special Self-Governing Province </t>
  </si>
  <si>
    <r>
      <t xml:space="preserve">      4) </t>
    </r>
    <r>
      <rPr>
        <sz val="11"/>
        <rFont val="돋움"/>
        <family val="3"/>
      </rPr>
      <t>제주특별자치도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전체수치임</t>
    </r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</si>
  <si>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'01~03</t>
    </r>
    <r>
      <rPr>
        <sz val="10"/>
        <rFont val="돋움"/>
        <family val="3"/>
      </rPr>
      <t>년도까지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가구는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일반수급자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가구수이며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인원은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일반수급자와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시설수급자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합한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</si>
  <si>
    <r>
      <t xml:space="preserve"> </t>
    </r>
    <r>
      <rPr>
        <sz val="11"/>
        <rFont val="돋움"/>
        <family val="3"/>
      </rPr>
      <t xml:space="preserve">    2) 제주특별자치도 전체수치임</t>
    </r>
  </si>
  <si>
    <t xml:space="preserve">Note : 2) Total number of Jeju Special Self-Governing Province </t>
  </si>
  <si>
    <t xml:space="preserve">       3) 제주특별자치도 전체수치임</t>
  </si>
  <si>
    <t xml:space="preserve">       2) 혈액형별의 숫자는 RH-자 포함</t>
  </si>
  <si>
    <t xml:space="preserve">Note : Total number of Jeju Special Self-Governing Province </t>
  </si>
  <si>
    <t>남
Male</t>
  </si>
  <si>
    <t>여
Female</t>
  </si>
  <si>
    <t>An aid to good heaith manafacturing, importing sales</t>
  </si>
  <si>
    <t>식품첨가물</t>
  </si>
  <si>
    <t xml:space="preserve">2 0 0 7 </t>
  </si>
  <si>
    <t xml:space="preserve">       4. 건강기능식품에 관한 법률시행령 제2조(2008.12)에 의한 분류로</t>
  </si>
  <si>
    <r>
      <t xml:space="preserve">9. </t>
    </r>
    <r>
      <rPr>
        <b/>
        <sz val="18"/>
        <rFont val="돋움"/>
        <family val="3"/>
      </rPr>
      <t>예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방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접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종</t>
    </r>
    <r>
      <rPr>
        <b/>
        <sz val="18"/>
        <rFont val="Arial"/>
        <family val="2"/>
      </rPr>
      <t xml:space="preserve">          Vaccinations against Major Communicable Diseases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</si>
  <si>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</si>
  <si>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r>
      <t>백일해</t>
    </r>
    <r>
      <rPr>
        <sz val="10"/>
        <rFont val="Arial"/>
        <family val="2"/>
      </rPr>
      <t xml:space="preserve">, 
</t>
    </r>
    <r>
      <rPr>
        <sz val="10"/>
        <rFont val="돋움"/>
        <family val="3"/>
      </rPr>
      <t>디프테리아</t>
    </r>
  </si>
  <si>
    <r>
      <t>홍역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유행성</t>
    </r>
  </si>
  <si>
    <r>
      <t>B</t>
    </r>
    <r>
      <rPr>
        <sz val="10"/>
        <rFont val="돋움"/>
        <family val="3"/>
      </rPr>
      <t>형간염</t>
    </r>
  </si>
  <si>
    <r>
      <t>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핵</t>
    </r>
    <r>
      <rPr>
        <sz val="10"/>
        <rFont val="Arial"/>
        <family val="2"/>
      </rPr>
      <t>2)</t>
    </r>
  </si>
  <si>
    <r>
      <t>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풍</t>
    </r>
    <r>
      <rPr>
        <sz val="10"/>
        <rFont val="Arial"/>
        <family val="2"/>
      </rPr>
      <t>1)</t>
    </r>
  </si>
  <si>
    <t>(PDT)</t>
  </si>
  <si>
    <t>(DT)</t>
  </si>
  <si>
    <r>
      <t>P</t>
    </r>
    <r>
      <rPr>
        <sz val="10"/>
        <rFont val="Arial"/>
        <family val="2"/>
      </rPr>
      <t>oliomyelitis</t>
    </r>
  </si>
  <si>
    <r>
      <t>I</t>
    </r>
    <r>
      <rPr>
        <sz val="10"/>
        <rFont val="Arial"/>
        <family val="2"/>
      </rPr>
      <t>nfluenza</t>
    </r>
  </si>
  <si>
    <r>
      <t>H</t>
    </r>
    <r>
      <rPr>
        <sz val="10"/>
        <rFont val="Arial"/>
        <family val="2"/>
      </rPr>
      <t>emorrhagic
fever</t>
    </r>
  </si>
  <si>
    <r>
      <t>Other</t>
    </r>
    <r>
      <rPr>
        <sz val="10"/>
        <rFont val="Arial"/>
        <family val="2"/>
      </rPr>
      <t>s</t>
    </r>
  </si>
  <si>
    <t>양 로 시 설</t>
  </si>
  <si>
    <t>노인공동생활가정</t>
  </si>
  <si>
    <t>노인복지주택</t>
  </si>
  <si>
    <t>Welfare House</t>
  </si>
  <si>
    <r>
      <t xml:space="preserve">44. </t>
    </r>
    <r>
      <rPr>
        <b/>
        <sz val="18"/>
        <rFont val="HY중고딕"/>
        <family val="1"/>
      </rPr>
      <t>자원봉사자</t>
    </r>
    <r>
      <rPr>
        <b/>
        <sz val="18"/>
        <rFont val="Arial"/>
        <family val="2"/>
      </rPr>
      <t xml:space="preserve"> </t>
    </r>
    <r>
      <rPr>
        <b/>
        <sz val="18"/>
        <rFont val="HY중고딕"/>
        <family val="1"/>
      </rPr>
      <t>현황</t>
    </r>
    <r>
      <rPr>
        <b/>
        <sz val="18"/>
        <rFont val="Arial"/>
        <family val="2"/>
      </rPr>
      <t xml:space="preserve">       Volunteers</t>
    </r>
  </si>
  <si>
    <r>
      <t xml:space="preserve">40. </t>
    </r>
    <r>
      <rPr>
        <b/>
        <sz val="18"/>
        <rFont val="굴림"/>
        <family val="3"/>
      </rPr>
      <t>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실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적</t>
    </r>
    <r>
      <rPr>
        <b/>
        <sz val="18"/>
        <rFont val="Arial"/>
        <family val="2"/>
      </rPr>
      <t xml:space="preserve">      Blood Donation Activities</t>
    </r>
  </si>
  <si>
    <t>기타</t>
  </si>
  <si>
    <t xml:space="preserve">           (Unit : number, person)</t>
  </si>
  <si>
    <t xml:space="preserve">Year </t>
  </si>
  <si>
    <t>2 0 0 7</t>
  </si>
  <si>
    <t>2 0 0 8</t>
  </si>
  <si>
    <t>2 0 1 0</t>
  </si>
  <si>
    <t>-</t>
  </si>
  <si>
    <t>-</t>
  </si>
  <si>
    <t>단위 : 건수, 명</t>
  </si>
  <si>
    <t>Unit : person</t>
  </si>
  <si>
    <t>계
Total</t>
  </si>
  <si>
    <t>발  생  유  형
Types of occurrence</t>
  </si>
  <si>
    <t>보  호  내  용
Results of treatment</t>
  </si>
  <si>
    <t>Year</t>
  </si>
  <si>
    <t>유기
Abandoned
children</t>
  </si>
  <si>
    <t>미혼모
아  동
Illegitimate
children</t>
  </si>
  <si>
    <t>미 아
Lost
children</t>
  </si>
  <si>
    <t>비행가출
부랑아
Runaway
children,others</t>
  </si>
  <si>
    <t>빈곤,실직,학대 등 기타
Poverty, Jobless,
Abuse, etc</t>
  </si>
  <si>
    <t>시설보호 Institutional care</t>
  </si>
  <si>
    <t>가정 보호 Home care</t>
  </si>
  <si>
    <t>아동
Children</t>
  </si>
  <si>
    <t>장애아
Disabled</t>
  </si>
  <si>
    <t>공동생활가정
Group home</t>
  </si>
  <si>
    <t>위탁보호
Foster home care</t>
  </si>
  <si>
    <t>입양
Adoption</t>
  </si>
  <si>
    <t>소년소녀가장 책정
Households headed by child</t>
  </si>
  <si>
    <t>2 0 0 7</t>
  </si>
  <si>
    <t>2 0 0 9</t>
  </si>
  <si>
    <t>인원
Person</t>
  </si>
  <si>
    <t>Source : National Health Insurance Corporation</t>
  </si>
  <si>
    <t xml:space="preserve">2 0 0 7 </t>
  </si>
  <si>
    <r>
      <t>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</si>
  <si>
    <r>
      <t>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</si>
  <si>
    <t>치과의원</t>
  </si>
  <si>
    <r>
      <t>한방병</t>
    </r>
    <r>
      <rPr>
        <sz val="10"/>
        <rFont val="굴림"/>
        <family val="3"/>
      </rPr>
      <t>원</t>
    </r>
  </si>
  <si>
    <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</si>
  <si>
    <t>Oriental 
medicine</t>
  </si>
  <si>
    <t>Attached</t>
  </si>
  <si>
    <r>
      <t xml:space="preserve">          2.  </t>
    </r>
    <r>
      <rPr>
        <b/>
        <sz val="16"/>
        <rFont val="굴림"/>
        <family val="3"/>
      </rPr>
      <t>의료기관종사</t>
    </r>
    <r>
      <rPr>
        <b/>
        <sz val="16"/>
        <rFont val="Arial"/>
        <family val="2"/>
      </rPr>
      <t xml:space="preserve"> </t>
    </r>
    <r>
      <rPr>
        <b/>
        <sz val="16"/>
        <rFont val="굴림"/>
        <family val="3"/>
      </rPr>
      <t>의료인력</t>
    </r>
    <r>
      <rPr>
        <b/>
        <sz val="16"/>
        <rFont val="Arial"/>
        <family val="2"/>
      </rPr>
      <t xml:space="preserve">   Number of Medical Personnels Employed in Medical Institutions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</si>
  <si>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</si>
  <si>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계</t>
    </r>
  </si>
  <si>
    <r>
      <t xml:space="preserve"> </t>
    </r>
    <r>
      <rPr>
        <sz val="10"/>
        <rFont val="돋움"/>
        <family val="3"/>
      </rPr>
      <t>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사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 </t>
    </r>
  </si>
  <si>
    <r>
      <t>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</t>
    </r>
  </si>
  <si>
    <r>
      <t>약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사</t>
    </r>
    <r>
      <rPr>
        <vertAlign val="superscript"/>
        <sz val="10"/>
        <rFont val="Arial"/>
        <family val="2"/>
      </rPr>
      <t>2)</t>
    </r>
  </si>
  <si>
    <r>
      <t>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</t>
    </r>
  </si>
  <si>
    <r>
      <t>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</t>
    </r>
  </si>
  <si>
    <r>
      <t>간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호</t>
    </r>
  </si>
  <si>
    <r>
      <t>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</t>
    </r>
  </si>
  <si>
    <r>
      <t>의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무</t>
    </r>
  </si>
  <si>
    <r>
      <t>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</t>
    </r>
  </si>
  <si>
    <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</t>
    </r>
  </si>
  <si>
    <t>상근의사</t>
  </si>
  <si>
    <t>자료 :  제주특별자치도 보건위생과</t>
  </si>
  <si>
    <r>
      <t>연</t>
    </r>
    <r>
      <rPr>
        <sz val="9"/>
        <rFont val="Arial"/>
        <family val="2"/>
      </rPr>
      <t xml:space="preserve">   </t>
    </r>
    <r>
      <rPr>
        <sz val="9"/>
        <rFont val="굴림"/>
        <family val="3"/>
      </rPr>
      <t>별</t>
    </r>
  </si>
  <si>
    <r>
      <t>합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계</t>
    </r>
  </si>
  <si>
    <r>
      <t>면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허</t>
    </r>
    <r>
      <rPr>
        <sz val="9"/>
        <rFont val="Arial"/>
        <family val="2"/>
      </rPr>
      <t xml:space="preserve"> · </t>
    </r>
    <r>
      <rPr>
        <sz val="9"/>
        <rFont val="굴림"/>
        <family val="3"/>
      </rPr>
      <t>자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격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종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별</t>
    </r>
    <r>
      <rPr>
        <sz val="9"/>
        <rFont val="Arial"/>
        <family val="2"/>
      </rPr>
      <t xml:space="preserve">                    by  License · Qualification</t>
    </r>
  </si>
  <si>
    <r>
      <t>면허</t>
    </r>
    <r>
      <rPr>
        <sz val="9"/>
        <rFont val="Arial"/>
        <family val="2"/>
      </rPr>
      <t>·</t>
    </r>
    <r>
      <rPr>
        <sz val="9"/>
        <rFont val="굴림"/>
        <family val="3"/>
      </rPr>
      <t>자격종별외</t>
    </r>
    <r>
      <rPr>
        <sz val="9"/>
        <rFont val="Arial"/>
        <family val="2"/>
      </rPr>
      <t xml:space="preserve">  Others</t>
    </r>
  </si>
  <si>
    <r>
      <t>소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계</t>
    </r>
  </si>
  <si>
    <r>
      <t>의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사</t>
    </r>
  </si>
  <si>
    <r>
      <t>치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과</t>
    </r>
  </si>
  <si>
    <r>
      <t>한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의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사</t>
    </r>
  </si>
  <si>
    <r>
      <t>약</t>
    </r>
    <r>
      <rPr>
        <sz val="9"/>
        <rFont val="Arial"/>
        <family val="2"/>
      </rPr>
      <t xml:space="preserve">  </t>
    </r>
    <r>
      <rPr>
        <sz val="9"/>
        <rFont val="굴림"/>
        <family val="3"/>
      </rPr>
      <t>사</t>
    </r>
  </si>
  <si>
    <r>
      <t>임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상</t>
    </r>
  </si>
  <si>
    <r>
      <t>물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리</t>
    </r>
  </si>
  <si>
    <r>
      <t>영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양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사</t>
    </r>
  </si>
  <si>
    <r>
      <t>간</t>
    </r>
    <r>
      <rPr>
        <sz val="9"/>
        <rFont val="Arial"/>
        <family val="2"/>
      </rPr>
      <t xml:space="preserve">   </t>
    </r>
    <r>
      <rPr>
        <sz val="9"/>
        <rFont val="굴림"/>
        <family val="3"/>
      </rPr>
      <t>호</t>
    </r>
  </si>
  <si>
    <r>
      <t>의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무</t>
    </r>
  </si>
  <si>
    <r>
      <t>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생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사</t>
    </r>
    <r>
      <rPr>
        <sz val="9"/>
        <rFont val="Arial"/>
        <family val="2"/>
      </rPr>
      <t xml:space="preserve"> ·</t>
    </r>
  </si>
  <si>
    <r>
      <t>응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급</t>
    </r>
  </si>
  <si>
    <r>
      <t>보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건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직</t>
    </r>
  </si>
  <si>
    <r>
      <t>행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정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직</t>
    </r>
  </si>
  <si>
    <r>
      <t>기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타</t>
    </r>
  </si>
  <si>
    <r>
      <t>병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리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사</t>
    </r>
  </si>
  <si>
    <r>
      <t>치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료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사</t>
    </r>
  </si>
  <si>
    <r>
      <t>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생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사</t>
    </r>
  </si>
  <si>
    <r>
      <t>기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록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사</t>
    </r>
  </si>
  <si>
    <r>
      <t>위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생</t>
    </r>
  </si>
  <si>
    <r>
      <t>기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사</t>
    </r>
  </si>
  <si>
    <r>
      <t>구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조사</t>
    </r>
    <r>
      <rPr>
        <sz val="9"/>
        <rFont val="Arial"/>
        <family val="2"/>
      </rPr>
      <t xml:space="preserve"> </t>
    </r>
  </si>
  <si>
    <r>
      <t>시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험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사</t>
    </r>
  </si>
  <si>
    <t xml:space="preserve"> Source : Jeju Special Self-Governing Province Health &amp; Sanitation Div.</t>
  </si>
  <si>
    <r>
      <t xml:space="preserve">23. </t>
    </r>
    <r>
      <rPr>
        <b/>
        <sz val="18"/>
        <color indexed="8"/>
        <rFont val="굴림"/>
        <family val="3"/>
      </rPr>
      <t>참전용사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등록현황</t>
    </r>
    <r>
      <rPr>
        <b/>
        <sz val="18"/>
        <color indexed="8"/>
        <rFont val="Arial"/>
        <family val="2"/>
      </rPr>
      <t xml:space="preserve">       Registration of War Veterans</t>
    </r>
  </si>
  <si>
    <r>
      <t>2</t>
    </r>
    <r>
      <rPr>
        <sz val="10"/>
        <rFont val="Arial"/>
        <family val="2"/>
      </rPr>
      <t xml:space="preserve"> 0 0 8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</si>
  <si>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세대</t>
    </r>
    <r>
      <rPr>
        <sz val="10"/>
        <rFont val="Arial"/>
        <family val="2"/>
      </rPr>
      <t>,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</si>
  <si>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Year</t>
  </si>
  <si>
    <t>-</t>
  </si>
  <si>
    <r>
      <t xml:space="preserve">25. </t>
    </r>
    <r>
      <rPr>
        <b/>
        <sz val="18"/>
        <rFont val="돋움"/>
        <family val="3"/>
      </rPr>
      <t>노인여가복지시설</t>
    </r>
    <r>
      <rPr>
        <b/>
        <sz val="18"/>
        <rFont val="Arial"/>
        <family val="2"/>
      </rPr>
      <t xml:space="preserve">        Senior Leisure Service Facilities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</si>
  <si>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</si>
  <si>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노인복지관
Senior service center</t>
  </si>
  <si>
    <t xml:space="preserve">경로당
Community Senior center
</t>
  </si>
  <si>
    <t>노인교실
Senior school</t>
  </si>
  <si>
    <t xml:space="preserve">
노인휴양소
Senior recreation facilities</t>
  </si>
  <si>
    <t>이용이원</t>
  </si>
  <si>
    <r>
      <t>F</t>
    </r>
    <r>
      <rPr>
        <sz val="10"/>
        <rFont val="Arial"/>
        <family val="2"/>
      </rPr>
      <t>acilities</t>
    </r>
  </si>
  <si>
    <r>
      <t>P</t>
    </r>
    <r>
      <rPr>
        <sz val="10"/>
        <rFont val="Arial"/>
        <family val="2"/>
      </rPr>
      <t>ersons</t>
    </r>
  </si>
  <si>
    <r>
      <t>T</t>
    </r>
    <r>
      <rPr>
        <sz val="10"/>
        <rFont val="Arial"/>
        <family val="2"/>
      </rPr>
      <t>otal</t>
    </r>
  </si>
  <si>
    <r>
      <t>R</t>
    </r>
    <r>
      <rPr>
        <sz val="10"/>
        <rFont val="Arial"/>
        <family val="2"/>
      </rPr>
      <t>egistered</t>
    </r>
  </si>
  <si>
    <r>
      <t>U</t>
    </r>
    <r>
      <rPr>
        <sz val="10"/>
        <rFont val="Arial"/>
        <family val="2"/>
      </rPr>
      <t>nregistered</t>
    </r>
  </si>
  <si>
    <r>
      <t xml:space="preserve">39. </t>
    </r>
    <r>
      <rPr>
        <b/>
        <sz val="18"/>
        <rFont val="돋움"/>
        <family val="3"/>
      </rPr>
      <t>묘지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봉안시설</t>
    </r>
    <r>
      <rPr>
        <b/>
        <sz val="18"/>
        <rFont val="Arial"/>
        <family val="2"/>
      </rPr>
      <t xml:space="preserve">          Cemeteries, Crematorium and Charnel Houses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</si>
  <si>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</t>
    </r>
    <r>
      <rPr>
        <sz val="10"/>
        <rFont val="Arial"/>
        <family val="2"/>
      </rPr>
      <t>m²)</t>
    </r>
  </si>
  <si>
    <r>
      <t xml:space="preserve">(Unit : number, thousand 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</si>
  <si>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</si>
  <si>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매</t>
    </r>
    <r>
      <rPr>
        <sz val="10"/>
        <rFont val="Arial"/>
        <family val="2"/>
      </rPr>
      <t xml:space="preserve">                                                  </t>
    </r>
    <r>
      <rPr>
        <sz val="10"/>
        <rFont val="돋움"/>
        <family val="3"/>
      </rPr>
      <t>장</t>
    </r>
    <r>
      <rPr>
        <sz val="10"/>
        <rFont val="Arial"/>
        <family val="2"/>
      </rPr>
      <t xml:space="preserve">                                                  Cemeteries</t>
    </r>
  </si>
  <si>
    <t>Year</t>
  </si>
  <si>
    <r>
      <t>계</t>
    </r>
    <r>
      <rPr>
        <sz val="10"/>
        <rFont val="Arial"/>
        <family val="2"/>
      </rPr>
      <t xml:space="preserve">            Total</t>
    </r>
  </si>
  <si>
    <r>
      <t>공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설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  Public cemeteries</t>
    </r>
  </si>
  <si>
    <r>
      <t>법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   Corporation cemeteries</t>
    </r>
  </si>
  <si>
    <r>
      <t>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</si>
  <si>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적</t>
    </r>
    <r>
      <rPr>
        <sz val="10"/>
        <rFont val="Arial"/>
        <family val="2"/>
      </rPr>
      <t xml:space="preserve"> </t>
    </r>
  </si>
  <si>
    <t>분묘설치</t>
  </si>
  <si>
    <t>Area</t>
  </si>
  <si>
    <r>
      <t>가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능</t>
    </r>
  </si>
  <si>
    <r>
      <t>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적</t>
    </r>
  </si>
  <si>
    <t>점유면적</t>
  </si>
  <si>
    <t>Grave</t>
  </si>
  <si>
    <t>Sites</t>
  </si>
  <si>
    <t>Gross</t>
  </si>
  <si>
    <t>Occupied</t>
  </si>
  <si>
    <t>placed</t>
  </si>
  <si>
    <t>2 0 0 9</t>
  </si>
  <si>
    <t>2 0 1 1</t>
  </si>
  <si>
    <t>화   장   시   설    Crematorium</t>
  </si>
  <si>
    <r>
      <t>봉    안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당</t>
    </r>
    <r>
      <rPr>
        <sz val="10"/>
        <rFont val="Arial"/>
        <family val="2"/>
      </rPr>
      <t xml:space="preserve">                                Charnel house</t>
    </r>
  </si>
  <si>
    <r>
      <t>계</t>
    </r>
    <r>
      <rPr>
        <sz val="10"/>
        <rFont val="Arial"/>
        <family val="2"/>
      </rPr>
      <t xml:space="preserve">    Total</t>
    </r>
  </si>
  <si>
    <r>
      <t>공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설</t>
    </r>
    <r>
      <rPr>
        <sz val="10"/>
        <rFont val="Arial"/>
        <family val="2"/>
      </rPr>
      <t xml:space="preserve">     Public</t>
    </r>
  </si>
  <si>
    <r>
      <t xml:space="preserve">  </t>
    </r>
    <r>
      <rPr>
        <sz val="10"/>
        <rFont val="돋움"/>
        <family val="3"/>
      </rPr>
      <t>법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인</t>
    </r>
    <r>
      <rPr>
        <sz val="10"/>
        <rFont val="Arial"/>
        <family val="2"/>
      </rPr>
      <t xml:space="preserve">  Corporation</t>
    </r>
  </si>
  <si>
    <r>
      <t>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Sites</t>
    </r>
  </si>
  <si>
    <r>
      <t>총봉안능력</t>
    </r>
    <r>
      <rPr>
        <sz val="10"/>
        <rFont val="Arial"/>
        <family val="2"/>
      </rPr>
      <t>(</t>
    </r>
    <r>
      <rPr>
        <sz val="10"/>
        <rFont val="돋움"/>
        <family val="3"/>
      </rPr>
      <t>기</t>
    </r>
    <r>
      <rPr>
        <sz val="10"/>
        <rFont val="Arial"/>
        <family val="2"/>
      </rPr>
      <t>)    Total capacity</t>
    </r>
  </si>
  <si>
    <r>
      <t>봉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  Deposited</t>
    </r>
  </si>
  <si>
    <r>
      <t>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</si>
  <si>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소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계</t>
    </r>
  </si>
  <si>
    <r>
      <t>공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설</t>
    </r>
  </si>
  <si>
    <r>
      <t>법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인</t>
    </r>
  </si>
  <si>
    <t>Brazier</t>
  </si>
  <si>
    <t>Sub-total</t>
  </si>
  <si>
    <t>Public</t>
  </si>
  <si>
    <t>Corporation</t>
  </si>
  <si>
    <t>2 0 1 0</t>
  </si>
  <si>
    <t xml:space="preserve">Source : Jeju Special Self-Governing Province Aged &amp; Disabled People's Welfare Division </t>
  </si>
  <si>
    <t>2 0 0 9</t>
  </si>
  <si>
    <t>2 0 0 8</t>
  </si>
  <si>
    <t>Source : Jeju Special Self-Governing Province Aged &amp; Disabled People's Welfare Division, Health &amp; Sanitation Division.</t>
  </si>
  <si>
    <r>
      <t xml:space="preserve">28.  </t>
    </r>
    <r>
      <rPr>
        <b/>
        <sz val="18"/>
        <rFont val="굴림"/>
        <family val="3"/>
      </rPr>
      <t>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설</t>
    </r>
    <r>
      <rPr>
        <b/>
        <sz val="18"/>
        <rFont val="Arial"/>
        <family val="2"/>
      </rPr>
      <t xml:space="preserve">           Community Senior Service Facilities</t>
    </r>
  </si>
  <si>
    <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스</t>
    </r>
    <r>
      <rPr>
        <sz val="10"/>
        <rFont val="Arial"/>
        <family val="2"/>
      </rPr>
      <t xml:space="preserve"> </t>
    </r>
  </si>
  <si>
    <r>
      <t>주·야간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보호시설</t>
    </r>
  </si>
  <si>
    <r>
      <t>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스</t>
    </r>
  </si>
  <si>
    <t>방문 목욕 서비스</t>
  </si>
  <si>
    <r>
      <t xml:space="preserve">Short-term care </t>
    </r>
    <r>
      <rPr>
        <sz val="10"/>
        <rFont val="Arial"/>
        <family val="2"/>
      </rPr>
      <t>service</t>
    </r>
  </si>
  <si>
    <r>
      <t>Visit  bath service</t>
    </r>
  </si>
  <si>
    <r>
      <t xml:space="preserve">이용인원
</t>
    </r>
    <r>
      <rPr>
        <sz val="10"/>
        <rFont val="Arial"/>
        <family val="2"/>
      </rPr>
      <t>Persons</t>
    </r>
  </si>
  <si>
    <t>종사자수</t>
  </si>
  <si>
    <t>정원</t>
  </si>
  <si>
    <t>현원</t>
  </si>
  <si>
    <t>Regular</t>
  </si>
  <si>
    <t>Present</t>
  </si>
  <si>
    <t>Workers</t>
  </si>
  <si>
    <t>Households</t>
  </si>
  <si>
    <t>Facilities</t>
  </si>
  <si>
    <t>facilities</t>
  </si>
  <si>
    <r>
      <t xml:space="preserve">29. </t>
    </r>
    <r>
      <rPr>
        <b/>
        <sz val="18"/>
        <rFont val="돋움"/>
        <family val="3"/>
      </rPr>
      <t>국민기초생활보장수급자</t>
    </r>
    <r>
      <rPr>
        <b/>
        <sz val="18"/>
        <rFont val="Arial"/>
        <family val="2"/>
      </rPr>
      <t xml:space="preserve">         Basic Livelihood Security Recipients</t>
    </r>
  </si>
  <si>
    <r>
      <t>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</t>
    </r>
  </si>
  <si>
    <r>
      <t>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계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</si>
  <si>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t>일반수급자</t>
  </si>
  <si>
    <r>
      <t>특례수급자</t>
    </r>
    <r>
      <rPr>
        <sz val="10"/>
        <rFont val="Arial"/>
        <family val="2"/>
      </rPr>
      <t xml:space="preserve"> </t>
    </r>
  </si>
  <si>
    <t>시설수급자</t>
  </si>
  <si>
    <t xml:space="preserve">Year </t>
  </si>
  <si>
    <t>Total  receipients</t>
  </si>
  <si>
    <t>General receipients</t>
  </si>
  <si>
    <t>Special receipients</t>
  </si>
  <si>
    <t>Institutionalized receipients</t>
  </si>
  <si>
    <r>
      <t>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구</t>
    </r>
  </si>
  <si>
    <r>
      <t>시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설</t>
    </r>
    <r>
      <rPr>
        <sz val="10"/>
        <rFont val="Arial"/>
        <family val="2"/>
      </rPr>
      <t xml:space="preserve"> </t>
    </r>
  </si>
  <si>
    <r>
      <t>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원</t>
    </r>
  </si>
  <si>
    <r>
      <t>인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원</t>
    </r>
  </si>
  <si>
    <r>
      <t>인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원</t>
    </r>
  </si>
  <si>
    <t>Numver of</t>
  </si>
  <si>
    <r>
      <t xml:space="preserve">
</t>
    </r>
    <r>
      <rPr>
        <sz val="10"/>
        <rFont val="Arial"/>
        <family val="2"/>
      </rPr>
      <t>Households</t>
    </r>
  </si>
  <si>
    <r>
      <t xml:space="preserve">
</t>
    </r>
    <r>
      <rPr>
        <sz val="10"/>
        <rFont val="Arial"/>
        <family val="2"/>
      </rPr>
      <t>Persons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</si>
  <si>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복지청소년과</t>
    </r>
  </si>
  <si>
    <t>Source : Jeju Special Self-Governing Province Welfare&amp;Youth Empowerment Division</t>
  </si>
  <si>
    <t>상담소개소</t>
  </si>
  <si>
    <t>계</t>
  </si>
  <si>
    <t>Counseling</t>
  </si>
  <si>
    <r>
      <t>(</t>
    </r>
    <r>
      <rPr>
        <sz val="10"/>
        <color indexed="8"/>
        <rFont val="한양신명조,한컴돋움"/>
        <family val="3"/>
      </rPr>
      <t>단위</t>
    </r>
    <r>
      <rPr>
        <sz val="10"/>
        <color indexed="8"/>
        <rFont val="Arial"/>
        <family val="2"/>
      </rPr>
      <t xml:space="preserve">: </t>
    </r>
    <r>
      <rPr>
        <sz val="10"/>
        <color indexed="8"/>
        <rFont val="한양신명조,한컴돋움"/>
        <family val="3"/>
      </rPr>
      <t>개소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한양신명조,한컴돋움"/>
        <family val="3"/>
      </rPr>
      <t>건</t>
    </r>
    <r>
      <rPr>
        <sz val="10"/>
        <color indexed="8"/>
        <rFont val="Arial"/>
        <family val="2"/>
      </rPr>
      <t>)</t>
    </r>
  </si>
  <si>
    <r>
      <t>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별</t>
    </r>
  </si>
  <si>
    <r>
      <t>여성폭력상담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계</t>
    </r>
  </si>
  <si>
    <r>
      <t>피해자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 xml:space="preserve">지원내역
</t>
    </r>
    <r>
      <rPr>
        <sz val="10"/>
        <color indexed="8"/>
        <rFont val="Arial"/>
        <family val="2"/>
      </rPr>
      <t>Counselling Follow-ups</t>
    </r>
  </si>
  <si>
    <t>상담소개소</t>
  </si>
  <si>
    <r>
      <t>심리</t>
    </r>
    <r>
      <rPr>
        <sz val="10"/>
        <color indexed="8"/>
        <rFont val="Arial"/>
        <family val="2"/>
      </rPr>
      <t xml:space="preserve">·
</t>
    </r>
    <r>
      <rPr>
        <sz val="10"/>
        <color indexed="8"/>
        <rFont val="한양신명조,한컴돋움"/>
        <family val="3"/>
      </rPr>
      <t>정서적</t>
    </r>
    <r>
      <rPr>
        <sz val="10"/>
        <color indexed="8"/>
        <rFont val="Arial"/>
        <family val="2"/>
      </rPr>
      <t xml:space="preserve"> 
</t>
    </r>
    <r>
      <rPr>
        <sz val="10"/>
        <color indexed="8"/>
        <rFont val="한양신명조,한컴돋움"/>
        <family val="3"/>
      </rPr>
      <t>지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한양신명조,한컴돋움"/>
        <family val="3"/>
      </rPr>
      <t>원</t>
    </r>
  </si>
  <si>
    <r>
      <t>수사</t>
    </r>
    <r>
      <rPr>
        <sz val="10"/>
        <color indexed="8"/>
        <rFont val="Arial"/>
        <family val="2"/>
      </rPr>
      <t xml:space="preserve">·
</t>
    </r>
    <r>
      <rPr>
        <sz val="10"/>
        <color indexed="8"/>
        <rFont val="한양신명조,한컴돋움"/>
        <family val="3"/>
      </rPr>
      <t>법적지원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</si>
  <si>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</si>
  <si>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(Unit : person)</t>
  </si>
  <si>
    <t>연별</t>
  </si>
  <si>
    <r>
      <t>합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계</t>
    </r>
  </si>
  <si>
    <r>
      <t>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</si>
  <si>
    <r>
      <t>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</si>
  <si>
    <r>
      <t>재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</si>
  <si>
    <t>Year</t>
  </si>
  <si>
    <t>School   Attendance</t>
  </si>
  <si>
    <r>
      <t>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</si>
  <si>
    <r>
      <t>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</t>
    </r>
  </si>
  <si>
    <r>
      <t>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</t>
    </r>
  </si>
  <si>
    <r>
      <t>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</t>
    </r>
  </si>
  <si>
    <r>
      <t>기타</t>
    </r>
    <r>
      <rPr>
        <sz val="10"/>
        <rFont val="Arial"/>
        <family val="2"/>
      </rPr>
      <t>(</t>
    </r>
    <r>
      <rPr>
        <sz val="10"/>
        <rFont val="돋움"/>
        <family val="3"/>
      </rPr>
      <t>미재학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  <r>
      <rPr>
        <sz val="10"/>
        <rFont val="Arial"/>
        <family val="2"/>
      </rPr>
      <t>)</t>
    </r>
  </si>
  <si>
    <t>Total</t>
  </si>
  <si>
    <t>Householder</t>
  </si>
  <si>
    <t>members</t>
  </si>
  <si>
    <t>Pre-school</t>
  </si>
  <si>
    <t>Primary
school</t>
  </si>
  <si>
    <t>Middle
school</t>
  </si>
  <si>
    <t>High school</t>
  </si>
  <si>
    <t>Others</t>
  </si>
  <si>
    <t>-</t>
  </si>
  <si>
    <t>2 0 0 9</t>
  </si>
  <si>
    <r>
      <t xml:space="preserve">33. </t>
    </r>
    <r>
      <rPr>
        <b/>
        <sz val="18"/>
        <rFont val="돋움"/>
        <family val="3"/>
      </rPr>
      <t>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동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복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시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설</t>
    </r>
    <r>
      <rPr>
        <b/>
        <sz val="18"/>
        <rFont val="Arial"/>
        <family val="2"/>
      </rPr>
      <t xml:space="preserve">         Children Welfare Institutions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</si>
  <si>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</si>
  <si>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 xml:space="preserve">       </t>
  </si>
  <si>
    <t>(Unit : number, person)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</si>
  <si>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</si>
  <si>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합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계</t>
    </r>
  </si>
  <si>
    <r>
      <t>양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육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설</t>
    </r>
  </si>
  <si>
    <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</t>
    </r>
  </si>
  <si>
    <r>
      <t>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</t>
    </r>
  </si>
  <si>
    <r>
      <t>기</t>
    </r>
    <r>
      <rPr>
        <sz val="10"/>
        <rFont val="Arial"/>
        <family val="2"/>
      </rPr>
      <t xml:space="preserve">               </t>
    </r>
    <r>
      <rPr>
        <sz val="10"/>
        <rFont val="돋움"/>
        <family val="3"/>
      </rPr>
      <t>타</t>
    </r>
  </si>
  <si>
    <t>Year</t>
  </si>
  <si>
    <t>Total</t>
  </si>
  <si>
    <t>Child bringing up institutions</t>
  </si>
  <si>
    <t>Self independence assistance institutions</t>
  </si>
  <si>
    <t>Child care treatment institutions</t>
  </si>
  <si>
    <t>Others</t>
  </si>
  <si>
    <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</si>
  <si>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</si>
  <si>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r>
      <t>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</si>
  <si>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t>연말현재</t>
  </si>
  <si>
    <t>Number</t>
  </si>
  <si>
    <t>생활인원</t>
  </si>
  <si>
    <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</si>
  <si>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t>of</t>
  </si>
  <si>
    <t>No. of
inmates</t>
  </si>
  <si>
    <t>facilities</t>
  </si>
  <si>
    <t>Admitted</t>
  </si>
  <si>
    <t>Discharged</t>
  </si>
  <si>
    <t>as of
year-end</t>
  </si>
  <si>
    <t>-</t>
  </si>
  <si>
    <t>2 0 0 9</t>
  </si>
  <si>
    <r>
      <t xml:space="preserve">34. </t>
    </r>
    <r>
      <rPr>
        <b/>
        <sz val="18"/>
        <rFont val="돋움"/>
        <family val="3"/>
      </rPr>
      <t>장애인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복지생활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시설</t>
    </r>
    <r>
      <rPr>
        <b/>
        <sz val="18"/>
        <rFont val="Arial"/>
        <family val="2"/>
      </rPr>
      <t xml:space="preserve">            Welfare Institutions for The Disabled</t>
    </r>
  </si>
  <si>
    <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</si>
  <si>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</si>
  <si>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r>
      <t>퇴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소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자</t>
    </r>
  </si>
  <si>
    <r>
      <t>연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>말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재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활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인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원</t>
    </r>
  </si>
  <si>
    <t>Inmates   as   of   year-end</t>
  </si>
  <si>
    <t>기   타</t>
  </si>
  <si>
    <r>
      <t>취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업</t>
    </r>
  </si>
  <si>
    <r>
      <t>전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원</t>
    </r>
  </si>
  <si>
    <r>
      <t>사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망</t>
    </r>
  </si>
  <si>
    <t xml:space="preserve">2 0 0 8 </t>
  </si>
  <si>
    <r>
      <t xml:space="preserve">4. </t>
    </r>
    <r>
      <rPr>
        <b/>
        <sz val="18"/>
        <rFont val="굴림"/>
        <family val="3"/>
      </rPr>
      <t>보건지소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보건진료소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인력</t>
    </r>
    <r>
      <rPr>
        <b/>
        <sz val="18"/>
        <rFont val="Arial"/>
        <family val="2"/>
      </rPr>
      <t xml:space="preserve">     Number of Staffs in Health Subcenters and Primary Health Care Centers</t>
    </r>
  </si>
  <si>
    <r>
      <t>Y</t>
    </r>
    <r>
      <rPr>
        <sz val="10"/>
        <rFont val="Arial"/>
        <family val="2"/>
      </rPr>
      <t>ear</t>
    </r>
  </si>
  <si>
    <r>
      <t>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</si>
  <si>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t>소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</si>
  <si>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t>Clinic
pathologyl</t>
  </si>
  <si>
    <t xml:space="preserve">2 0 0 9 </t>
  </si>
  <si>
    <t>자료 :  제주특별자치도 보건위생과</t>
  </si>
  <si>
    <t>면허이외의</t>
  </si>
  <si>
    <r>
      <t>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     Number of Actions Taken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</si>
  <si>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</si>
  <si>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t>(Unit : establishment)</t>
  </si>
  <si>
    <t xml:space="preserve">한 약 국 </t>
  </si>
  <si>
    <r>
      <t xml:space="preserve">7. </t>
    </r>
    <r>
      <rPr>
        <b/>
        <sz val="18"/>
        <rFont val="돋움"/>
        <family val="3"/>
      </rPr>
      <t>식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품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생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업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소</t>
    </r>
    <r>
      <rPr>
        <b/>
        <sz val="18"/>
        <rFont val="Arial"/>
        <family val="2"/>
      </rPr>
      <t xml:space="preserve">        Number of Licensed Food Premises, by Business Type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</si>
  <si>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>)</t>
    </r>
  </si>
  <si>
    <t>연    별</t>
  </si>
  <si>
    <t>Year</t>
  </si>
  <si>
    <t>합계
Total</t>
  </si>
  <si>
    <r>
      <t>디프테리아</t>
    </r>
    <r>
      <rPr>
        <sz val="10"/>
        <rFont val="Arial"/>
        <family val="2"/>
      </rPr>
      <t>,</t>
    </r>
  </si>
  <si>
    <t>폴리오</t>
  </si>
  <si>
    <t>일본뇌염</t>
  </si>
  <si>
    <t>장티푸스</t>
  </si>
  <si>
    <t>인플루엔자</t>
  </si>
  <si>
    <t>유행성</t>
  </si>
  <si>
    <r>
      <t>이하선염</t>
    </r>
    <r>
      <rPr>
        <sz val="10"/>
        <rFont val="Arial"/>
        <family val="2"/>
      </rPr>
      <t xml:space="preserve">, </t>
    </r>
  </si>
  <si>
    <t>Japanese</t>
  </si>
  <si>
    <t>Typhoid</t>
  </si>
  <si>
    <t>출혈열</t>
  </si>
  <si>
    <r>
      <t>풍진</t>
    </r>
    <r>
      <rPr>
        <sz val="10"/>
        <rFont val="Arial"/>
        <family val="2"/>
      </rPr>
      <t xml:space="preserve"> (MMR)</t>
    </r>
  </si>
  <si>
    <t>encephalitis</t>
  </si>
  <si>
    <t>fever</t>
  </si>
  <si>
    <t>Hepatitis B</t>
  </si>
  <si>
    <t>(B.C.G)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</si>
  <si>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</si>
  <si>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case, person)</t>
  </si>
  <si>
    <t>발생</t>
  </si>
  <si>
    <t>사망</t>
  </si>
  <si>
    <t>Incident</t>
  </si>
  <si>
    <t>Death</t>
  </si>
  <si>
    <t>신환자수</t>
  </si>
  <si>
    <t>Registrants(year-end)</t>
  </si>
  <si>
    <t>Type of residence</t>
  </si>
  <si>
    <t>Type of control</t>
  </si>
  <si>
    <t>남</t>
  </si>
  <si>
    <t>여</t>
  </si>
  <si>
    <t>New</t>
  </si>
  <si>
    <t>Male</t>
  </si>
  <si>
    <t>Female</t>
  </si>
  <si>
    <r>
      <t xml:space="preserve">기타
</t>
    </r>
    <r>
      <rPr>
        <sz val="10"/>
        <rFont val="Arial"/>
        <family val="2"/>
      </rPr>
      <t>Others</t>
    </r>
  </si>
  <si>
    <t>(Unit : household, person, 1,000won)</t>
  </si>
  <si>
    <t>연 별</t>
  </si>
  <si>
    <t>회원수
Members</t>
  </si>
  <si>
    <t>금액
Amount</t>
  </si>
  <si>
    <t>계  Total</t>
  </si>
  <si>
    <r>
      <t>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대
</t>
    </r>
    <r>
      <rPr>
        <sz val="10"/>
        <rFont val="Arial"/>
        <family val="2"/>
      </rPr>
      <t>Households</t>
    </r>
  </si>
  <si>
    <r>
      <t>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원
</t>
    </r>
    <r>
      <rPr>
        <sz val="10"/>
        <rFont val="Arial"/>
        <family val="2"/>
      </rPr>
      <t>Persons</t>
    </r>
  </si>
  <si>
    <t>Source : Korea National Red Cross Jeju Chapter</t>
  </si>
  <si>
    <r>
      <t>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액
</t>
    </r>
    <r>
      <rPr>
        <sz val="10"/>
        <rFont val="Arial"/>
        <family val="2"/>
      </rPr>
      <t>Amount</t>
    </r>
  </si>
  <si>
    <t>재 해 구 호
Disaster relief</t>
  </si>
  <si>
    <t>일 반 구 호
Gerneral relief</t>
  </si>
  <si>
    <t>특 수 구 호
Special  relief</t>
  </si>
  <si>
    <t>구  호  실  적 Relief activities</t>
  </si>
  <si>
    <t>Korean and Vietnam war</t>
  </si>
  <si>
    <t>회비모금(Membership fees)</t>
  </si>
  <si>
    <t>(단위:명)</t>
  </si>
  <si>
    <t>Total</t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</si>
  <si>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</si>
  <si>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t>Grand Total</t>
  </si>
  <si>
    <t>Patriots and Veterans</t>
  </si>
  <si>
    <t>Bereaved families</t>
  </si>
  <si>
    <t>Grand total</t>
  </si>
  <si>
    <t>Spouse</t>
  </si>
  <si>
    <t>Middle</t>
  </si>
  <si>
    <t>High</t>
  </si>
  <si>
    <t>College</t>
  </si>
  <si>
    <t>school</t>
  </si>
  <si>
    <t>and Uni.</t>
  </si>
  <si>
    <t>합 계</t>
  </si>
  <si>
    <t>총 계</t>
  </si>
  <si>
    <r>
      <t>6.25</t>
    </r>
    <r>
      <rPr>
        <sz val="10"/>
        <rFont val="돋움"/>
        <family val="3"/>
      </rPr>
      <t>참전</t>
    </r>
  </si>
  <si>
    <t>월 남 전</t>
  </si>
  <si>
    <r>
      <t xml:space="preserve">6.25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월남전</t>
    </r>
  </si>
  <si>
    <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타</t>
    </r>
  </si>
  <si>
    <t>Korean war</t>
  </si>
  <si>
    <t>Vietnam war</t>
  </si>
  <si>
    <r>
      <t>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
Worker</t>
    </r>
  </si>
  <si>
    <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</si>
  <si>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t>지     역  
Self-employed</t>
  </si>
  <si>
    <t>연    별</t>
  </si>
  <si>
    <t>Year</t>
  </si>
  <si>
    <t xml:space="preserve">합 계 </t>
  </si>
  <si>
    <t>고혈압</t>
  </si>
  <si>
    <t>Hypertension</t>
  </si>
  <si>
    <t>당 뇨</t>
  </si>
  <si>
    <t>Diabetes mellitus</t>
  </si>
  <si>
    <t>Obesity․ Hyper lipidemia</t>
  </si>
  <si>
    <t>암예방</t>
  </si>
  <si>
    <t>Cancer</t>
  </si>
  <si>
    <t>아토피질환</t>
  </si>
  <si>
    <t>(환경성질환)</t>
  </si>
  <si>
    <t>Atopy</t>
  </si>
  <si>
    <t>뇌심혈관계</t>
  </si>
  <si>
    <t>질  환</t>
  </si>
  <si>
    <t>Cerebrovascular diseases</t>
  </si>
  <si>
    <t>소화기계</t>
  </si>
  <si>
    <t>Diseases of the digestive</t>
  </si>
  <si>
    <t>치 매</t>
  </si>
  <si>
    <t>Dementia</t>
  </si>
  <si>
    <t>기 타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</si>
  <si>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</si>
  <si>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</si>
  <si>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장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</si>
  <si>
    <r>
      <t>지역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가입자</t>
    </r>
  </si>
  <si>
    <r>
      <t>임의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가입자</t>
    </r>
  </si>
  <si>
    <r>
      <t>임의계속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가입자</t>
    </r>
  </si>
  <si>
    <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장</t>
    </r>
  </si>
  <si>
    <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</si>
  <si>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r>
      <t xml:space="preserve">1. </t>
    </r>
    <r>
      <rPr>
        <b/>
        <sz val="18"/>
        <rFont val="굴림"/>
        <family val="3"/>
      </rPr>
      <t>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료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기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관</t>
    </r>
    <r>
      <rPr>
        <b/>
        <sz val="18"/>
        <rFont val="Arial"/>
        <family val="2"/>
      </rPr>
      <t xml:space="preserve">                           Number of Medical Institutions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</si>
  <si>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>)</t>
    </r>
  </si>
  <si>
    <t>(Unit : number)</t>
  </si>
  <si>
    <r>
      <t>합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계</t>
    </r>
    <r>
      <rPr>
        <vertAlign val="superscript"/>
        <sz val="10"/>
        <rFont val="Arial"/>
        <family val="2"/>
      </rPr>
      <t>1)</t>
    </r>
  </si>
  <si>
    <r>
      <t>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</si>
  <si>
    <r>
      <t>병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원</t>
    </r>
    <r>
      <rPr>
        <vertAlign val="superscript"/>
        <sz val="10"/>
        <rFont val="Arial"/>
        <family val="2"/>
      </rPr>
      <t>2)</t>
    </r>
  </si>
  <si>
    <r>
      <t>의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원</t>
    </r>
  </si>
  <si>
    <r>
      <t>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  <r>
      <rPr>
        <vertAlign val="superscript"/>
        <sz val="10"/>
        <rFont val="Arial"/>
        <family val="2"/>
      </rPr>
      <t>3)</t>
    </r>
  </si>
  <si>
    <t>한  의  원</t>
  </si>
  <si>
    <r>
      <t>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소</t>
    </r>
  </si>
  <si>
    <r>
      <t>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건</t>
    </r>
  </si>
  <si>
    <t>보건소</t>
  </si>
  <si>
    <t>보 건</t>
  </si>
  <si>
    <t>Special</t>
  </si>
  <si>
    <t>Long term</t>
  </si>
  <si>
    <t xml:space="preserve">Dental </t>
  </si>
  <si>
    <t>Midwife</t>
  </si>
  <si>
    <t>의료원</t>
  </si>
  <si>
    <t>지 소</t>
  </si>
  <si>
    <t>진료소</t>
  </si>
  <si>
    <t>Total</t>
  </si>
  <si>
    <t>General hospitals</t>
  </si>
  <si>
    <t>Hospitals</t>
  </si>
  <si>
    <t>Clinics</t>
  </si>
  <si>
    <t>hospitals</t>
  </si>
  <si>
    <t>care hospitals</t>
  </si>
  <si>
    <t>clinics</t>
  </si>
  <si>
    <t xml:space="preserve"> </t>
  </si>
  <si>
    <t>Primary</t>
  </si>
  <si>
    <t>병원수</t>
  </si>
  <si>
    <t>병상수</t>
  </si>
  <si>
    <t>Sub</t>
  </si>
  <si>
    <t>health</t>
  </si>
  <si>
    <t>Health</t>
  </si>
  <si>
    <t>care</t>
  </si>
  <si>
    <t>Number</t>
  </si>
  <si>
    <t>Beds</t>
  </si>
  <si>
    <t>centers</t>
  </si>
  <si>
    <t>post</t>
  </si>
  <si>
    <r>
      <t xml:space="preserve">3. </t>
    </r>
    <r>
      <rPr>
        <b/>
        <sz val="18"/>
        <rFont val="굴림"/>
        <family val="3"/>
      </rPr>
      <t>보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건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소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력</t>
    </r>
    <r>
      <rPr>
        <b/>
        <sz val="18"/>
        <rFont val="Arial"/>
        <family val="2"/>
      </rPr>
      <t xml:space="preserve">                               Number of Staffs in Health Centers</t>
    </r>
  </si>
  <si>
    <r>
      <t xml:space="preserve">5.  </t>
    </r>
    <r>
      <rPr>
        <b/>
        <sz val="18"/>
        <rFont val="굴림"/>
        <family val="3"/>
      </rPr>
      <t>부정의료업자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단속실적</t>
    </r>
    <r>
      <rPr>
        <b/>
        <sz val="18"/>
        <rFont val="Arial"/>
        <family val="2"/>
      </rPr>
      <t xml:space="preserve">          Regulation for Illegal Medical Practices</t>
    </r>
  </si>
  <si>
    <r>
      <t xml:space="preserve">  </t>
    </r>
    <r>
      <rPr>
        <b/>
        <sz val="14"/>
        <rFont val="굴림"/>
        <family val="3"/>
      </rPr>
      <t>가</t>
    </r>
    <r>
      <rPr>
        <b/>
        <sz val="14"/>
        <rFont val="Arial"/>
        <family val="2"/>
      </rPr>
      <t xml:space="preserve">. </t>
    </r>
    <r>
      <rPr>
        <b/>
        <sz val="14"/>
        <rFont val="굴림"/>
        <family val="3"/>
      </rPr>
      <t>의료인</t>
    </r>
    <r>
      <rPr>
        <b/>
        <sz val="14"/>
        <rFont val="Arial"/>
        <family val="2"/>
      </rPr>
      <t xml:space="preserve"> </t>
    </r>
    <r>
      <rPr>
        <b/>
        <sz val="14"/>
        <rFont val="굴림"/>
        <family val="3"/>
      </rPr>
      <t>등</t>
    </r>
  </si>
  <si>
    <t>Medical  Practitioners  etc.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</si>
  <si>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</si>
  <si>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person)</t>
  </si>
  <si>
    <r>
      <t>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       Number of violations detected</t>
    </r>
  </si>
  <si>
    <r>
      <t>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     Number of actions taken</t>
    </r>
  </si>
  <si>
    <t>면허대여</t>
  </si>
  <si>
    <r>
      <t>성감별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행위</t>
    </r>
  </si>
  <si>
    <t>무자격자에게</t>
  </si>
  <si>
    <r>
      <t>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상</t>
    </r>
  </si>
  <si>
    <t>허위진단</t>
  </si>
  <si>
    <r>
      <t>진료거부</t>
    </r>
    <r>
      <rPr>
        <sz val="10"/>
        <rFont val="Arial"/>
        <family val="2"/>
      </rPr>
      <t xml:space="preserve"> 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</si>
  <si>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</si>
  <si>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r>
      <t>면허취소</t>
    </r>
    <r>
      <rPr>
        <sz val="10"/>
        <rFont val="Arial"/>
        <family val="2"/>
      </rPr>
      <t xml:space="preserve"> </t>
    </r>
  </si>
  <si>
    <t>자격정지</t>
  </si>
  <si>
    <r>
      <t>경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고</t>
    </r>
  </si>
  <si>
    <r>
      <t>고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발</t>
    </r>
  </si>
  <si>
    <t>Distingushing</t>
  </si>
  <si>
    <t>의료행위사주</t>
  </si>
  <si>
    <r>
      <t>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위</t>
    </r>
  </si>
  <si>
    <r>
      <t>발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급</t>
    </r>
  </si>
  <si>
    <t>License</t>
  </si>
  <si>
    <t>fetal</t>
  </si>
  <si>
    <t xml:space="preserve">Allowing 
unqualified </t>
  </si>
  <si>
    <t>Medical cares</t>
  </si>
  <si>
    <t>Unethical</t>
  </si>
  <si>
    <t>Issuance
of false</t>
  </si>
  <si>
    <t>Refusal of</t>
  </si>
  <si>
    <t>lending</t>
  </si>
  <si>
    <t>gender</t>
  </si>
  <si>
    <t>persons
to practice</t>
  </si>
  <si>
    <t>without license</t>
  </si>
  <si>
    <t>behaviors</t>
  </si>
  <si>
    <t>diagnosis
statements</t>
  </si>
  <si>
    <t>medical
treatment</t>
  </si>
  <si>
    <t>Others</t>
  </si>
  <si>
    <t>revoked</t>
  </si>
  <si>
    <t>suspended</t>
  </si>
  <si>
    <t>Warning</t>
  </si>
  <si>
    <t>Prosecution</t>
  </si>
  <si>
    <r>
      <t xml:space="preserve">  </t>
    </r>
    <r>
      <rPr>
        <b/>
        <sz val="14"/>
        <rFont val="굴림"/>
        <family val="3"/>
      </rPr>
      <t>나</t>
    </r>
    <r>
      <rPr>
        <b/>
        <sz val="14"/>
        <rFont val="Arial"/>
        <family val="2"/>
      </rPr>
      <t xml:space="preserve">. </t>
    </r>
    <r>
      <rPr>
        <b/>
        <sz val="14"/>
        <rFont val="굴림"/>
        <family val="3"/>
      </rPr>
      <t>의</t>
    </r>
    <r>
      <rPr>
        <b/>
        <sz val="14"/>
        <rFont val="Arial"/>
        <family val="2"/>
      </rPr>
      <t xml:space="preserve"> </t>
    </r>
    <r>
      <rPr>
        <b/>
        <sz val="14"/>
        <rFont val="굴림"/>
        <family val="3"/>
      </rPr>
      <t>료</t>
    </r>
    <r>
      <rPr>
        <b/>
        <sz val="14"/>
        <rFont val="Arial"/>
        <family val="2"/>
      </rPr>
      <t xml:space="preserve"> </t>
    </r>
    <r>
      <rPr>
        <b/>
        <sz val="14"/>
        <rFont val="굴림"/>
        <family val="3"/>
      </rPr>
      <t>기</t>
    </r>
    <r>
      <rPr>
        <b/>
        <sz val="14"/>
        <rFont val="Arial"/>
        <family val="2"/>
      </rPr>
      <t xml:space="preserve"> </t>
    </r>
    <r>
      <rPr>
        <b/>
        <sz val="14"/>
        <rFont val="굴림"/>
        <family val="3"/>
      </rPr>
      <t>관</t>
    </r>
  </si>
  <si>
    <t>Medical  Institutions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</si>
  <si>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>)</t>
    </r>
  </si>
  <si>
    <t>(Unit : case)</t>
  </si>
  <si>
    <r>
      <t>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     Number of violations detected</t>
    </r>
  </si>
  <si>
    <r>
      <t>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허</t>
    </r>
  </si>
  <si>
    <t>광고위반</t>
  </si>
  <si>
    <t>환자유인</t>
  </si>
  <si>
    <t>준수사항</t>
  </si>
  <si>
    <t>표방위반</t>
  </si>
  <si>
    <t>시설위반</t>
  </si>
  <si>
    <t>정원위반</t>
  </si>
  <si>
    <t>허가취소</t>
  </si>
  <si>
    <t>업무정지</t>
  </si>
  <si>
    <t>시정지시</t>
  </si>
  <si>
    <t>의료행위</t>
  </si>
  <si>
    <t>Illgal</t>
  </si>
  <si>
    <r>
      <t>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행</t>
    </r>
  </si>
  <si>
    <t>Falsely</t>
  </si>
  <si>
    <t>또는폐쇄</t>
  </si>
  <si>
    <t>Medical practicing</t>
  </si>
  <si>
    <t>Illegal</t>
  </si>
  <si>
    <t>attraction</t>
  </si>
  <si>
    <t xml:space="preserve">Regulation </t>
  </si>
  <si>
    <t>posing as</t>
  </si>
  <si>
    <t>Inadequate</t>
  </si>
  <si>
    <t>Overcrowed</t>
  </si>
  <si>
    <t>Practice</t>
  </si>
  <si>
    <t>Rectification</t>
  </si>
  <si>
    <t>advertising</t>
  </si>
  <si>
    <t>of patients</t>
  </si>
  <si>
    <t>non-compliance</t>
  </si>
  <si>
    <t>a specialist</t>
  </si>
  <si>
    <t>facilities</t>
  </si>
  <si>
    <t>conditions</t>
  </si>
  <si>
    <t>ordered</t>
  </si>
  <si>
    <t>(Unit : establishment)</t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</si>
  <si>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</si>
  <si>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t>계</t>
  </si>
  <si>
    <t>일반음식점</t>
  </si>
  <si>
    <t>단란주점</t>
  </si>
  <si>
    <t>유흥주점</t>
  </si>
  <si>
    <t>Restaurants</t>
  </si>
  <si>
    <t>General</t>
  </si>
  <si>
    <t>Public bar</t>
  </si>
  <si>
    <t>Amusement</t>
  </si>
  <si>
    <t>Contracted</t>
  </si>
  <si>
    <t>total</t>
  </si>
  <si>
    <t>Cafes</t>
  </si>
  <si>
    <t>restaurants</t>
  </si>
  <si>
    <t>Bakeries</t>
  </si>
  <si>
    <t>karaokes</t>
  </si>
  <si>
    <t>catering service</t>
  </si>
  <si>
    <t>집단급식소</t>
  </si>
  <si>
    <r>
      <t>식품·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운반</t>
    </r>
    <r>
      <rPr>
        <sz val="10"/>
        <rFont val="Arial"/>
        <family val="2"/>
      </rPr>
      <t xml:space="preserve"> ·</t>
    </r>
    <r>
      <rPr>
        <sz val="10"/>
        <rFont val="굴림"/>
        <family val="3"/>
      </rPr>
      <t>판매</t>
    </r>
    <r>
      <rPr>
        <sz val="10"/>
        <rFont val="Arial"/>
        <family val="2"/>
      </rPr>
      <t xml:space="preserve"> ·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</si>
  <si>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t>연    별</t>
  </si>
  <si>
    <t xml:space="preserve"> Food manufacturing and processing businesses</t>
  </si>
  <si>
    <t>Food sales, transportation, others</t>
  </si>
  <si>
    <t>Year</t>
  </si>
  <si>
    <t>식품제조가공업</t>
  </si>
  <si>
    <t>즉석판매</t>
  </si>
  <si>
    <t>식품운반업</t>
  </si>
  <si>
    <t>식품소분판매업</t>
  </si>
  <si>
    <t>식품보존업</t>
  </si>
  <si>
    <t xml:space="preserve">용기·포장류 </t>
  </si>
  <si>
    <t>건강기능식품제조업</t>
  </si>
  <si>
    <t>건강기능식품수입업</t>
  </si>
  <si>
    <t>건강기능식품판매업</t>
  </si>
  <si>
    <t>Food</t>
  </si>
  <si>
    <t>제조가공업</t>
  </si>
  <si>
    <t>제조업</t>
  </si>
  <si>
    <t>Manufacturing</t>
  </si>
  <si>
    <t>Importing</t>
  </si>
  <si>
    <t>Sales</t>
  </si>
  <si>
    <t>(Unit : household, person, case)</t>
  </si>
  <si>
    <t>보건소 내외 
서비스연계 건수
No. of connection service of health center inside and out</t>
  </si>
  <si>
    <t xml:space="preserve">방문보건대상
Target for visit-based health service
</t>
  </si>
  <si>
    <r>
      <t xml:space="preserve">41. </t>
    </r>
    <r>
      <rPr>
        <b/>
        <sz val="18"/>
        <rFont val="굴림"/>
        <family val="3"/>
      </rPr>
      <t>방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강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실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적</t>
    </r>
    <r>
      <rPr>
        <b/>
        <sz val="18"/>
        <rFont val="Arial"/>
        <family val="2"/>
      </rPr>
      <t xml:space="preserve">            Home Visiting Health Service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</si>
  <si>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가구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건수</t>
    </r>
    <r>
      <rPr>
        <sz val="10"/>
        <rFont val="Arial"/>
        <family val="2"/>
      </rPr>
      <t>)</t>
    </r>
  </si>
  <si>
    <r>
      <t>가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문</t>
    </r>
    <r>
      <rPr>
        <sz val="10"/>
        <rFont val="Arial"/>
        <family val="2"/>
      </rPr>
      <t xml:space="preserve">         Home visiting</t>
    </r>
  </si>
  <si>
    <t>주 : 1) 2011년부터 '방문보건대상' 항목 추가, '집단교육' → '보건소 내외 서비스연계건수'로 항목 변경</t>
  </si>
  <si>
    <t>Food suppliers</t>
  </si>
  <si>
    <t>manufacturing</t>
  </si>
  <si>
    <t>Improvised</t>
  </si>
  <si>
    <t>for group</t>
  </si>
  <si>
    <t>and processing</t>
  </si>
  <si>
    <t>foods</t>
  </si>
  <si>
    <t>additives</t>
  </si>
  <si>
    <t>transportation</t>
  </si>
  <si>
    <t>Food sales</t>
  </si>
  <si>
    <t>소계</t>
  </si>
  <si>
    <t>목욕장업</t>
  </si>
  <si>
    <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</si>
  <si>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</si>
  <si>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r>
      <t>위생관리
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</si>
  <si>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t>세 척 제
제 조 업</t>
  </si>
  <si>
    <t>기타위생용품</t>
  </si>
  <si>
    <t>Sub-</t>
  </si>
  <si>
    <t xml:space="preserve">Hotel </t>
  </si>
  <si>
    <t>Barber</t>
  </si>
  <si>
    <t>자료 : 국민연금공단 제주지사</t>
  </si>
  <si>
    <r>
      <t xml:space="preserve">20. </t>
    </r>
    <r>
      <rPr>
        <b/>
        <sz val="18"/>
        <rFont val="굴림"/>
        <family val="3"/>
      </rPr>
      <t>국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상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자</t>
    </r>
    <r>
      <rPr>
        <b/>
        <sz val="18"/>
        <rFont val="Arial"/>
        <family val="2"/>
      </rPr>
      <t xml:space="preserve">          Number of Patriots and Veterans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</si>
  <si>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</si>
  <si>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person)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</si>
  <si>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</si>
  <si>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계</t>
    </r>
  </si>
  <si>
    <r>
      <t>국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Patriots and veterans</t>
    </r>
  </si>
  <si>
    <r>
      <t>유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족</t>
    </r>
    <r>
      <rPr>
        <sz val="10"/>
        <rFont val="Arial"/>
        <family val="2"/>
      </rPr>
      <t xml:space="preserve">     Bereaved families</t>
    </r>
  </si>
  <si>
    <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  Others</t>
    </r>
  </si>
  <si>
    <r>
      <t>Y</t>
    </r>
    <r>
      <rPr>
        <sz val="10"/>
        <rFont val="Arial"/>
        <family val="2"/>
      </rPr>
      <t>ear</t>
    </r>
  </si>
  <si>
    <t>계</t>
  </si>
  <si>
    <t>애국</t>
  </si>
  <si>
    <t>전상</t>
  </si>
  <si>
    <t>무공</t>
  </si>
  <si>
    <t>재일</t>
  </si>
  <si>
    <t>공상</t>
  </si>
  <si>
    <t>특별</t>
  </si>
  <si>
    <t>순국</t>
  </si>
  <si>
    <t>전몰, 전상,순직,공상 군경</t>
  </si>
  <si>
    <t>4·19</t>
  </si>
  <si>
    <t>순직</t>
  </si>
  <si>
    <t>지원</t>
  </si>
  <si>
    <t>특수</t>
  </si>
  <si>
    <t>지사</t>
  </si>
  <si>
    <t>보국</t>
  </si>
  <si>
    <t>학도</t>
  </si>
  <si>
    <t>부상자</t>
  </si>
  <si>
    <t>공무원</t>
  </si>
  <si>
    <t>공로자</t>
  </si>
  <si>
    <t>공로</t>
  </si>
  <si>
    <t>자유</t>
  </si>
  <si>
    <t>대상자</t>
  </si>
  <si>
    <t>민주</t>
  </si>
  <si>
    <t>임무</t>
  </si>
  <si>
    <t>군경</t>
  </si>
  <si>
    <t>수훈자</t>
  </si>
  <si>
    <t>의용군</t>
  </si>
  <si>
    <t>및</t>
  </si>
  <si>
    <t>의용</t>
  </si>
  <si>
    <t>순직자</t>
  </si>
  <si>
    <t>상이자</t>
  </si>
  <si>
    <t>유공자</t>
  </si>
  <si>
    <t>수행자</t>
  </si>
  <si>
    <t>Grand</t>
  </si>
  <si>
    <t>특별공</t>
  </si>
  <si>
    <t>미 망 인</t>
  </si>
  <si>
    <t>자     녀</t>
  </si>
  <si>
    <t>부     모</t>
  </si>
  <si>
    <t>군인</t>
  </si>
  <si>
    <t>total</t>
  </si>
  <si>
    <t>Total</t>
  </si>
  <si>
    <t>로상이자</t>
  </si>
  <si>
    <t>Widows</t>
  </si>
  <si>
    <t>Minor 
Children</t>
  </si>
  <si>
    <t>Parents</t>
  </si>
  <si>
    <t>2 0 0 9</t>
  </si>
  <si>
    <t>-</t>
  </si>
  <si>
    <r>
      <t>합</t>
    </r>
    <r>
      <rPr>
        <sz val="10"/>
        <rFont val="Arial"/>
        <family val="2"/>
      </rPr>
      <t xml:space="preserve">             </t>
    </r>
    <r>
      <rPr>
        <sz val="10"/>
        <rFont val="돋움"/>
        <family val="3"/>
      </rPr>
      <t>계</t>
    </r>
  </si>
  <si>
    <r>
      <t>국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유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공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자</t>
    </r>
  </si>
  <si>
    <r>
      <t>유</t>
    </r>
    <r>
      <rPr>
        <sz val="10"/>
        <rFont val="Arial"/>
        <family val="2"/>
      </rPr>
      <t xml:space="preserve">              </t>
    </r>
    <r>
      <rPr>
        <sz val="10"/>
        <rFont val="돋움"/>
        <family val="3"/>
      </rPr>
      <t>족</t>
    </r>
  </si>
  <si>
    <r>
      <t>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상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자</t>
    </r>
  </si>
  <si>
    <r>
      <t xml:space="preserve">21. </t>
    </r>
    <r>
      <rPr>
        <b/>
        <sz val="16"/>
        <rFont val="돋움"/>
        <family val="3"/>
      </rPr>
      <t>국가보훈대상자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취업</t>
    </r>
    <r>
      <rPr>
        <b/>
        <sz val="16"/>
        <rFont val="Arial"/>
        <family val="2"/>
      </rPr>
      <t xml:space="preserve">  Employment of Patriots &amp; Veterans, and Bereaved Families</t>
    </r>
  </si>
  <si>
    <r>
      <t xml:space="preserve">22. </t>
    </r>
    <r>
      <rPr>
        <b/>
        <sz val="18"/>
        <rFont val="돋움"/>
        <family val="3"/>
      </rPr>
      <t>국가보훈대상자</t>
    </r>
    <r>
      <rPr>
        <b/>
        <sz val="18"/>
        <rFont val="Arial"/>
        <family val="2"/>
      </rPr>
      <t xml:space="preserve"> · </t>
    </r>
    <r>
      <rPr>
        <b/>
        <sz val="18"/>
        <rFont val="돋움"/>
        <family val="3"/>
      </rPr>
      <t>자녀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취학</t>
    </r>
    <r>
      <rPr>
        <b/>
        <sz val="18"/>
        <rFont val="Arial"/>
        <family val="2"/>
      </rPr>
      <t xml:space="preserve">       Educational Benefits for Patriots &amp; Veterans, and Their Families</t>
    </r>
  </si>
  <si>
    <r>
      <t>합</t>
    </r>
    <r>
      <rPr>
        <sz val="10"/>
        <rFont val="Arial"/>
        <family val="2"/>
      </rPr>
      <t xml:space="preserve">                    </t>
    </r>
    <r>
      <rPr>
        <sz val="10"/>
        <rFont val="돋움"/>
        <family val="3"/>
      </rPr>
      <t>계</t>
    </r>
  </si>
  <si>
    <r>
      <t>국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유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공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자</t>
    </r>
  </si>
  <si>
    <r>
      <t>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자</t>
    </r>
  </si>
  <si>
    <r>
      <t>자</t>
    </r>
    <r>
      <rPr>
        <sz val="10"/>
        <rFont val="Arial"/>
        <family val="2"/>
      </rPr>
      <t xml:space="preserve">                </t>
    </r>
    <r>
      <rPr>
        <sz val="10"/>
        <rFont val="돋움"/>
        <family val="3"/>
      </rPr>
      <t>녀</t>
    </r>
  </si>
  <si>
    <r>
      <t>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</t>
    </r>
  </si>
  <si>
    <r>
      <t>고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교</t>
    </r>
  </si>
  <si>
    <r>
      <t>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학</t>
    </r>
    <r>
      <rPr>
        <sz val="10"/>
        <rFont val="Arial"/>
        <family val="2"/>
      </rPr>
      <t>(</t>
    </r>
    <r>
      <rPr>
        <sz val="10"/>
        <rFont val="돋움"/>
        <family val="3"/>
      </rPr>
      <t>교</t>
    </r>
    <r>
      <rPr>
        <sz val="10"/>
        <rFont val="Arial"/>
        <family val="2"/>
      </rPr>
      <t>)</t>
    </r>
  </si>
  <si>
    <t xml:space="preserve">Sanitary 
service </t>
  </si>
  <si>
    <t>Total</t>
  </si>
  <si>
    <t>businesses</t>
  </si>
  <si>
    <t>Bath houses</t>
  </si>
  <si>
    <t>Laundry</t>
  </si>
  <si>
    <t>business</t>
  </si>
  <si>
    <t>합계</t>
  </si>
  <si>
    <t>콜레라</t>
  </si>
  <si>
    <t>파라티푸스</t>
  </si>
  <si>
    <t>세균성이질</t>
  </si>
  <si>
    <t>Cholera</t>
  </si>
  <si>
    <t>Paratyphoid fever</t>
  </si>
  <si>
    <t>Shigellosis</t>
  </si>
  <si>
    <t>Enterohemorrhagic E. coli</t>
  </si>
  <si>
    <t>디프테리아</t>
  </si>
  <si>
    <t>백일해</t>
  </si>
  <si>
    <t>파상풍</t>
  </si>
  <si>
    <t>홍역</t>
  </si>
  <si>
    <t>풍진</t>
  </si>
  <si>
    <t>수두</t>
  </si>
  <si>
    <t>Diphtheria</t>
  </si>
  <si>
    <t>Pertussis</t>
  </si>
  <si>
    <t>Tetanus</t>
  </si>
  <si>
    <t>Measles</t>
  </si>
  <si>
    <t>Mumps</t>
  </si>
  <si>
    <t>Rubella</t>
  </si>
  <si>
    <t>Poliomyelitis</t>
  </si>
  <si>
    <t>Japanese encephalitis</t>
  </si>
  <si>
    <t>Varicella</t>
  </si>
  <si>
    <r>
      <t xml:space="preserve">12. </t>
    </r>
    <r>
      <rPr>
        <b/>
        <sz val="18"/>
        <rFont val="굴림"/>
        <family val="3"/>
      </rPr>
      <t>결핵환자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현황</t>
    </r>
    <r>
      <rPr>
        <b/>
        <sz val="18"/>
        <rFont val="Arial"/>
        <family val="2"/>
      </rPr>
      <t xml:space="preserve">           Registered Tuberculosis Patients</t>
    </r>
  </si>
  <si>
    <r>
      <t>당해연도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등록</t>
    </r>
    <r>
      <rPr>
        <sz val="10"/>
        <rFont val="Arial"/>
        <family val="2"/>
      </rPr>
      <t>(</t>
    </r>
    <r>
      <rPr>
        <sz val="10"/>
        <rFont val="굴림"/>
        <family val="3"/>
      </rPr>
      <t>신고</t>
    </r>
    <r>
      <rPr>
        <sz val="10"/>
        <rFont val="Arial"/>
        <family val="2"/>
      </rPr>
      <t>)</t>
    </r>
    <r>
      <rPr>
        <sz val="10"/>
        <rFont val="굴림"/>
        <family val="3"/>
      </rPr>
      <t>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결핵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환자수</t>
    </r>
  </si>
  <si>
    <r>
      <t>당해연도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결핵예방</t>
    </r>
  </si>
  <si>
    <r>
      <t>초치료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실패자</t>
    </r>
  </si>
  <si>
    <r>
      <t>중단후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재등록</t>
    </r>
  </si>
  <si>
    <r>
      <t>보건소</t>
    </r>
    <r>
      <rPr>
        <sz val="10"/>
        <rFont val="Arial"/>
        <family val="2"/>
      </rPr>
      <t xml:space="preserve"> Health center</t>
    </r>
  </si>
  <si>
    <t xml:space="preserve">Treatment </t>
  </si>
  <si>
    <t>after failure</t>
  </si>
  <si>
    <t>after efault</t>
  </si>
  <si>
    <t>school-
children</t>
  </si>
  <si>
    <r>
      <t>당해연도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보건소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결핵검진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실적</t>
    </r>
  </si>
  <si>
    <r>
      <t>병</t>
    </r>
    <r>
      <rPr>
        <sz val="10"/>
        <rFont val="Arial"/>
        <family val="2"/>
      </rPr>
      <t xml:space="preserve">․ </t>
    </r>
    <r>
      <rPr>
        <sz val="10"/>
        <rFont val="굴림"/>
        <family val="3"/>
      </rPr>
      <t>의원</t>
    </r>
    <r>
      <rPr>
        <sz val="10"/>
        <rFont val="Arial"/>
        <family val="2"/>
      </rPr>
      <t xml:space="preserve"> Hospitals &amp; Clinics</t>
    </r>
  </si>
  <si>
    <r>
      <t>검사건수</t>
    </r>
    <r>
      <rPr>
        <sz val="10"/>
        <rFont val="Arial"/>
        <family val="2"/>
      </rPr>
      <t xml:space="preserve"> Cases of the exam</t>
    </r>
  </si>
  <si>
    <r>
      <t xml:space="preserve">32. </t>
    </r>
    <r>
      <rPr>
        <b/>
        <sz val="18"/>
        <rFont val="돋움"/>
        <family val="3"/>
      </rPr>
      <t>소년</t>
    </r>
    <r>
      <rPr>
        <b/>
        <sz val="18"/>
        <rFont val="Arial"/>
        <family val="2"/>
      </rPr>
      <t xml:space="preserve"> · </t>
    </r>
    <r>
      <rPr>
        <b/>
        <sz val="18"/>
        <rFont val="돋움"/>
        <family val="3"/>
      </rPr>
      <t>소녀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가장현황</t>
    </r>
    <r>
      <rPr>
        <b/>
        <sz val="18"/>
        <rFont val="Arial"/>
        <family val="2"/>
      </rPr>
      <t xml:space="preserve">     The State of Households headed by child     </t>
    </r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</si>
</sst>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_);[Red]\(#,##0\)"/>
    <numFmt numFmtId="180" formatCode="\-"/>
    <numFmt numFmtId="181" formatCode="0_);[Red]\(0\)"/>
    <numFmt numFmtId="182" formatCode="#,##0;;\-;"/>
    <numFmt numFmtId="183" formatCode="\(#,##0\);;\-;"/>
    <numFmt numFmtId="184" formatCode="#,##0\ ;;\-\ ;"/>
    <numFmt numFmtId="185" formatCode="\'\'\'\'\'\'\'\'General"/>
    <numFmt numFmtId="186" formatCode="#,##0_);\(#,##0\)"/>
    <numFmt numFmtId="187" formatCode="_ * #,##0_ ;_ * \-#,##0_ ;_ * &quot;-&quot;_ ;_ @_ "/>
    <numFmt numFmtId="188" formatCode="_ * #,##0.00_ ;_ * \-#,##0.00_ ;_ * &quot;-&quot;??_ ;_ @_ "/>
    <numFmt numFmtId="189" formatCode="_ * #,##0.00_ ;_ * \-#,##0.00_ ;_ * &quot;-&quot;_ ;_ @_ "/>
    <numFmt numFmtId="190" formatCode="&quot;₩&quot;#,##0;&quot;₩&quot;&quot;₩&quot;\-#,##0"/>
    <numFmt numFmtId="191" formatCode="&quot;₩&quot;#,##0.00;&quot;₩&quot;\-#,##0.00"/>
    <numFmt numFmtId="192" formatCode="&quot;R$&quot;#,##0.00;&quot;R$&quot;\-#,##0.00"/>
    <numFmt numFmtId="193" formatCode="#,##0\ ;;\ \-;"/>
    <numFmt numFmtId="194" formatCode="0_);\(0\)"/>
    <numFmt numFmtId="195" formatCode="_-* #,##0_-;&quot;₩&quot;\!\-* #,##0_-;_-* &quot;-&quot;_-;_-@_-"/>
    <numFmt numFmtId="196" formatCode="#,##0;;&quot;-&quot;"/>
    <numFmt numFmtId="197" formatCode="#,##0;;\-"/>
  </numFmts>
  <fonts count="81">
    <font>
      <sz val="11"/>
      <name val="돋움"/>
      <family val="3"/>
    </font>
    <font>
      <sz val="8"/>
      <name val="돋움"/>
      <family val="3"/>
    </font>
    <font>
      <sz val="11"/>
      <name val="굴림"/>
      <family val="3"/>
    </font>
    <font>
      <sz val="10"/>
      <name val="굴림"/>
      <family val="3"/>
    </font>
    <font>
      <b/>
      <sz val="1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name val="돋움"/>
      <family val="3"/>
    </font>
    <font>
      <b/>
      <sz val="16"/>
      <name val="Arial"/>
      <family val="2"/>
    </font>
    <font>
      <b/>
      <sz val="10"/>
      <color indexed="8"/>
      <name val="Arial"/>
      <family val="2"/>
    </font>
    <font>
      <sz val="10"/>
      <name val="굴림체"/>
      <family val="3"/>
    </font>
    <font>
      <sz val="12"/>
      <name val="바탕체"/>
      <family val="1"/>
    </font>
    <font>
      <sz val="14"/>
      <name val="뼻뮝"/>
      <family val="3"/>
    </font>
    <font>
      <sz val="10"/>
      <name val="명조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2"/>
      <name val="Arial"/>
      <family val="2"/>
    </font>
    <font>
      <b/>
      <sz val="11"/>
      <name val="Helv"/>
      <family val="2"/>
    </font>
    <font>
      <sz val="9"/>
      <name val="돋움"/>
      <family val="3"/>
    </font>
    <font>
      <b/>
      <sz val="1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Arial"/>
      <family val="2"/>
    </font>
    <font>
      <b/>
      <sz val="14"/>
      <name val="굴림"/>
      <family val="3"/>
    </font>
    <font>
      <b/>
      <sz val="14"/>
      <name val="Arial"/>
      <family val="2"/>
    </font>
    <font>
      <sz val="18"/>
      <name val="Arial"/>
      <family val="2"/>
    </font>
    <font>
      <b/>
      <sz val="18"/>
      <name val="돋움"/>
      <family val="3"/>
    </font>
    <font>
      <b/>
      <sz val="10"/>
      <name val="굴림"/>
      <family val="3"/>
    </font>
    <font>
      <b/>
      <sz val="11"/>
      <name val="돋움"/>
      <family val="3"/>
    </font>
    <font>
      <sz val="9"/>
      <name val="굴림"/>
      <family val="3"/>
    </font>
    <font>
      <b/>
      <sz val="18"/>
      <name val="굴림"/>
      <family val="3"/>
    </font>
    <font>
      <b/>
      <sz val="16"/>
      <name val="굴림"/>
      <family val="3"/>
    </font>
    <font>
      <b/>
      <vertAlign val="superscript"/>
      <sz val="18"/>
      <name val="Arial"/>
      <family val="2"/>
    </font>
    <font>
      <b/>
      <sz val="18"/>
      <name val="한양신명조,한컴돋움"/>
      <family val="3"/>
    </font>
    <font>
      <b/>
      <sz val="18"/>
      <name val="HY중고딕"/>
      <family val="1"/>
    </font>
    <font>
      <sz val="8"/>
      <name val="바탕체"/>
      <family val="1"/>
    </font>
    <font>
      <sz val="10"/>
      <name val="한양신명조,한컴돋움"/>
      <family val="3"/>
    </font>
    <font>
      <b/>
      <sz val="10"/>
      <name val="돋움"/>
      <family val="3"/>
    </font>
    <font>
      <sz val="10"/>
      <name val="HY중고딕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바탕"/>
      <family val="1"/>
    </font>
    <font>
      <sz val="10"/>
      <color indexed="8"/>
      <name val="굴림"/>
      <family val="3"/>
    </font>
    <font>
      <sz val="10"/>
      <color indexed="63"/>
      <name val="Arial"/>
      <family val="2"/>
    </font>
    <font>
      <sz val="10"/>
      <color indexed="8"/>
      <name val="한양신명조,한컴돋움"/>
      <family val="3"/>
    </font>
    <font>
      <sz val="16"/>
      <name val="Arial"/>
      <family val="2"/>
    </font>
    <font>
      <b/>
      <sz val="18"/>
      <color indexed="8"/>
      <name val="굴림"/>
      <family val="3"/>
    </font>
    <font>
      <b/>
      <sz val="18"/>
      <color indexed="8"/>
      <name val="Arial"/>
      <family val="2"/>
    </font>
    <font>
      <b/>
      <sz val="9"/>
      <name val="굴림"/>
      <family val="3"/>
    </font>
    <font>
      <b/>
      <sz val="18"/>
      <color indexed="8"/>
      <name val="한양신명조,한컴돋움"/>
      <family val="3"/>
    </font>
    <font>
      <sz val="10"/>
      <color indexed="8"/>
      <name val="돋움"/>
      <family val="3"/>
    </font>
    <font>
      <sz val="14"/>
      <name val="Arial"/>
      <family val="2"/>
    </font>
    <font>
      <vertAlign val="superscript"/>
      <sz val="14"/>
      <name val="Arial"/>
      <family val="2"/>
    </font>
    <font>
      <b/>
      <sz val="18"/>
      <color indexed="8"/>
      <name val="HY중고딕"/>
      <family val="1"/>
    </font>
    <font>
      <sz val="10"/>
      <color indexed="8"/>
      <name val="HY중고딕"/>
      <family val="1"/>
    </font>
    <font>
      <sz val="9"/>
      <name val="굴림체"/>
      <family val="3"/>
    </font>
    <font>
      <b/>
      <sz val="12"/>
      <color indexed="8"/>
      <name val="HY중고딕"/>
      <family val="1"/>
    </font>
    <font>
      <b/>
      <sz val="9"/>
      <name val="돋움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>
      <alignment/>
      <protection/>
    </xf>
    <xf numFmtId="0" fontId="22" fillId="0" borderId="0">
      <alignment/>
      <protection/>
    </xf>
    <xf numFmtId="0" fontId="0" fillId="0" borderId="0" applyFill="0" applyBorder="0" applyAlignment="0">
      <protection/>
    </xf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14" fillId="0" borderId="0" applyFont="0" applyFill="0" applyBorder="0" applyAlignment="0" applyProtection="0"/>
    <xf numFmtId="19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24" fillId="0" borderId="1" applyNumberFormat="0" applyAlignment="0" applyProtection="0"/>
    <xf numFmtId="0" fontId="24" fillId="0" borderId="2">
      <alignment horizontal="left" vertical="center"/>
      <protection/>
    </xf>
    <xf numFmtId="0" fontId="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>
      <alignment/>
      <protection/>
    </xf>
    <xf numFmtId="10" fontId="5" fillId="0" borderId="0" applyFont="0" applyFill="0" applyBorder="0" applyAlignment="0" applyProtection="0"/>
    <xf numFmtId="0" fontId="25" fillId="0" borderId="0">
      <alignment/>
      <protection/>
    </xf>
    <xf numFmtId="0" fontId="5" fillId="0" borderId="3" applyNumberFormat="0" applyFont="0" applyFill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192" fontId="15" fillId="0" borderId="0">
      <alignment/>
      <protection/>
    </xf>
    <xf numFmtId="192" fontId="15" fillId="0" borderId="0">
      <alignment/>
      <protection/>
    </xf>
    <xf numFmtId="192" fontId="15" fillId="0" borderId="0">
      <alignment/>
      <protection/>
    </xf>
    <xf numFmtId="192" fontId="15" fillId="0" borderId="0">
      <alignment/>
      <protection/>
    </xf>
    <xf numFmtId="192" fontId="15" fillId="0" borderId="0">
      <alignment/>
      <protection/>
    </xf>
    <xf numFmtId="192" fontId="15" fillId="0" borderId="0">
      <alignment/>
      <protection/>
    </xf>
    <xf numFmtId="192" fontId="15" fillId="0" borderId="0">
      <alignment/>
      <protection/>
    </xf>
    <xf numFmtId="192" fontId="15" fillId="0" borderId="0">
      <alignment/>
      <protection/>
    </xf>
    <xf numFmtId="192" fontId="15" fillId="0" borderId="0">
      <alignment/>
      <protection/>
    </xf>
    <xf numFmtId="192" fontId="15" fillId="0" borderId="0">
      <alignment/>
      <protection/>
    </xf>
    <xf numFmtId="192" fontId="15" fillId="0" borderId="0">
      <alignment/>
      <protection/>
    </xf>
    <xf numFmtId="0" fontId="32" fillId="3" borderId="0" applyNumberFormat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0" fillId="21" borderId="5" applyNumberFormat="0" applyFont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3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7" fillId="0" borderId="7">
      <alignment/>
      <protection/>
    </xf>
    <xf numFmtId="0" fontId="36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7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4" fillId="20" borderId="13" applyNumberFormat="0" applyAlignment="0" applyProtection="0"/>
    <xf numFmtId="0" fontId="15" fillId="0" borderId="0" applyFont="0" applyFill="0" applyBorder="0" applyAlignment="0" applyProtection="0"/>
    <xf numFmtId="187" fontId="15" fillId="0" borderId="0" applyProtection="0">
      <alignment/>
    </xf>
    <xf numFmtId="0" fontId="15" fillId="0" borderId="0" applyProtection="0">
      <alignment/>
    </xf>
    <xf numFmtId="0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</cellStyleXfs>
  <cellXfs count="1206">
    <xf numFmtId="0" fontId="0" fillId="0" borderId="0" xfId="0" applyAlignment="1">
      <alignment/>
    </xf>
    <xf numFmtId="0" fontId="11" fillId="4" borderId="0" xfId="120" applyFont="1" applyFill="1">
      <alignment/>
      <protection/>
    </xf>
    <xf numFmtId="0" fontId="5" fillId="0" borderId="0" xfId="120">
      <alignment/>
      <protection/>
    </xf>
    <xf numFmtId="0" fontId="5" fillId="4" borderId="0" xfId="120" applyFill="1">
      <alignment/>
      <protection/>
    </xf>
    <xf numFmtId="0" fontId="5" fillId="22" borderId="14" xfId="120" applyFill="1" applyBorder="1">
      <alignment/>
      <protection/>
    </xf>
    <xf numFmtId="0" fontId="5" fillId="24" borderId="15" xfId="120" applyFill="1" applyBorder="1">
      <alignment/>
      <protection/>
    </xf>
    <xf numFmtId="0" fontId="7" fillId="25" borderId="16" xfId="120" applyFont="1" applyFill="1" applyBorder="1" applyAlignment="1">
      <alignment horizontal="center"/>
      <protection/>
    </xf>
    <xf numFmtId="0" fontId="13" fillId="26" borderId="17" xfId="120" applyFont="1" applyFill="1" applyBorder="1" applyAlignment="1">
      <alignment horizontal="center"/>
      <protection/>
    </xf>
    <xf numFmtId="0" fontId="7" fillId="25" borderId="17" xfId="120" applyFont="1" applyFill="1" applyBorder="1" applyAlignment="1">
      <alignment horizontal="center"/>
      <protection/>
    </xf>
    <xf numFmtId="0" fontId="7" fillId="25" borderId="18" xfId="120" applyFont="1" applyFill="1" applyBorder="1" applyAlignment="1">
      <alignment horizontal="center"/>
      <protection/>
    </xf>
    <xf numFmtId="0" fontId="5" fillId="24" borderId="19" xfId="120" applyFill="1" applyBorder="1">
      <alignment/>
      <protection/>
    </xf>
    <xf numFmtId="0" fontId="5" fillId="22" borderId="20" xfId="120" applyFill="1" applyBorder="1">
      <alignment/>
      <protection/>
    </xf>
    <xf numFmtId="0" fontId="5" fillId="24" borderId="20" xfId="120" applyFill="1" applyBorder="1">
      <alignment/>
      <protection/>
    </xf>
    <xf numFmtId="0" fontId="5" fillId="22" borderId="21" xfId="120" applyFill="1" applyBorder="1">
      <alignment/>
      <protection/>
    </xf>
    <xf numFmtId="184" fontId="5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181" fontId="5" fillId="0" borderId="0" xfId="0" applyNumberFormat="1" applyFont="1" applyFill="1" applyBorder="1" applyAlignment="1">
      <alignment horizontal="left" vertical="center" shrinkToFit="1"/>
    </xf>
    <xf numFmtId="181" fontId="5" fillId="0" borderId="22" xfId="0" applyNumberFormat="1" applyFont="1" applyFill="1" applyBorder="1" applyAlignment="1">
      <alignment horizontal="left" vertical="center" shrinkToFit="1"/>
    </xf>
    <xf numFmtId="0" fontId="5" fillId="27" borderId="0" xfId="119" applyFont="1" applyFill="1" applyAlignment="1">
      <alignment vertical="center"/>
      <protection/>
    </xf>
    <xf numFmtId="0" fontId="62" fillId="0" borderId="22" xfId="119" applyFont="1" applyFill="1" applyBorder="1" applyAlignment="1">
      <alignment horizontal="center" vertical="center" shrinkToFit="1"/>
      <protection/>
    </xf>
    <xf numFmtId="182" fontId="62" fillId="0" borderId="0" xfId="119" applyNumberFormat="1" applyFont="1" applyFill="1" applyBorder="1" applyAlignment="1">
      <alignment horizontal="center" vertical="center" shrinkToFit="1"/>
      <protection/>
    </xf>
    <xf numFmtId="177" fontId="62" fillId="0" borderId="0" xfId="95" applyNumberFormat="1" applyFont="1" applyFill="1" applyBorder="1" applyAlignment="1">
      <alignment horizontal="center" vertical="center" shrinkToFit="1"/>
    </xf>
    <xf numFmtId="3" fontId="62" fillId="0" borderId="0" xfId="119" applyNumberFormat="1" applyFont="1" applyFill="1" applyBorder="1" applyAlignment="1">
      <alignment horizontal="center" vertical="center" shrinkToFit="1"/>
      <protection/>
    </xf>
    <xf numFmtId="0" fontId="62" fillId="0" borderId="0" xfId="112" applyFont="1" applyFill="1" applyBorder="1" applyAlignment="1">
      <alignment horizontal="center" vertical="center" shrinkToFit="1"/>
    </xf>
    <xf numFmtId="0" fontId="62" fillId="0" borderId="0" xfId="119" applyNumberFormat="1" applyFont="1" applyFill="1" applyBorder="1" applyAlignment="1">
      <alignment horizontal="center" vertical="center" shrinkToFit="1"/>
      <protection/>
    </xf>
    <xf numFmtId="0" fontId="62" fillId="0" borderId="23" xfId="119" applyFont="1" applyFill="1" applyBorder="1" applyAlignment="1">
      <alignment horizontal="center" vertical="center"/>
      <protection/>
    </xf>
    <xf numFmtId="0" fontId="62" fillId="0" borderId="0" xfId="119" applyFont="1" applyFill="1" applyAlignment="1">
      <alignment vertical="center"/>
      <protection/>
    </xf>
    <xf numFmtId="0" fontId="5" fillId="0" borderId="22" xfId="119" applyFont="1" applyFill="1" applyBorder="1" applyAlignment="1">
      <alignment horizontal="center" vertical="center" shrinkToFit="1"/>
      <protection/>
    </xf>
    <xf numFmtId="182" fontId="5" fillId="0" borderId="23" xfId="119" applyNumberFormat="1" applyFont="1" applyFill="1" applyBorder="1" applyAlignment="1">
      <alignment horizontal="center" vertical="center"/>
      <protection/>
    </xf>
    <xf numFmtId="182" fontId="5" fillId="0" borderId="0" xfId="119" applyNumberFormat="1" applyFont="1" applyFill="1" applyBorder="1" applyAlignment="1">
      <alignment horizontal="center" vertical="center"/>
      <protection/>
    </xf>
    <xf numFmtId="0" fontId="5" fillId="0" borderId="0" xfId="112" applyFont="1" applyFill="1" applyBorder="1" applyAlignment="1">
      <alignment horizontal="center" vertical="center" shrinkToFit="1"/>
    </xf>
    <xf numFmtId="0" fontId="5" fillId="0" borderId="0" xfId="119" applyNumberFormat="1" applyFont="1" applyFill="1" applyBorder="1" applyAlignment="1">
      <alignment horizontal="center" vertical="center" shrinkToFit="1"/>
      <protection/>
    </xf>
    <xf numFmtId="0" fontId="5" fillId="0" borderId="23" xfId="119" applyFont="1" applyFill="1" applyBorder="1" applyAlignment="1">
      <alignment horizontal="center" vertical="center"/>
      <protection/>
    </xf>
    <xf numFmtId="0" fontId="5" fillId="0" borderId="0" xfId="119" applyFont="1" applyFill="1" applyBorder="1" applyAlignment="1">
      <alignment vertical="center"/>
      <protection/>
    </xf>
    <xf numFmtId="0" fontId="11" fillId="0" borderId="0" xfId="119" applyFont="1" applyAlignment="1">
      <alignment vertical="center"/>
      <protection/>
    </xf>
    <xf numFmtId="0" fontId="5" fillId="0" borderId="0" xfId="119">
      <alignment vertical="center"/>
      <protection/>
    </xf>
    <xf numFmtId="0" fontId="10" fillId="0" borderId="24" xfId="119" applyFont="1" applyFill="1" applyBorder="1" applyAlignment="1">
      <alignment horizontal="center" vertical="center" shrinkToFit="1"/>
      <protection/>
    </xf>
    <xf numFmtId="0" fontId="10" fillId="0" borderId="25" xfId="119" applyFont="1" applyFill="1" applyBorder="1" applyAlignment="1">
      <alignment horizontal="center" vertical="center"/>
      <protection/>
    </xf>
    <xf numFmtId="0" fontId="10" fillId="0" borderId="0" xfId="119" applyFont="1" applyFill="1" applyBorder="1" applyAlignment="1">
      <alignment vertical="center"/>
      <protection/>
    </xf>
    <xf numFmtId="182" fontId="13" fillId="0" borderId="25" xfId="119" applyNumberFormat="1" applyFont="1" applyFill="1" applyBorder="1" applyAlignment="1">
      <alignment horizontal="center" vertical="center" shrinkToFit="1"/>
      <protection/>
    </xf>
    <xf numFmtId="177" fontId="13" fillId="0" borderId="26" xfId="95" applyNumberFormat="1" applyFont="1" applyFill="1" applyBorder="1" applyAlignment="1">
      <alignment horizontal="center" vertical="center" shrinkToFit="1"/>
    </xf>
    <xf numFmtId="182" fontId="10" fillId="0" borderId="26" xfId="119" applyNumberFormat="1" applyFont="1" applyFill="1" applyBorder="1" applyAlignment="1">
      <alignment horizontal="center" vertical="center"/>
      <protection/>
    </xf>
    <xf numFmtId="0" fontId="10" fillId="0" borderId="26" xfId="112" applyFont="1" applyFill="1" applyBorder="1" applyAlignment="1">
      <alignment horizontal="center" vertical="center" shrinkToFit="1"/>
    </xf>
    <xf numFmtId="0" fontId="10" fillId="0" borderId="26" xfId="119" applyNumberFormat="1" applyFont="1" applyFill="1" applyBorder="1" applyAlignment="1">
      <alignment horizontal="center" vertical="center" shrinkToFit="1"/>
      <protection/>
    </xf>
    <xf numFmtId="0" fontId="5" fillId="27" borderId="0" xfId="119" applyFont="1" applyFill="1" applyAlignment="1">
      <alignment horizontal="right" vertical="center"/>
      <protection/>
    </xf>
    <xf numFmtId="0" fontId="5" fillId="27" borderId="19" xfId="119" applyFont="1" applyFill="1" applyBorder="1" applyAlignment="1">
      <alignment horizontal="center" vertical="center" shrinkToFit="1"/>
      <protection/>
    </xf>
    <xf numFmtId="179" fontId="62" fillId="0" borderId="0" xfId="96" applyNumberFormat="1" applyFont="1" applyFill="1" applyBorder="1" applyAlignment="1">
      <alignment horizontal="center" vertical="center"/>
    </xf>
    <xf numFmtId="196" fontId="62" fillId="0" borderId="0" xfId="96" applyNumberFormat="1" applyFont="1" applyFill="1" applyBorder="1" applyAlignment="1">
      <alignment horizontal="center" vertical="center"/>
    </xf>
    <xf numFmtId="196" fontId="62" fillId="0" borderId="22" xfId="96" applyNumberFormat="1" applyFont="1" applyFill="1" applyBorder="1" applyAlignment="1">
      <alignment horizontal="center" vertical="center"/>
    </xf>
    <xf numFmtId="182" fontId="5" fillId="0" borderId="22" xfId="119" applyNumberFormat="1" applyFont="1" applyFill="1" applyBorder="1" applyAlignment="1">
      <alignment horizontal="center" vertical="center"/>
      <protection/>
    </xf>
    <xf numFmtId="182" fontId="10" fillId="0" borderId="25" xfId="119" applyNumberFormat="1" applyFont="1" applyFill="1" applyBorder="1" applyAlignment="1">
      <alignment horizontal="center" vertical="center"/>
      <protection/>
    </xf>
    <xf numFmtId="182" fontId="10" fillId="0" borderId="24" xfId="119" applyNumberFormat="1" applyFont="1" applyFill="1" applyBorder="1" applyAlignment="1">
      <alignment horizontal="center" vertical="center"/>
      <protection/>
    </xf>
    <xf numFmtId="0" fontId="3" fillId="0" borderId="0" xfId="119" applyFont="1" applyAlignment="1">
      <alignment vertical="center"/>
      <protection/>
    </xf>
    <xf numFmtId="0" fontId="48" fillId="0" borderId="0" xfId="119" applyFont="1" applyAlignment="1">
      <alignment vertical="center"/>
      <protection/>
    </xf>
    <xf numFmtId="182" fontId="62" fillId="0" borderId="23" xfId="119" applyNumberFormat="1" applyFont="1" applyFill="1" applyBorder="1" applyAlignment="1">
      <alignment horizontal="center" vertical="center"/>
      <protection/>
    </xf>
    <xf numFmtId="182" fontId="62" fillId="0" borderId="0" xfId="119" applyNumberFormat="1" applyFont="1" applyFill="1" applyBorder="1" applyAlignment="1">
      <alignment horizontal="center" vertical="center"/>
      <protection/>
    </xf>
    <xf numFmtId="181" fontId="62" fillId="0" borderId="0" xfId="119" applyNumberFormat="1" applyFont="1" applyFill="1" applyBorder="1" applyAlignment="1">
      <alignment horizontal="center" vertical="center"/>
      <protection/>
    </xf>
    <xf numFmtId="0" fontId="3" fillId="0" borderId="0" xfId="119" applyFont="1" applyBorder="1" applyAlignment="1">
      <alignment vertical="center"/>
      <protection/>
    </xf>
    <xf numFmtId="182" fontId="13" fillId="0" borderId="25" xfId="119" applyNumberFormat="1" applyFont="1" applyFill="1" applyBorder="1" applyAlignment="1">
      <alignment horizontal="center" vertical="center"/>
      <protection/>
    </xf>
    <xf numFmtId="0" fontId="5" fillId="0" borderId="0" xfId="119" applyFont="1" applyFill="1" applyAlignment="1">
      <alignment vertical="center"/>
      <protection/>
    </xf>
    <xf numFmtId="0" fontId="3" fillId="27" borderId="20" xfId="119" applyFont="1" applyFill="1" applyBorder="1" applyAlignment="1">
      <alignment horizontal="center" vertical="center" shrinkToFit="1"/>
      <protection/>
    </xf>
    <xf numFmtId="0" fontId="62" fillId="0" borderId="22" xfId="119" applyFont="1" applyFill="1" applyBorder="1" applyAlignment="1">
      <alignment horizontal="center" vertical="center"/>
      <protection/>
    </xf>
    <xf numFmtId="0" fontId="62" fillId="0" borderId="0" xfId="119" applyNumberFormat="1" applyFont="1" applyFill="1" applyBorder="1" applyAlignment="1">
      <alignment horizontal="center" vertical="center"/>
      <protection/>
    </xf>
    <xf numFmtId="182" fontId="62" fillId="0" borderId="22" xfId="119" applyNumberFormat="1" applyFont="1" applyFill="1" applyBorder="1" applyAlignment="1">
      <alignment horizontal="center" vertical="center"/>
      <protection/>
    </xf>
    <xf numFmtId="0" fontId="62" fillId="0" borderId="0" xfId="119" applyFont="1" applyFill="1" applyBorder="1" applyAlignment="1">
      <alignment horizontal="center" vertical="center"/>
      <protection/>
    </xf>
    <xf numFmtId="0" fontId="7" fillId="0" borderId="0" xfId="119" applyFont="1" applyFill="1" applyAlignment="1">
      <alignment vertical="center"/>
      <protection/>
    </xf>
    <xf numFmtId="0" fontId="5" fillId="0" borderId="22" xfId="119" applyFont="1" applyFill="1" applyBorder="1" applyAlignment="1">
      <alignment horizontal="center" vertical="center"/>
      <protection/>
    </xf>
    <xf numFmtId="0" fontId="5" fillId="0" borderId="0" xfId="119" applyFont="1" applyFill="1" applyBorder="1" applyAlignment="1">
      <alignment horizontal="center" vertical="center"/>
      <protection/>
    </xf>
    <xf numFmtId="0" fontId="10" fillId="0" borderId="24" xfId="119" applyFont="1" applyFill="1" applyBorder="1" applyAlignment="1">
      <alignment horizontal="center" vertical="center"/>
      <protection/>
    </xf>
    <xf numFmtId="0" fontId="10" fillId="0" borderId="26" xfId="119" applyFont="1" applyFill="1" applyBorder="1" applyAlignment="1">
      <alignment horizontal="center" vertical="center"/>
      <protection/>
    </xf>
    <xf numFmtId="0" fontId="62" fillId="0" borderId="23" xfId="119" applyNumberFormat="1" applyFont="1" applyFill="1" applyBorder="1" applyAlignment="1">
      <alignment horizontal="center" vertical="center"/>
      <protection/>
    </xf>
    <xf numFmtId="182" fontId="5" fillId="0" borderId="23" xfId="119" applyNumberFormat="1" applyFont="1" applyFill="1" applyBorder="1" applyAlignment="1">
      <alignment horizontal="center" vertical="center" shrinkToFit="1"/>
      <protection/>
    </xf>
    <xf numFmtId="182" fontId="5" fillId="0" borderId="0" xfId="119" applyNumberFormat="1" applyFont="1" applyFill="1" applyBorder="1" applyAlignment="1">
      <alignment horizontal="center" vertical="center" shrinkToFit="1"/>
      <protection/>
    </xf>
    <xf numFmtId="182" fontId="5" fillId="0" borderId="22" xfId="119" applyNumberFormat="1" applyFont="1" applyFill="1" applyBorder="1" applyAlignment="1">
      <alignment horizontal="center" vertical="center" shrinkToFit="1"/>
      <protection/>
    </xf>
    <xf numFmtId="182" fontId="10" fillId="0" borderId="25" xfId="119" applyNumberFormat="1" applyFont="1" applyFill="1" applyBorder="1" applyAlignment="1">
      <alignment horizontal="center" vertical="center" shrinkToFit="1"/>
      <protection/>
    </xf>
    <xf numFmtId="182" fontId="10" fillId="0" borderId="26" xfId="119" applyNumberFormat="1" applyFont="1" applyFill="1" applyBorder="1" applyAlignment="1">
      <alignment horizontal="center" vertical="center" shrinkToFit="1"/>
      <protection/>
    </xf>
    <xf numFmtId="182" fontId="10" fillId="0" borderId="24" xfId="119" applyNumberFormat="1" applyFont="1" applyFill="1" applyBorder="1" applyAlignment="1">
      <alignment horizontal="center" vertical="center" shrinkToFit="1"/>
      <protection/>
    </xf>
    <xf numFmtId="179" fontId="62" fillId="0" borderId="0" xfId="95" applyNumberFormat="1" applyFont="1" applyFill="1" applyBorder="1" applyAlignment="1">
      <alignment horizontal="center" vertical="center"/>
    </xf>
    <xf numFmtId="179" fontId="62" fillId="0" borderId="0" xfId="95" applyNumberFormat="1" applyFont="1" applyFill="1" applyBorder="1" applyAlignment="1">
      <alignment horizontal="right" vertical="center" indent="1"/>
    </xf>
    <xf numFmtId="0" fontId="62" fillId="0" borderId="0" xfId="119" applyFont="1" applyFill="1">
      <alignment vertical="center"/>
      <protection/>
    </xf>
    <xf numFmtId="177" fontId="5" fillId="0" borderId="0" xfId="119" applyNumberFormat="1" applyFont="1" applyFill="1" applyBorder="1" applyAlignment="1">
      <alignment horizontal="center" vertical="center"/>
      <protection/>
    </xf>
    <xf numFmtId="179" fontId="5" fillId="0" borderId="0" xfId="119" applyNumberFormat="1" applyFont="1" applyFill="1" applyBorder="1" applyAlignment="1">
      <alignment horizontal="center" vertical="center"/>
      <protection/>
    </xf>
    <xf numFmtId="0" fontId="5" fillId="0" borderId="0" xfId="119" applyFont="1" applyFill="1" applyBorder="1">
      <alignment vertical="center"/>
      <protection/>
    </xf>
    <xf numFmtId="177" fontId="5" fillId="0" borderId="23" xfId="95" applyNumberFormat="1" applyFont="1" applyFill="1" applyBorder="1" applyAlignment="1">
      <alignment horizontal="center" vertical="center"/>
    </xf>
    <xf numFmtId="196" fontId="62" fillId="0" borderId="22" xfId="119" applyNumberFormat="1" applyFont="1" applyFill="1" applyBorder="1" applyAlignment="1">
      <alignment horizontal="center" vertical="center"/>
      <protection/>
    </xf>
    <xf numFmtId="179" fontId="62" fillId="0" borderId="0" xfId="119" applyNumberFormat="1" applyFont="1" applyFill="1" applyBorder="1" applyAlignment="1">
      <alignment horizontal="center" vertical="center"/>
      <protection/>
    </xf>
    <xf numFmtId="182" fontId="62" fillId="0" borderId="0" xfId="119" applyNumberFormat="1" applyFont="1" applyFill="1" applyBorder="1" applyAlignment="1">
      <alignment horizontal="right" vertical="center"/>
      <protection/>
    </xf>
    <xf numFmtId="182" fontId="62" fillId="0" borderId="0" xfId="119" applyNumberFormat="1" applyFont="1" applyFill="1" applyBorder="1" applyAlignment="1">
      <alignment vertical="center"/>
      <protection/>
    </xf>
    <xf numFmtId="196" fontId="5" fillId="0" borderId="22" xfId="119" applyNumberFormat="1" applyFont="1" applyFill="1" applyBorder="1" applyAlignment="1">
      <alignment horizontal="center" vertical="center"/>
      <protection/>
    </xf>
    <xf numFmtId="182" fontId="5" fillId="0" borderId="0" xfId="119" applyNumberFormat="1" applyFont="1" applyFill="1" applyBorder="1" applyAlignment="1">
      <alignment horizontal="right" vertical="center"/>
      <protection/>
    </xf>
    <xf numFmtId="182" fontId="10" fillId="0" borderId="26" xfId="119" applyNumberFormat="1" applyFont="1" applyFill="1" applyBorder="1" applyAlignment="1">
      <alignment horizontal="right" vertical="center"/>
      <protection/>
    </xf>
    <xf numFmtId="179" fontId="10" fillId="0" borderId="26" xfId="119" applyNumberFormat="1" applyFont="1" applyFill="1" applyBorder="1" applyAlignment="1">
      <alignment horizontal="center" vertical="center"/>
      <protection/>
    </xf>
    <xf numFmtId="0" fontId="10" fillId="0" borderId="0" xfId="119" applyFont="1" applyFill="1" applyBorder="1">
      <alignment vertical="center"/>
      <protection/>
    </xf>
    <xf numFmtId="179" fontId="10" fillId="0" borderId="26" xfId="95" applyNumberFormat="1" applyFont="1" applyFill="1" applyBorder="1" applyAlignment="1">
      <alignment horizontal="right" vertical="center" indent="1"/>
    </xf>
    <xf numFmtId="179" fontId="10" fillId="0" borderId="26" xfId="95" applyNumberFormat="1" applyFont="1" applyFill="1" applyBorder="1" applyAlignment="1">
      <alignment horizontal="center" vertical="center"/>
    </xf>
    <xf numFmtId="196" fontId="10" fillId="0" borderId="24" xfId="119" applyNumberFormat="1" applyFont="1" applyFill="1" applyBorder="1" applyAlignment="1">
      <alignment horizontal="center" vertical="center"/>
      <protection/>
    </xf>
    <xf numFmtId="179" fontId="13" fillId="0" borderId="26" xfId="96" applyNumberFormat="1" applyFont="1" applyFill="1" applyBorder="1" applyAlignment="1">
      <alignment horizontal="center" vertical="center"/>
    </xf>
    <xf numFmtId="179" fontId="13" fillId="0" borderId="25" xfId="95" applyNumberFormat="1" applyFont="1" applyFill="1" applyBorder="1" applyAlignment="1">
      <alignment horizontal="center" vertical="center"/>
    </xf>
    <xf numFmtId="177" fontId="10" fillId="0" borderId="26" xfId="119" applyNumberFormat="1" applyFont="1" applyFill="1" applyBorder="1" applyAlignment="1">
      <alignment horizontal="center" vertical="center"/>
      <protection/>
    </xf>
    <xf numFmtId="179" fontId="5" fillId="0" borderId="0" xfId="119" applyNumberFormat="1" applyFont="1" applyFill="1" applyBorder="1" applyAlignment="1">
      <alignment horizontal="right" vertical="center" indent="1"/>
      <protection/>
    </xf>
    <xf numFmtId="0" fontId="5" fillId="0" borderId="0" xfId="119" applyNumberFormat="1" applyFont="1" applyFill="1" applyBorder="1" applyAlignment="1">
      <alignment horizontal="center" vertical="center"/>
      <protection/>
    </xf>
    <xf numFmtId="0" fontId="11" fillId="0" borderId="0" xfId="119" applyFont="1" applyAlignment="1">
      <alignment/>
      <protection/>
    </xf>
    <xf numFmtId="182" fontId="10" fillId="0" borderId="0" xfId="119" applyNumberFormat="1" applyFont="1" applyFill="1" applyBorder="1" applyAlignment="1">
      <alignment horizontal="center" vertical="center" shrinkToFit="1"/>
      <protection/>
    </xf>
    <xf numFmtId="196" fontId="5" fillId="0" borderId="0" xfId="95" applyNumberFormat="1" applyFont="1" applyFill="1" applyBorder="1" applyAlignment="1">
      <alignment horizontal="center" vertical="center"/>
    </xf>
    <xf numFmtId="181" fontId="5" fillId="0" borderId="0" xfId="119" applyNumberFormat="1" applyFont="1" applyFill="1" applyBorder="1" applyAlignment="1">
      <alignment horizontal="center" vertical="center" shrinkToFit="1"/>
      <protection/>
    </xf>
    <xf numFmtId="181" fontId="10" fillId="0" borderId="26" xfId="119" applyNumberFormat="1" applyFont="1" applyFill="1" applyBorder="1" applyAlignment="1">
      <alignment horizontal="center" vertical="center" shrinkToFit="1"/>
      <protection/>
    </xf>
    <xf numFmtId="179" fontId="5" fillId="0" borderId="0" xfId="96" applyNumberFormat="1" applyFont="1" applyFill="1" applyBorder="1" applyAlignment="1">
      <alignment horizontal="center" vertical="center"/>
    </xf>
    <xf numFmtId="197" fontId="5" fillId="0" borderId="0" xfId="119" applyNumberFormat="1" applyFont="1" applyFill="1" applyBorder="1" applyAlignment="1">
      <alignment horizontal="center" vertical="center"/>
      <protection/>
    </xf>
    <xf numFmtId="0" fontId="62" fillId="0" borderId="23" xfId="119" applyFont="1" applyFill="1" applyBorder="1" applyAlignment="1">
      <alignment horizontal="center" vertical="center" shrinkToFit="1"/>
      <protection/>
    </xf>
    <xf numFmtId="0" fontId="5" fillId="0" borderId="23" xfId="119" applyFont="1" applyFill="1" applyBorder="1" applyAlignment="1">
      <alignment horizontal="center" vertical="center" shrinkToFit="1"/>
      <protection/>
    </xf>
    <xf numFmtId="0" fontId="10" fillId="0" borderId="25" xfId="119" applyFont="1" applyFill="1" applyBorder="1" applyAlignment="1">
      <alignment horizontal="center" vertical="center" shrinkToFit="1"/>
      <protection/>
    </xf>
    <xf numFmtId="0" fontId="4" fillId="0" borderId="0" xfId="119" applyFont="1" applyFill="1" applyAlignment="1">
      <alignment horizontal="center" vertical="center" shrinkToFit="1"/>
      <protection/>
    </xf>
    <xf numFmtId="179" fontId="62" fillId="0" borderId="0" xfId="92" applyNumberFormat="1" applyFont="1" applyFill="1" applyBorder="1" applyAlignment="1">
      <alignment horizontal="center" vertical="center"/>
    </xf>
    <xf numFmtId="0" fontId="6" fillId="0" borderId="0" xfId="119" applyFont="1" applyFill="1" applyAlignment="1">
      <alignment vertical="center"/>
      <protection/>
    </xf>
    <xf numFmtId="0" fontId="5" fillId="0" borderId="0" xfId="119" applyNumberFormat="1" applyFont="1" applyFill="1" applyAlignment="1">
      <alignment horizontal="center" vertical="center"/>
      <protection/>
    </xf>
    <xf numFmtId="0" fontId="62" fillId="0" borderId="0" xfId="119" applyFont="1" applyFill="1" applyAlignment="1">
      <alignment horizontal="center" vertical="center"/>
      <protection/>
    </xf>
    <xf numFmtId="179" fontId="5" fillId="0" borderId="22" xfId="119" applyNumberFormat="1" applyFont="1" applyFill="1" applyBorder="1" applyAlignment="1">
      <alignment horizontal="center" vertical="center"/>
      <protection/>
    </xf>
    <xf numFmtId="0" fontId="10" fillId="0" borderId="0" xfId="119" applyFont="1" applyFill="1" applyBorder="1" applyAlignment="1">
      <alignment horizontal="center" vertical="center"/>
      <protection/>
    </xf>
    <xf numFmtId="0" fontId="3" fillId="0" borderId="0" xfId="119" applyFont="1" applyFill="1" applyAlignment="1">
      <alignment vertical="center"/>
      <protection/>
    </xf>
    <xf numFmtId="3" fontId="62" fillId="0" borderId="0" xfId="119" applyNumberFormat="1" applyFont="1" applyFill="1" applyBorder="1" applyAlignment="1">
      <alignment horizontal="right" vertical="center"/>
      <protection/>
    </xf>
    <xf numFmtId="3" fontId="62" fillId="0" borderId="22" xfId="119" applyNumberFormat="1" applyFont="1" applyFill="1" applyBorder="1" applyAlignment="1">
      <alignment horizontal="right" vertical="center"/>
      <protection/>
    </xf>
    <xf numFmtId="182" fontId="5" fillId="0" borderId="23" xfId="119" applyNumberFormat="1" applyFont="1" applyFill="1" applyBorder="1" applyAlignment="1">
      <alignment horizontal="right" vertical="center"/>
      <protection/>
    </xf>
    <xf numFmtId="182" fontId="5" fillId="0" borderId="22" xfId="119" applyNumberFormat="1" applyFont="1" applyFill="1" applyBorder="1" applyAlignment="1">
      <alignment horizontal="right" vertical="center"/>
      <protection/>
    </xf>
    <xf numFmtId="0" fontId="0" fillId="0" borderId="0" xfId="119" applyFont="1" applyFill="1" applyAlignment="1">
      <alignment/>
      <protection/>
    </xf>
    <xf numFmtId="0" fontId="62" fillId="0" borderId="22" xfId="119" applyNumberFormat="1" applyFont="1" applyFill="1" applyBorder="1" applyAlignment="1">
      <alignment horizontal="center" vertical="center"/>
      <protection/>
    </xf>
    <xf numFmtId="0" fontId="10" fillId="0" borderId="0" xfId="119" applyFont="1">
      <alignment vertical="center"/>
      <protection/>
    </xf>
    <xf numFmtId="196" fontId="5" fillId="0" borderId="0" xfId="119" applyNumberFormat="1" applyFont="1" applyFill="1" applyBorder="1" applyAlignment="1">
      <alignment horizontal="center" vertical="center"/>
      <protection/>
    </xf>
    <xf numFmtId="0" fontId="10" fillId="0" borderId="0" xfId="119" applyFont="1" applyFill="1" applyAlignment="1">
      <alignment horizontal="center" vertical="center"/>
      <protection/>
    </xf>
    <xf numFmtId="0" fontId="4" fillId="0" borderId="0" xfId="119" applyFont="1" applyFill="1" applyAlignment="1" quotePrefix="1">
      <alignment horizontal="center" vertical="center"/>
      <protection/>
    </xf>
    <xf numFmtId="0" fontId="5" fillId="0" borderId="0" xfId="119" applyFont="1" applyFill="1" applyAlignment="1">
      <alignment horizontal="right" vertical="center"/>
      <protection/>
    </xf>
    <xf numFmtId="0" fontId="48" fillId="0" borderId="0" xfId="119" applyFont="1" applyFill="1" applyAlignment="1">
      <alignment vertical="center"/>
      <protection/>
    </xf>
    <xf numFmtId="181" fontId="62" fillId="0" borderId="22" xfId="119" applyNumberFormat="1" applyFont="1" applyFill="1" applyBorder="1" applyAlignment="1">
      <alignment horizontal="center" vertical="center"/>
      <protection/>
    </xf>
    <xf numFmtId="182" fontId="62" fillId="0" borderId="23" xfId="119" applyNumberFormat="1" applyFont="1" applyFill="1" applyBorder="1" applyAlignment="1">
      <alignment horizontal="center" vertical="center" shrinkToFit="1"/>
      <protection/>
    </xf>
    <xf numFmtId="179" fontId="62" fillId="0" borderId="0" xfId="119" applyNumberFormat="1" applyFont="1" applyFill="1" applyBorder="1" applyAlignment="1">
      <alignment horizontal="center" vertical="center" shrinkToFit="1"/>
      <protection/>
    </xf>
    <xf numFmtId="0" fontId="62" fillId="0" borderId="0" xfId="119" applyFont="1" applyFill="1" applyBorder="1">
      <alignment vertical="center"/>
      <protection/>
    </xf>
    <xf numFmtId="179" fontId="5" fillId="0" borderId="0" xfId="119" applyNumberFormat="1" applyFont="1" applyFill="1" applyBorder="1" applyAlignment="1">
      <alignment horizontal="center" vertical="center" shrinkToFit="1"/>
      <protection/>
    </xf>
    <xf numFmtId="179" fontId="5" fillId="0" borderId="22" xfId="119" applyNumberFormat="1" applyFont="1" applyFill="1" applyBorder="1" applyAlignment="1">
      <alignment horizontal="center" vertical="center" shrinkToFit="1"/>
      <protection/>
    </xf>
    <xf numFmtId="0" fontId="5" fillId="0" borderId="0" xfId="119" applyFont="1" applyFill="1" applyAlignment="1" quotePrefix="1">
      <alignment horizontal="left" vertical="center"/>
      <protection/>
    </xf>
    <xf numFmtId="0" fontId="5" fillId="0" borderId="0" xfId="119" applyFill="1">
      <alignment vertical="center"/>
      <protection/>
    </xf>
    <xf numFmtId="0" fontId="5" fillId="0" borderId="0" xfId="119" applyFill="1" applyAlignment="1">
      <alignment horizontal="center"/>
      <protection/>
    </xf>
    <xf numFmtId="178" fontId="62" fillId="0" borderId="22" xfId="119" applyNumberFormat="1" applyFont="1" applyFill="1" applyBorder="1" applyAlignment="1">
      <alignment horizontal="center" vertical="center"/>
      <protection/>
    </xf>
    <xf numFmtId="178" fontId="62" fillId="0" borderId="23" xfId="119" applyNumberFormat="1" applyFont="1" applyFill="1" applyBorder="1" applyAlignment="1">
      <alignment horizontal="center" vertical="center"/>
      <protection/>
    </xf>
    <xf numFmtId="178" fontId="10" fillId="0" borderId="24" xfId="119" applyNumberFormat="1" applyFont="1" applyFill="1" applyBorder="1" applyAlignment="1">
      <alignment horizontal="center" vertical="center"/>
      <protection/>
    </xf>
    <xf numFmtId="178" fontId="10" fillId="0" borderId="25" xfId="119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182" fontId="10" fillId="0" borderId="25" xfId="0" applyNumberFormat="1" applyFont="1" applyFill="1" applyBorder="1" applyAlignment="1">
      <alignment horizontal="center" vertical="center" shrinkToFit="1"/>
    </xf>
    <xf numFmtId="182" fontId="10" fillId="0" borderId="26" xfId="0" applyNumberFormat="1" applyFont="1" applyFill="1" applyBorder="1" applyAlignment="1">
      <alignment horizontal="center" vertical="center" shrinkToFit="1"/>
    </xf>
    <xf numFmtId="179" fontId="10" fillId="0" borderId="26" xfId="0" applyNumberFormat="1" applyFont="1" applyFill="1" applyBorder="1" applyAlignment="1">
      <alignment horizontal="center" vertical="center" shrinkToFit="1"/>
    </xf>
    <xf numFmtId="0" fontId="10" fillId="0" borderId="26" xfId="0" applyNumberFormat="1" applyFont="1" applyFill="1" applyBorder="1" applyAlignment="1">
      <alignment horizontal="center" vertical="center" shrinkToFit="1"/>
    </xf>
    <xf numFmtId="179" fontId="10" fillId="0" borderId="24" xfId="0" applyNumberFormat="1" applyFont="1" applyFill="1" applyBorder="1" applyAlignment="1">
      <alignment horizontal="center" vertical="center" shrinkToFit="1"/>
    </xf>
    <xf numFmtId="177" fontId="62" fillId="0" borderId="0" xfId="92" applyNumberFormat="1" applyFont="1" applyFill="1" applyBorder="1" applyAlignment="1">
      <alignment horizontal="right" vertical="center"/>
    </xf>
    <xf numFmtId="177" fontId="62" fillId="0" borderId="0" xfId="92" applyNumberFormat="1" applyFont="1" applyFill="1" applyBorder="1" applyAlignment="1">
      <alignment horizontal="right" vertical="center" shrinkToFit="1"/>
    </xf>
    <xf numFmtId="0" fontId="62" fillId="0" borderId="27" xfId="119" applyFont="1" applyFill="1" applyBorder="1" applyAlignment="1">
      <alignment horizontal="center" vertical="center"/>
      <protection/>
    </xf>
    <xf numFmtId="41" fontId="5" fillId="0" borderId="23" xfId="92" applyFont="1" applyFill="1" applyBorder="1" applyAlignment="1">
      <alignment horizontal="center" vertical="center" shrinkToFit="1"/>
    </xf>
    <xf numFmtId="41" fontId="5" fillId="0" borderId="0" xfId="92" applyFont="1" applyFill="1" applyBorder="1" applyAlignment="1">
      <alignment horizontal="center" vertical="center" shrinkToFit="1"/>
    </xf>
    <xf numFmtId="41" fontId="5" fillId="0" borderId="28" xfId="92" applyFont="1" applyFill="1" applyBorder="1" applyAlignment="1">
      <alignment horizontal="center" vertical="center" shrinkToFit="1"/>
    </xf>
    <xf numFmtId="0" fontId="10" fillId="0" borderId="0" xfId="119" applyFont="1" applyFill="1" applyAlignment="1">
      <alignment vertical="center"/>
      <protection/>
    </xf>
    <xf numFmtId="0" fontId="10" fillId="0" borderId="29" xfId="119" applyFont="1" applyFill="1" applyBorder="1" applyAlignment="1">
      <alignment horizontal="center" vertical="center"/>
      <protection/>
    </xf>
    <xf numFmtId="41" fontId="60" fillId="0" borderId="25" xfId="92" applyFont="1" applyFill="1" applyBorder="1" applyAlignment="1">
      <alignment horizontal="center" vertical="center"/>
    </xf>
    <xf numFmtId="41" fontId="60" fillId="0" borderId="26" xfId="92" applyFont="1" applyFill="1" applyBorder="1" applyAlignment="1">
      <alignment horizontal="center" vertical="center" shrinkToFit="1"/>
    </xf>
    <xf numFmtId="41" fontId="60" fillId="0" borderId="26" xfId="92" applyFont="1" applyFill="1" applyBorder="1" applyAlignment="1">
      <alignment horizontal="center" vertical="center"/>
    </xf>
    <xf numFmtId="41" fontId="60" fillId="0" borderId="30" xfId="92" applyFont="1" applyFill="1" applyBorder="1" applyAlignment="1">
      <alignment vertical="center" shrinkToFit="1"/>
    </xf>
    <xf numFmtId="0" fontId="0" fillId="0" borderId="0" xfId="119" applyFont="1" applyFill="1" applyAlignment="1">
      <alignment vertical="center"/>
      <protection/>
    </xf>
    <xf numFmtId="0" fontId="5" fillId="0" borderId="0" xfId="119" applyFill="1" applyAlignment="1">
      <alignment vertical="center"/>
      <protection/>
    </xf>
    <xf numFmtId="197" fontId="62" fillId="0" borderId="0" xfId="119" applyNumberFormat="1" applyFont="1" applyFill="1" applyBorder="1" applyAlignment="1" quotePrefix="1">
      <alignment horizontal="center" vertical="center"/>
      <protection/>
    </xf>
    <xf numFmtId="197" fontId="62" fillId="0" borderId="22" xfId="119" applyNumberFormat="1" applyFont="1" applyFill="1" applyBorder="1" applyAlignment="1" quotePrefix="1">
      <alignment horizontal="center" vertical="center"/>
      <protection/>
    </xf>
    <xf numFmtId="0" fontId="62" fillId="0" borderId="0" xfId="119" applyFont="1" applyFill="1" applyBorder="1" applyAlignment="1">
      <alignment vertical="center"/>
      <protection/>
    </xf>
    <xf numFmtId="0" fontId="5" fillId="0" borderId="0" xfId="119" applyFill="1" applyAlignment="1">
      <alignment/>
      <protection/>
    </xf>
    <xf numFmtId="182" fontId="10" fillId="0" borderId="25" xfId="0" applyNumberFormat="1" applyFont="1" applyFill="1" applyBorder="1" applyAlignment="1">
      <alignment horizontal="center" vertical="center"/>
    </xf>
    <xf numFmtId="182" fontId="10" fillId="0" borderId="26" xfId="0" applyNumberFormat="1" applyFont="1" applyFill="1" applyBorder="1" applyAlignment="1">
      <alignment horizontal="center" vertical="center"/>
    </xf>
    <xf numFmtId="182" fontId="10" fillId="0" borderId="24" xfId="0" applyNumberFormat="1" applyFont="1" applyFill="1" applyBorder="1" applyAlignment="1">
      <alignment horizontal="center" vertical="center"/>
    </xf>
    <xf numFmtId="182" fontId="13" fillId="0" borderId="24" xfId="0" applyNumberFormat="1" applyFont="1" applyFill="1" applyBorder="1" applyAlignment="1">
      <alignment horizontal="center" vertical="center"/>
    </xf>
    <xf numFmtId="182" fontId="13" fillId="0" borderId="25" xfId="0" applyNumberFormat="1" applyFont="1" applyFill="1" applyBorder="1" applyAlignment="1">
      <alignment horizontal="center" vertical="center"/>
    </xf>
    <xf numFmtId="182" fontId="13" fillId="0" borderId="26" xfId="0" applyNumberFormat="1" applyFont="1" applyFill="1" applyBorder="1" applyAlignment="1">
      <alignment horizontal="center" vertical="center"/>
    </xf>
    <xf numFmtId="0" fontId="11" fillId="0" borderId="24" xfId="119" applyFont="1" applyFill="1" applyBorder="1" applyAlignment="1">
      <alignment horizontal="center" vertical="center" wrapText="1"/>
      <protection/>
    </xf>
    <xf numFmtId="0" fontId="3" fillId="0" borderId="31" xfId="119" applyFont="1" applyFill="1" applyBorder="1" applyAlignment="1">
      <alignment horizontal="center" vertical="center" wrapText="1"/>
      <protection/>
    </xf>
    <xf numFmtId="0" fontId="5" fillId="0" borderId="31" xfId="119" applyFont="1" applyFill="1" applyBorder="1" applyAlignment="1">
      <alignment horizontal="center" vertical="center" wrapText="1"/>
      <protection/>
    </xf>
    <xf numFmtId="3" fontId="62" fillId="0" borderId="23" xfId="119" applyNumberFormat="1" applyFont="1" applyFill="1" applyBorder="1" applyAlignment="1">
      <alignment horizontal="center" vertical="center"/>
      <protection/>
    </xf>
    <xf numFmtId="3" fontId="5" fillId="0" borderId="0" xfId="119" applyNumberFormat="1" applyFont="1" applyFill="1" applyBorder="1" applyAlignment="1">
      <alignment horizontal="center" vertical="center"/>
      <protection/>
    </xf>
    <xf numFmtId="0" fontId="11" fillId="0" borderId="0" xfId="119" applyFont="1" applyFill="1" applyAlignment="1">
      <alignment vertical="center"/>
      <protection/>
    </xf>
    <xf numFmtId="182" fontId="5" fillId="0" borderId="0" xfId="119" applyNumberFormat="1" applyFont="1" applyFill="1" applyAlignment="1">
      <alignment vertical="center"/>
      <protection/>
    </xf>
    <xf numFmtId="182" fontId="10" fillId="0" borderId="0" xfId="119" applyNumberFormat="1" applyFont="1" applyFill="1" applyBorder="1" applyAlignment="1">
      <alignment vertical="center"/>
      <protection/>
    </xf>
    <xf numFmtId="3" fontId="10" fillId="0" borderId="25" xfId="0" applyNumberFormat="1" applyFont="1" applyFill="1" applyBorder="1" applyAlignment="1">
      <alignment horizontal="center" vertical="center"/>
    </xf>
    <xf numFmtId="0" fontId="5" fillId="0" borderId="25" xfId="119" applyFont="1" applyFill="1" applyBorder="1" applyAlignment="1">
      <alignment horizontal="center" vertical="center"/>
      <protection/>
    </xf>
    <xf numFmtId="0" fontId="6" fillId="0" borderId="0" xfId="119" applyFont="1" applyFill="1">
      <alignment vertical="center"/>
      <protection/>
    </xf>
    <xf numFmtId="0" fontId="62" fillId="0" borderId="28" xfId="119" applyFont="1" applyFill="1" applyBorder="1" applyAlignment="1">
      <alignment horizontal="center" vertical="center"/>
      <protection/>
    </xf>
    <xf numFmtId="41" fontId="5" fillId="0" borderId="27" xfId="92" applyFont="1" applyFill="1" applyBorder="1" applyAlignment="1">
      <alignment horizontal="right" vertical="center"/>
    </xf>
    <xf numFmtId="41" fontId="5" fillId="0" borderId="0" xfId="92" applyFont="1" applyFill="1" applyBorder="1" applyAlignment="1">
      <alignment horizontal="right" vertical="center"/>
    </xf>
    <xf numFmtId="41" fontId="10" fillId="0" borderId="29" xfId="92" applyFont="1" applyFill="1" applyBorder="1" applyAlignment="1">
      <alignment vertical="center"/>
    </xf>
    <xf numFmtId="41" fontId="10" fillId="0" borderId="26" xfId="92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119" applyNumberFormat="1" applyFont="1" applyFill="1" applyAlignment="1">
      <alignment vertical="center"/>
      <protection/>
    </xf>
    <xf numFmtId="179" fontId="62" fillId="0" borderId="23" xfId="96" applyNumberFormat="1" applyFont="1" applyFill="1" applyBorder="1" applyAlignment="1">
      <alignment horizontal="center" vertical="center"/>
    </xf>
    <xf numFmtId="179" fontId="62" fillId="0" borderId="22" xfId="96" applyNumberFormat="1" applyFont="1" applyFill="1" applyBorder="1" applyAlignment="1">
      <alignment horizontal="center" vertical="center" shrinkToFit="1"/>
    </xf>
    <xf numFmtId="0" fontId="5" fillId="0" borderId="0" xfId="119" applyFont="1" applyFill="1" applyBorder="1" applyAlignment="1">
      <alignment horizontal="right" vertical="center"/>
      <protection/>
    </xf>
    <xf numFmtId="177" fontId="62" fillId="0" borderId="0" xfId="96" applyNumberFormat="1" applyFont="1" applyFill="1" applyBorder="1" applyAlignment="1">
      <alignment horizontal="center" vertical="center"/>
    </xf>
    <xf numFmtId="197" fontId="62" fillId="0" borderId="0" xfId="95" applyNumberFormat="1" applyFont="1" applyFill="1" applyBorder="1" applyAlignment="1">
      <alignment horizontal="center" vertical="center"/>
    </xf>
    <xf numFmtId="197" fontId="62" fillId="0" borderId="0" xfId="96" applyNumberFormat="1" applyFont="1" applyFill="1" applyBorder="1" applyAlignment="1">
      <alignment horizontal="center" vertical="center"/>
    </xf>
    <xf numFmtId="197" fontId="62" fillId="0" borderId="22" xfId="96" applyNumberFormat="1" applyFont="1" applyFill="1" applyBorder="1" applyAlignment="1">
      <alignment horizontal="center" vertical="center"/>
    </xf>
    <xf numFmtId="0" fontId="3" fillId="0" borderId="0" xfId="119" applyNumberFormat="1" applyFont="1" applyFill="1" applyAlignment="1">
      <alignment vertical="center"/>
      <protection/>
    </xf>
    <xf numFmtId="0" fontId="5" fillId="0" borderId="0" xfId="119" applyFont="1" applyFill="1" applyAlignment="1">
      <alignment/>
      <protection/>
    </xf>
    <xf numFmtId="179" fontId="10" fillId="0" borderId="26" xfId="0" applyNumberFormat="1" applyFont="1" applyFill="1" applyBorder="1" applyAlignment="1">
      <alignment horizontal="center" vertical="center"/>
    </xf>
    <xf numFmtId="179" fontId="10" fillId="0" borderId="24" xfId="0" applyNumberFormat="1" applyFont="1" applyFill="1" applyBorder="1" applyAlignment="1">
      <alignment horizontal="center" vertical="center"/>
    </xf>
    <xf numFmtId="0" fontId="4" fillId="0" borderId="0" xfId="119" applyFont="1" applyFill="1" applyAlignment="1">
      <alignment vertical="center"/>
      <protection/>
    </xf>
    <xf numFmtId="0" fontId="0" fillId="0" borderId="0" xfId="119" applyFont="1" applyFill="1" applyBorder="1">
      <alignment vertical="center"/>
      <protection/>
    </xf>
    <xf numFmtId="0" fontId="10" fillId="0" borderId="0" xfId="119" applyFont="1" applyFill="1">
      <alignment vertical="center"/>
      <protection/>
    </xf>
    <xf numFmtId="41" fontId="62" fillId="0" borderId="0" xfId="92" applyFont="1" applyFill="1" applyBorder="1" applyAlignment="1">
      <alignment horizontal="center" vertical="center"/>
    </xf>
    <xf numFmtId="182" fontId="13" fillId="0" borderId="26" xfId="119" applyNumberFormat="1" applyFont="1" applyFill="1" applyBorder="1" applyAlignment="1">
      <alignment horizontal="center" vertical="center"/>
      <protection/>
    </xf>
    <xf numFmtId="0" fontId="5" fillId="0" borderId="19" xfId="119" applyFont="1" applyFill="1" applyBorder="1" applyAlignment="1">
      <alignment horizontal="center" vertical="center" wrapText="1" shrinkToFit="1"/>
      <protection/>
    </xf>
    <xf numFmtId="0" fontId="50" fillId="0" borderId="0" xfId="119" applyFont="1" applyFill="1" applyAlignment="1">
      <alignment horizontal="left" vertical="center"/>
      <protection/>
    </xf>
    <xf numFmtId="0" fontId="11" fillId="0" borderId="20" xfId="119" applyFont="1" applyFill="1" applyBorder="1" applyAlignment="1">
      <alignment horizontal="center" vertical="center"/>
      <protection/>
    </xf>
    <xf numFmtId="0" fontId="5" fillId="0" borderId="15" xfId="119" applyFont="1" applyFill="1" applyBorder="1" applyAlignment="1">
      <alignment vertical="center"/>
      <protection/>
    </xf>
    <xf numFmtId="0" fontId="5" fillId="0" borderId="22" xfId="119" applyFont="1" applyFill="1" applyBorder="1" applyAlignment="1">
      <alignment vertical="center"/>
      <protection/>
    </xf>
    <xf numFmtId="0" fontId="5" fillId="0" borderId="15" xfId="119" applyFont="1" applyFill="1" applyBorder="1" applyAlignment="1">
      <alignment horizontal="center" vertical="center"/>
      <protection/>
    </xf>
    <xf numFmtId="0" fontId="11" fillId="0" borderId="32" xfId="119" applyFont="1" applyFill="1" applyBorder="1" applyAlignment="1" quotePrefix="1">
      <alignment horizontal="centerContinuous" vertical="center"/>
      <protection/>
    </xf>
    <xf numFmtId="0" fontId="5" fillId="0" borderId="33" xfId="119" applyFont="1" applyFill="1" applyBorder="1" applyAlignment="1">
      <alignment horizontal="centerContinuous" vertical="center"/>
      <protection/>
    </xf>
    <xf numFmtId="0" fontId="11" fillId="0" borderId="32" xfId="119" applyFont="1" applyFill="1" applyBorder="1" applyAlignment="1" quotePrefix="1">
      <alignment horizontal="centerContinuous" vertical="center" wrapText="1"/>
      <protection/>
    </xf>
    <xf numFmtId="0" fontId="11" fillId="0" borderId="20" xfId="119" applyFont="1" applyFill="1" applyBorder="1" applyAlignment="1">
      <alignment horizontal="center" vertical="center" wrapText="1"/>
      <protection/>
    </xf>
    <xf numFmtId="0" fontId="5" fillId="0" borderId="19" xfId="119" applyFont="1" applyFill="1" applyBorder="1" applyAlignment="1">
      <alignment horizontal="center" vertical="center"/>
      <protection/>
    </xf>
    <xf numFmtId="0" fontId="11" fillId="0" borderId="31" xfId="119" applyFont="1" applyFill="1" applyBorder="1" applyAlignment="1" quotePrefix="1">
      <alignment horizontal="center" vertical="center" wrapText="1"/>
      <protection/>
    </xf>
    <xf numFmtId="0" fontId="5" fillId="0" borderId="19" xfId="119" applyFont="1" applyFill="1" applyBorder="1" applyAlignment="1" quotePrefix="1">
      <alignment horizontal="center" vertical="center" wrapText="1"/>
      <protection/>
    </xf>
    <xf numFmtId="0" fontId="5" fillId="0" borderId="19" xfId="119" applyFont="1" applyFill="1" applyBorder="1" applyAlignment="1">
      <alignment horizontal="center" vertical="center" wrapText="1"/>
      <protection/>
    </xf>
    <xf numFmtId="0" fontId="3" fillId="0" borderId="0" xfId="119" applyFont="1" applyFill="1" applyBorder="1" applyAlignment="1">
      <alignment vertical="center"/>
      <protection/>
    </xf>
    <xf numFmtId="0" fontId="3" fillId="0" borderId="0" xfId="119" applyFont="1" applyFill="1" applyAlignment="1">
      <alignment/>
      <protection/>
    </xf>
    <xf numFmtId="0" fontId="11" fillId="0" borderId="0" xfId="119" applyFont="1" applyFill="1" applyAlignment="1">
      <alignment/>
      <protection/>
    </xf>
    <xf numFmtId="179" fontId="10" fillId="0" borderId="24" xfId="119" applyNumberFormat="1" applyFont="1" applyFill="1" applyBorder="1" applyAlignment="1">
      <alignment horizontal="center" vertical="center"/>
      <protection/>
    </xf>
    <xf numFmtId="182" fontId="10" fillId="0" borderId="25" xfId="119" applyNumberFormat="1" applyFont="1" applyFill="1" applyBorder="1" applyAlignment="1">
      <alignment horizontal="right" vertical="center"/>
      <protection/>
    </xf>
    <xf numFmtId="0" fontId="3" fillId="0" borderId="0" xfId="119" applyFont="1" applyFill="1" applyAlignment="1">
      <alignment horizontal="left" vertical="center"/>
      <protection/>
    </xf>
    <xf numFmtId="0" fontId="3" fillId="0" borderId="0" xfId="119" applyFont="1" applyFill="1" applyAlignment="1">
      <alignment horizontal="center" vertical="center"/>
      <protection/>
    </xf>
    <xf numFmtId="0" fontId="3" fillId="0" borderId="0" xfId="119" applyFont="1" applyFill="1" applyBorder="1" applyAlignment="1">
      <alignment horizontal="center" vertical="center"/>
      <protection/>
    </xf>
    <xf numFmtId="0" fontId="3" fillId="0" borderId="20" xfId="119" applyFont="1" applyFill="1" applyBorder="1" applyAlignment="1">
      <alignment horizontal="center" vertical="center" shrinkToFit="1"/>
      <protection/>
    </xf>
    <xf numFmtId="0" fontId="5" fillId="0" borderId="20" xfId="119" applyFont="1" applyFill="1" applyBorder="1" applyAlignment="1">
      <alignment horizontal="center" vertical="center" shrinkToFit="1"/>
      <protection/>
    </xf>
    <xf numFmtId="0" fontId="11" fillId="0" borderId="20" xfId="119" applyFont="1" applyFill="1" applyBorder="1" applyAlignment="1">
      <alignment horizontal="center" vertical="center" shrinkToFit="1"/>
      <protection/>
    </xf>
    <xf numFmtId="0" fontId="5" fillId="0" borderId="19" xfId="119" applyFont="1" applyFill="1" applyBorder="1" applyAlignment="1">
      <alignment horizontal="center" vertical="center" shrinkToFit="1"/>
      <protection/>
    </xf>
    <xf numFmtId="0" fontId="5" fillId="0" borderId="33" xfId="119" applyFont="1" applyFill="1" applyBorder="1" applyAlignment="1">
      <alignment horizontal="center" vertical="center" shrinkToFit="1"/>
      <protection/>
    </xf>
    <xf numFmtId="179" fontId="5" fillId="0" borderId="32" xfId="119" applyNumberFormat="1" applyFont="1" applyFill="1" applyBorder="1" applyAlignment="1">
      <alignment horizontal="center" vertical="center" shrinkToFit="1"/>
      <protection/>
    </xf>
    <xf numFmtId="179" fontId="5" fillId="0" borderId="34" xfId="119" applyNumberFormat="1" applyFont="1" applyFill="1" applyBorder="1" applyAlignment="1">
      <alignment horizontal="center" vertical="center" shrinkToFit="1"/>
      <protection/>
    </xf>
    <xf numFmtId="179" fontId="5" fillId="0" borderId="34" xfId="119" applyNumberFormat="1" applyFont="1" applyFill="1" applyBorder="1" applyAlignment="1">
      <alignment horizontal="center" vertical="center" wrapText="1" shrinkToFit="1"/>
      <protection/>
    </xf>
    <xf numFmtId="179" fontId="5" fillId="0" borderId="33" xfId="119" applyNumberFormat="1" applyFont="1" applyFill="1" applyBorder="1" applyAlignment="1">
      <alignment horizontal="center" vertical="center" shrinkToFit="1"/>
      <protection/>
    </xf>
    <xf numFmtId="0" fontId="5" fillId="0" borderId="0" xfId="119" applyFont="1" applyFill="1" applyBorder="1" applyAlignment="1">
      <alignment horizontal="center" vertical="center" shrinkToFit="1"/>
      <protection/>
    </xf>
    <xf numFmtId="179" fontId="5" fillId="0" borderId="0" xfId="119" applyNumberFormat="1" applyFont="1" applyFill="1" applyBorder="1" applyAlignment="1">
      <alignment horizontal="center" vertical="center" wrapText="1" shrinkToFit="1"/>
      <protection/>
    </xf>
    <xf numFmtId="0" fontId="3" fillId="0" borderId="0" xfId="119" applyFont="1" applyFill="1" applyAlignment="1">
      <alignment horizontal="right" vertical="center"/>
      <protection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119" applyNumberFormat="1" applyFont="1" applyFill="1" applyBorder="1" applyAlignment="1">
      <alignment horizontal="left" vertical="center"/>
      <protection/>
    </xf>
    <xf numFmtId="177" fontId="5" fillId="0" borderId="0" xfId="92" applyNumberFormat="1" applyFont="1" applyFill="1" applyAlignment="1">
      <alignment horizontal="center" vertical="center"/>
    </xf>
    <xf numFmtId="177" fontId="5" fillId="0" borderId="0" xfId="92" applyNumberFormat="1" applyFont="1" applyFill="1" applyBorder="1" applyAlignment="1">
      <alignment horizontal="center" vertical="center"/>
    </xf>
    <xf numFmtId="177" fontId="5" fillId="0" borderId="28" xfId="92" applyNumberFormat="1" applyFont="1" applyFill="1" applyBorder="1" applyAlignment="1">
      <alignment horizontal="center" vertical="center"/>
    </xf>
    <xf numFmtId="177" fontId="10" fillId="0" borderId="26" xfId="92" applyNumberFormat="1" applyFont="1" applyFill="1" applyBorder="1" applyAlignment="1">
      <alignment horizontal="center" vertical="center"/>
    </xf>
    <xf numFmtId="179" fontId="5" fillId="0" borderId="0" xfId="95" applyNumberFormat="1" applyFont="1" applyFill="1" applyBorder="1" applyAlignment="1">
      <alignment horizontal="center" vertical="center"/>
    </xf>
    <xf numFmtId="0" fontId="3" fillId="0" borderId="0" xfId="117" applyFont="1" applyAlignment="1">
      <alignment vertical="center"/>
      <protection/>
    </xf>
    <xf numFmtId="0" fontId="3" fillId="0" borderId="0" xfId="117" applyFont="1">
      <alignment vertical="center"/>
      <protection/>
    </xf>
    <xf numFmtId="0" fontId="5" fillId="0" borderId="24" xfId="119" applyFont="1" applyFill="1" applyBorder="1" applyAlignment="1">
      <alignment horizontal="center" vertical="center"/>
      <protection/>
    </xf>
    <xf numFmtId="0" fontId="11" fillId="0" borderId="33" xfId="119" applyFont="1" applyFill="1" applyBorder="1" applyAlignment="1">
      <alignment horizontal="center" vertical="center" shrinkToFit="1"/>
      <protection/>
    </xf>
    <xf numFmtId="0" fontId="5" fillId="0" borderId="25" xfId="119" applyFont="1" applyFill="1" applyBorder="1" applyAlignment="1">
      <alignment horizontal="center" vertical="center" shrinkToFit="1"/>
      <protection/>
    </xf>
    <xf numFmtId="0" fontId="5" fillId="0" borderId="33" xfId="119" applyFont="1" applyFill="1" applyBorder="1" applyAlignment="1">
      <alignment horizontal="center" vertical="center"/>
      <protection/>
    </xf>
    <xf numFmtId="0" fontId="3" fillId="0" borderId="33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3" fillId="0" borderId="20" xfId="0" applyFont="1" applyFill="1" applyBorder="1" applyAlignment="1">
      <alignment horizontal="center" vertical="center" wrapText="1" shrinkToFit="1"/>
    </xf>
    <xf numFmtId="0" fontId="5" fillId="0" borderId="26" xfId="119" applyFont="1" applyFill="1" applyBorder="1" applyAlignment="1">
      <alignment horizontal="center" vertical="center" shrinkToFit="1"/>
      <protection/>
    </xf>
    <xf numFmtId="0" fontId="5" fillId="0" borderId="35" xfId="119" applyFont="1" applyFill="1" applyBorder="1" applyAlignment="1">
      <alignment vertical="center"/>
      <protection/>
    </xf>
    <xf numFmtId="0" fontId="5" fillId="0" borderId="34" xfId="119" applyFont="1" applyFill="1" applyBorder="1" applyAlignment="1">
      <alignment horizontal="center" vertical="center" shrinkToFit="1"/>
      <protection/>
    </xf>
    <xf numFmtId="0" fontId="5" fillId="0" borderId="24" xfId="119" applyFont="1" applyFill="1" applyBorder="1" applyAlignment="1">
      <alignment horizontal="center" vertical="center" shrinkToFit="1"/>
      <protection/>
    </xf>
    <xf numFmtId="0" fontId="3" fillId="0" borderId="32" xfId="119" applyFont="1" applyFill="1" applyBorder="1" applyAlignment="1">
      <alignment horizontal="center" vertical="center" shrinkToFit="1"/>
      <protection/>
    </xf>
    <xf numFmtId="0" fontId="5" fillId="0" borderId="0" xfId="119" applyFont="1" applyFill="1" applyAlignment="1" quotePrefix="1">
      <alignment horizontal="right" vertical="center"/>
      <protection/>
    </xf>
    <xf numFmtId="0" fontId="3" fillId="0" borderId="33" xfId="119" applyFont="1" applyFill="1" applyBorder="1" applyAlignment="1">
      <alignment horizontal="center" vertical="center"/>
      <protection/>
    </xf>
    <xf numFmtId="0" fontId="3" fillId="0" borderId="32" xfId="119" applyFont="1" applyFill="1" applyBorder="1" applyAlignment="1">
      <alignment horizontal="center" vertical="center"/>
      <protection/>
    </xf>
    <xf numFmtId="0" fontId="3" fillId="0" borderId="20" xfId="119" applyFont="1" applyFill="1" applyBorder="1" applyAlignment="1">
      <alignment horizontal="center" vertical="center"/>
      <protection/>
    </xf>
    <xf numFmtId="0" fontId="5" fillId="0" borderId="20" xfId="119" applyFont="1" applyFill="1" applyBorder="1" applyAlignment="1">
      <alignment horizontal="center" vertical="center"/>
      <protection/>
    </xf>
    <xf numFmtId="0" fontId="3" fillId="0" borderId="15" xfId="119" applyFont="1" applyFill="1" applyBorder="1" applyAlignment="1">
      <alignment horizontal="center" vertical="center"/>
      <protection/>
    </xf>
    <xf numFmtId="0" fontId="3" fillId="0" borderId="23" xfId="119" applyFont="1" applyFill="1" applyBorder="1" applyAlignment="1">
      <alignment horizontal="center" vertical="center"/>
      <protection/>
    </xf>
    <xf numFmtId="0" fontId="3" fillId="0" borderId="22" xfId="119" applyFont="1" applyFill="1" applyBorder="1" applyAlignment="1">
      <alignment horizontal="center" vertical="center"/>
      <protection/>
    </xf>
    <xf numFmtId="0" fontId="5" fillId="0" borderId="0" xfId="119" applyFont="1" applyFill="1" applyAlignment="1">
      <alignment horizontal="center" vertical="center"/>
      <protection/>
    </xf>
    <xf numFmtId="0" fontId="3" fillId="0" borderId="0" xfId="119" applyFont="1" applyFill="1" applyAlignment="1" quotePrefix="1">
      <alignment horizontal="left" vertical="center"/>
      <protection/>
    </xf>
    <xf numFmtId="0" fontId="47" fillId="0" borderId="0" xfId="119" applyFont="1" applyFill="1" applyAlignment="1">
      <alignment horizontal="left" vertical="center"/>
      <protection/>
    </xf>
    <xf numFmtId="0" fontId="47" fillId="0" borderId="0" xfId="119" applyFont="1" applyFill="1" applyAlignment="1">
      <alignment vertical="center"/>
      <protection/>
    </xf>
    <xf numFmtId="0" fontId="3" fillId="0" borderId="15" xfId="119" applyFont="1" applyFill="1" applyBorder="1" applyAlignment="1">
      <alignment horizontal="center" vertical="center" shrinkToFit="1"/>
      <protection/>
    </xf>
    <xf numFmtId="0" fontId="3" fillId="0" borderId="20" xfId="119" applyFont="1" applyFill="1" applyBorder="1" applyAlignment="1" quotePrefix="1">
      <alignment horizontal="center" vertical="center" shrinkToFit="1"/>
      <protection/>
    </xf>
    <xf numFmtId="0" fontId="5" fillId="0" borderId="15" xfId="119" applyFont="1" applyFill="1" applyBorder="1" applyAlignment="1">
      <alignment horizontal="center" vertical="center" shrinkToFit="1"/>
      <protection/>
    </xf>
    <xf numFmtId="0" fontId="45" fillId="0" borderId="25" xfId="119" applyFont="1" applyFill="1" applyBorder="1" applyAlignment="1">
      <alignment horizontal="center" vertical="center"/>
      <protection/>
    </xf>
    <xf numFmtId="0" fontId="5" fillId="0" borderId="15" xfId="119" applyFont="1" applyFill="1" applyBorder="1" applyAlignment="1" quotePrefix="1">
      <alignment horizontal="center" vertical="center" shrinkToFit="1"/>
      <protection/>
    </xf>
    <xf numFmtId="0" fontId="5" fillId="0" borderId="15" xfId="119" applyFont="1" applyFill="1" applyBorder="1" applyAlignment="1" quotePrefix="1">
      <alignment horizontal="center" vertical="center" wrapText="1" shrinkToFit="1"/>
      <protection/>
    </xf>
    <xf numFmtId="0" fontId="5" fillId="0" borderId="19" xfId="119" applyFont="1" applyFill="1" applyBorder="1" applyAlignment="1" quotePrefix="1">
      <alignment horizontal="center" vertical="center" shrinkToFit="1"/>
      <protection/>
    </xf>
    <xf numFmtId="0" fontId="5" fillId="0" borderId="19" xfId="119" applyFont="1" applyFill="1" applyBorder="1" applyAlignment="1" quotePrefix="1">
      <alignment horizontal="center" vertical="center" wrapText="1" shrinkToFit="1"/>
      <protection/>
    </xf>
    <xf numFmtId="0" fontId="5" fillId="0" borderId="19" xfId="119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19" applyFont="1" applyFill="1" applyAlignment="1">
      <alignment horizontal="center" vertical="center" shrinkToFit="1"/>
      <protection/>
    </xf>
    <xf numFmtId="0" fontId="5" fillId="0" borderId="0" xfId="119" applyFont="1" applyFill="1" applyAlignment="1">
      <alignment vertical="center" shrinkToFit="1"/>
      <protection/>
    </xf>
    <xf numFmtId="0" fontId="5" fillId="0" borderId="0" xfId="119" applyFont="1" applyFill="1" applyAlignment="1">
      <alignment horizontal="left" vertical="center" shrinkToFit="1"/>
      <protection/>
    </xf>
    <xf numFmtId="0" fontId="5" fillId="0" borderId="0" xfId="119" applyFont="1" applyFill="1" applyAlignment="1" quotePrefix="1">
      <alignment horizontal="left" vertical="center" shrinkToFit="1"/>
      <protection/>
    </xf>
    <xf numFmtId="0" fontId="5" fillId="0" borderId="34" xfId="119" applyFont="1" applyFill="1" applyBorder="1" applyAlignment="1">
      <alignment vertical="center"/>
      <protection/>
    </xf>
    <xf numFmtId="0" fontId="3" fillId="0" borderId="15" xfId="119" applyFont="1" applyFill="1" applyBorder="1" applyAlignment="1" quotePrefix="1">
      <alignment horizontal="center" vertical="center" shrinkToFit="1"/>
      <protection/>
    </xf>
    <xf numFmtId="0" fontId="3" fillId="0" borderId="15" xfId="119" applyFont="1" applyFill="1" applyBorder="1" applyAlignment="1">
      <alignment vertical="center"/>
      <protection/>
    </xf>
    <xf numFmtId="0" fontId="3" fillId="0" borderId="15" xfId="119" applyFont="1" applyFill="1" applyBorder="1" applyAlignment="1">
      <alignment horizontal="center" vertical="center" wrapText="1" shrinkToFit="1"/>
      <protection/>
    </xf>
    <xf numFmtId="0" fontId="3" fillId="0" borderId="19" xfId="119" applyFont="1" applyFill="1" applyBorder="1" applyAlignment="1" quotePrefix="1">
      <alignment horizontal="center" vertical="center" shrinkToFit="1"/>
      <protection/>
    </xf>
    <xf numFmtId="0" fontId="3" fillId="0" borderId="19" xfId="119" applyFont="1" applyFill="1" applyBorder="1" applyAlignment="1">
      <alignment vertical="center"/>
      <protection/>
    </xf>
    <xf numFmtId="0" fontId="3" fillId="0" borderId="19" xfId="119" applyFont="1" applyFill="1" applyBorder="1" applyAlignment="1">
      <alignment horizontal="center" vertical="center" shrinkToFit="1"/>
      <protection/>
    </xf>
    <xf numFmtId="0" fontId="3" fillId="0" borderId="19" xfId="119" applyFont="1" applyFill="1" applyBorder="1" applyAlignment="1">
      <alignment horizontal="center" vertical="center" wrapText="1" shrinkToFit="1"/>
      <protection/>
    </xf>
    <xf numFmtId="0" fontId="48" fillId="0" borderId="0" xfId="119" applyFont="1" applyFill="1">
      <alignment vertical="center"/>
      <protection/>
    </xf>
    <xf numFmtId="0" fontId="5" fillId="0" borderId="0" xfId="119" applyFont="1" applyFill="1">
      <alignment vertical="center"/>
      <protection/>
    </xf>
    <xf numFmtId="0" fontId="5" fillId="0" borderId="32" xfId="119" applyFont="1" applyFill="1" applyBorder="1" applyAlignment="1">
      <alignment horizontal="centerContinuous" vertical="center" shrinkToFit="1"/>
      <protection/>
    </xf>
    <xf numFmtId="0" fontId="5" fillId="0" borderId="34" xfId="119" applyFont="1" applyFill="1" applyBorder="1" applyAlignment="1">
      <alignment horizontal="centerContinuous" vertical="center" shrinkToFit="1"/>
      <protection/>
    </xf>
    <xf numFmtId="0" fontId="11" fillId="0" borderId="22" xfId="119" applyFont="1" applyFill="1" applyBorder="1" applyAlignment="1">
      <alignment horizontal="center" vertical="center" shrinkToFit="1"/>
      <protection/>
    </xf>
    <xf numFmtId="0" fontId="11" fillId="0" borderId="15" xfId="119" applyFont="1" applyFill="1" applyBorder="1" applyAlignment="1">
      <alignment horizontal="center" vertical="center" shrinkToFit="1"/>
      <protection/>
    </xf>
    <xf numFmtId="0" fontId="11" fillId="0" borderId="15" xfId="119" applyFont="1" applyFill="1" applyBorder="1" applyAlignment="1" quotePrefix="1">
      <alignment horizontal="center" vertical="center" shrinkToFit="1"/>
      <protection/>
    </xf>
    <xf numFmtId="0" fontId="3" fillId="0" borderId="15" xfId="119" applyFont="1" applyFill="1" applyBorder="1" applyAlignment="1">
      <alignment vertical="center" shrinkToFit="1"/>
      <protection/>
    </xf>
    <xf numFmtId="0" fontId="5" fillId="0" borderId="15" xfId="119" applyFont="1" applyFill="1" applyBorder="1" applyAlignment="1">
      <alignment horizontal="center" vertical="center" wrapText="1" shrinkToFit="1"/>
      <protection/>
    </xf>
    <xf numFmtId="0" fontId="5" fillId="0" borderId="15" xfId="119" applyFont="1" applyFill="1" applyBorder="1" applyAlignment="1">
      <alignment vertical="center" shrinkToFit="1"/>
      <protection/>
    </xf>
    <xf numFmtId="0" fontId="26" fillId="0" borderId="32" xfId="119" applyFont="1" applyFill="1" applyBorder="1" applyAlignment="1">
      <alignment horizontal="center" vertical="center"/>
      <protection/>
    </xf>
    <xf numFmtId="0" fontId="5" fillId="0" borderId="19" xfId="119" applyFont="1" applyFill="1" applyBorder="1" applyAlignment="1">
      <alignment vertical="center" shrinkToFit="1"/>
      <protection/>
    </xf>
    <xf numFmtId="0" fontId="5" fillId="0" borderId="0" xfId="119" applyFont="1" applyFill="1" applyBorder="1" applyAlignment="1">
      <alignment/>
      <protection/>
    </xf>
    <xf numFmtId="0" fontId="10" fillId="0" borderId="0" xfId="119" applyFont="1" applyFill="1" applyAlignment="1">
      <alignment/>
      <protection/>
    </xf>
    <xf numFmtId="179" fontId="5" fillId="0" borderId="23" xfId="119" applyNumberFormat="1" applyFont="1" applyFill="1" applyBorder="1" applyAlignment="1">
      <alignment horizontal="center" vertical="center"/>
      <protection/>
    </xf>
    <xf numFmtId="177" fontId="62" fillId="0" borderId="22" xfId="96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 quotePrefix="1">
      <alignment horizontal="right" vertical="center"/>
    </xf>
    <xf numFmtId="0" fontId="5" fillId="0" borderId="22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 quotePrefix="1">
      <alignment horizontal="center" vertical="center" wrapText="1" shrinkToFit="1"/>
    </xf>
    <xf numFmtId="0" fontId="11" fillId="0" borderId="20" xfId="0" applyFont="1" applyFill="1" applyBorder="1" applyAlignment="1" quotePrefix="1">
      <alignment horizontal="center" vertical="center" wrapText="1" shrinkToFit="1"/>
    </xf>
    <xf numFmtId="0" fontId="5" fillId="0" borderId="15" xfId="0" applyFont="1" applyFill="1" applyBorder="1" applyAlignment="1">
      <alignment horizontal="center" vertical="top" wrapText="1" shrinkToFit="1"/>
    </xf>
    <xf numFmtId="0" fontId="5" fillId="0" borderId="24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top" wrapText="1" shrinkToFit="1"/>
    </xf>
    <xf numFmtId="0" fontId="50" fillId="0" borderId="35" xfId="0" applyFont="1" applyFill="1" applyBorder="1" applyAlignment="1">
      <alignment horizontal="center" vertical="center" wrapText="1"/>
    </xf>
    <xf numFmtId="182" fontId="13" fillId="0" borderId="36" xfId="0" applyNumberFormat="1" applyFont="1" applyFill="1" applyBorder="1" applyAlignment="1">
      <alignment horizontal="right" vertical="center" wrapText="1" indent="1"/>
    </xf>
    <xf numFmtId="182" fontId="13" fillId="0" borderId="2" xfId="0" applyNumberFormat="1" applyFont="1" applyFill="1" applyBorder="1" applyAlignment="1">
      <alignment horizontal="right" vertical="center" wrapText="1" indent="1"/>
    </xf>
    <xf numFmtId="182" fontId="10" fillId="0" borderId="2" xfId="0" applyNumberFormat="1" applyFont="1" applyFill="1" applyBorder="1" applyAlignment="1">
      <alignment horizontal="right" vertical="center" wrapText="1" indent="1"/>
    </xf>
    <xf numFmtId="182" fontId="10" fillId="0" borderId="35" xfId="0" applyNumberFormat="1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82" fontId="5" fillId="0" borderId="26" xfId="119" applyNumberFormat="1" applyFont="1" applyFill="1" applyBorder="1" applyAlignment="1">
      <alignment horizontal="center" vertical="center"/>
      <protection/>
    </xf>
    <xf numFmtId="0" fontId="11" fillId="0" borderId="20" xfId="119" applyFont="1" applyFill="1" applyBorder="1" applyAlignment="1" quotePrefix="1">
      <alignment horizontal="center" vertical="center" wrapText="1" shrinkToFit="1"/>
      <protection/>
    </xf>
    <xf numFmtId="0" fontId="11" fillId="0" borderId="20" xfId="119" applyFont="1" applyFill="1" applyBorder="1" applyAlignment="1" quotePrefix="1">
      <alignment horizontal="center" vertical="center"/>
      <protection/>
    </xf>
    <xf numFmtId="0" fontId="11" fillId="0" borderId="15" xfId="119" applyFont="1" applyFill="1" applyBorder="1" applyAlignment="1">
      <alignment horizontal="center" vertical="center"/>
      <protection/>
    </xf>
    <xf numFmtId="0" fontId="5" fillId="0" borderId="19" xfId="119" applyFont="1" applyFill="1" applyBorder="1" applyAlignment="1" quotePrefix="1">
      <alignment horizontal="center" vertical="center"/>
      <protection/>
    </xf>
    <xf numFmtId="0" fontId="11" fillId="0" borderId="19" xfId="119" applyFont="1" applyFill="1" applyBorder="1" applyAlignment="1">
      <alignment horizontal="center" vertical="center"/>
      <protection/>
    </xf>
    <xf numFmtId="0" fontId="26" fillId="0" borderId="20" xfId="119" applyFont="1" applyFill="1" applyBorder="1" applyAlignment="1">
      <alignment horizontal="center" vertical="center" shrinkToFit="1"/>
      <protection/>
    </xf>
    <xf numFmtId="0" fontId="45" fillId="0" borderId="19" xfId="119" applyFont="1" applyFill="1" applyBorder="1" applyAlignment="1">
      <alignment horizontal="center" vertical="center" shrinkToFit="1"/>
      <protection/>
    </xf>
    <xf numFmtId="0" fontId="5" fillId="0" borderId="22" xfId="119" applyNumberFormat="1" applyFont="1" applyFill="1" applyBorder="1" applyAlignment="1">
      <alignment horizontal="center" vertical="center"/>
      <protection/>
    </xf>
    <xf numFmtId="0" fontId="10" fillId="0" borderId="24" xfId="119" applyNumberFormat="1" applyFont="1" applyFill="1" applyBorder="1" applyAlignment="1">
      <alignment horizontal="center" vertical="center"/>
      <protection/>
    </xf>
    <xf numFmtId="196" fontId="10" fillId="0" borderId="25" xfId="95" applyNumberFormat="1" applyFont="1" applyFill="1" applyBorder="1" applyAlignment="1">
      <alignment horizontal="center" vertical="center"/>
    </xf>
    <xf numFmtId="0" fontId="45" fillId="0" borderId="34" xfId="119" applyFont="1" applyFill="1" applyBorder="1" applyAlignment="1">
      <alignment vertical="center"/>
      <protection/>
    </xf>
    <xf numFmtId="179" fontId="10" fillId="0" borderId="25" xfId="96" applyNumberFormat="1" applyFont="1" applyFill="1" applyBorder="1" applyAlignment="1">
      <alignment horizontal="center" vertical="center"/>
    </xf>
    <xf numFmtId="182" fontId="5" fillId="0" borderId="26" xfId="119" applyNumberFormat="1" applyFont="1" applyFill="1" applyBorder="1" applyAlignment="1">
      <alignment horizontal="center" vertical="center" shrinkToFit="1"/>
      <protection/>
    </xf>
    <xf numFmtId="182" fontId="5" fillId="0" borderId="24" xfId="119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37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wrapText="1"/>
    </xf>
    <xf numFmtId="0" fontId="6" fillId="0" borderId="40" xfId="0" applyFont="1" applyFill="1" applyBorder="1" applyAlignment="1">
      <alignment wrapText="1"/>
    </xf>
    <xf numFmtId="0" fontId="5" fillId="0" borderId="40" xfId="0" applyFont="1" applyFill="1" applyBorder="1" applyAlignment="1">
      <alignment horizontal="center" wrapText="1"/>
    </xf>
    <xf numFmtId="0" fontId="6" fillId="0" borderId="40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62" fillId="0" borderId="28" xfId="0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horizontal="center" vertical="center"/>
    </xf>
    <xf numFmtId="41" fontId="5" fillId="0" borderId="0" xfId="92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23" xfId="0" applyFont="1" applyFill="1" applyBorder="1" applyAlignment="1" quotePrefix="1">
      <alignment horizontal="center" vertical="center"/>
    </xf>
    <xf numFmtId="41" fontId="62" fillId="0" borderId="0" xfId="0" applyNumberFormat="1" applyFont="1" applyFill="1" applyBorder="1" applyAlignment="1">
      <alignment horizontal="center" vertical="center"/>
    </xf>
    <xf numFmtId="182" fontId="5" fillId="0" borderId="22" xfId="0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 horizontal="right" vertical="center"/>
    </xf>
    <xf numFmtId="0" fontId="62" fillId="0" borderId="0" xfId="0" applyFont="1" applyFill="1" applyAlignment="1">
      <alignment vertical="center"/>
    </xf>
    <xf numFmtId="0" fontId="62" fillId="0" borderId="30" xfId="0" applyFont="1" applyFill="1" applyBorder="1" applyAlignment="1">
      <alignment horizontal="center" vertical="center" wrapText="1"/>
    </xf>
    <xf numFmtId="0" fontId="5" fillId="0" borderId="41" xfId="0" applyNumberFormat="1" applyFont="1" applyFill="1" applyBorder="1" applyAlignment="1">
      <alignment horizontal="center" vertical="center"/>
    </xf>
    <xf numFmtId="0" fontId="62" fillId="0" borderId="26" xfId="0" applyNumberFormat="1" applyFont="1" applyFill="1" applyBorder="1" applyAlignment="1">
      <alignment horizontal="center" vertical="center"/>
    </xf>
    <xf numFmtId="182" fontId="5" fillId="0" borderId="26" xfId="0" applyNumberFormat="1" applyFont="1" applyFill="1" applyBorder="1" applyAlignment="1">
      <alignment horizontal="center" vertical="center"/>
    </xf>
    <xf numFmtId="41" fontId="62" fillId="0" borderId="26" xfId="92" applyFont="1" applyFill="1" applyBorder="1" applyAlignment="1">
      <alignment horizontal="center" vertical="center"/>
    </xf>
    <xf numFmtId="182" fontId="5" fillId="0" borderId="24" xfId="0" applyNumberFormat="1" applyFont="1" applyFill="1" applyBorder="1" applyAlignment="1">
      <alignment horizontal="center" vertical="center"/>
    </xf>
    <xf numFmtId="0" fontId="62" fillId="0" borderId="25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 wrapText="1"/>
    </xf>
    <xf numFmtId="0" fontId="6" fillId="0" borderId="41" xfId="0" applyFont="1" applyFill="1" applyBorder="1" applyAlignment="1">
      <alignment wrapText="1"/>
    </xf>
    <xf numFmtId="177" fontId="62" fillId="0" borderId="27" xfId="0" applyNumberFormat="1" applyFont="1" applyFill="1" applyBorder="1" applyAlignment="1">
      <alignment horizontal="right" vertical="center"/>
    </xf>
    <xf numFmtId="177" fontId="62" fillId="0" borderId="0" xfId="0" applyNumberFormat="1" applyFont="1" applyFill="1" applyBorder="1" applyAlignment="1">
      <alignment horizontal="right" vertical="center"/>
    </xf>
    <xf numFmtId="182" fontId="62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62" fillId="0" borderId="0" xfId="0" applyNumberFormat="1" applyFont="1" applyFill="1" applyBorder="1" applyAlignment="1">
      <alignment horizontal="center" vertical="center"/>
    </xf>
    <xf numFmtId="177" fontId="62" fillId="0" borderId="26" xfId="0" applyNumberFormat="1" applyFont="1" applyFill="1" applyBorder="1" applyAlignment="1">
      <alignment horizontal="right" vertical="center"/>
    </xf>
    <xf numFmtId="182" fontId="62" fillId="0" borderId="26" xfId="0" applyNumberFormat="1" applyFont="1" applyFill="1" applyBorder="1" applyAlignment="1">
      <alignment horizontal="center" vertical="center"/>
    </xf>
    <xf numFmtId="177" fontId="62" fillId="0" borderId="26" xfId="0" applyNumberFormat="1" applyFont="1" applyFill="1" applyBorder="1" applyAlignment="1">
      <alignment horizontal="center" vertical="center"/>
    </xf>
    <xf numFmtId="177" fontId="62" fillId="0" borderId="2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195" fontId="5" fillId="0" borderId="0" xfId="95" applyFont="1" applyFill="1" applyAlignment="1">
      <alignment vertical="center"/>
    </xf>
    <xf numFmtId="195" fontId="5" fillId="0" borderId="26" xfId="95" applyFont="1" applyFill="1" applyBorder="1" applyAlignment="1">
      <alignment horizontal="right" vertical="center"/>
    </xf>
    <xf numFmtId="0" fontId="11" fillId="0" borderId="31" xfId="119" applyFont="1" applyFill="1" applyBorder="1" applyAlignment="1">
      <alignment horizontal="center" vertical="center" wrapText="1"/>
      <protection/>
    </xf>
    <xf numFmtId="195" fontId="11" fillId="0" borderId="31" xfId="95" applyFont="1" applyFill="1" applyBorder="1" applyAlignment="1">
      <alignment horizontal="center" vertical="center" wrapText="1"/>
    </xf>
    <xf numFmtId="179" fontId="62" fillId="0" borderId="22" xfId="119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vertical="center"/>
    </xf>
    <xf numFmtId="0" fontId="0" fillId="0" borderId="0" xfId="119" applyFont="1" applyFill="1">
      <alignment vertical="center"/>
      <protection/>
    </xf>
    <xf numFmtId="195" fontId="0" fillId="0" borderId="0" xfId="95" applyFont="1" applyFill="1" applyAlignment="1">
      <alignment/>
    </xf>
    <xf numFmtId="195" fontId="0" fillId="0" borderId="0" xfId="95" applyFill="1" applyAlignment="1">
      <alignment/>
    </xf>
    <xf numFmtId="0" fontId="11" fillId="0" borderId="33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shrinkToFit="1"/>
    </xf>
    <xf numFmtId="0" fontId="62" fillId="0" borderId="0" xfId="0" applyFont="1" applyFill="1" applyAlignment="1">
      <alignment horizontal="center" vertical="center"/>
    </xf>
    <xf numFmtId="179" fontId="62" fillId="0" borderId="23" xfId="0" applyNumberFormat="1" applyFont="1" applyFill="1" applyBorder="1" applyAlignment="1">
      <alignment horizontal="center" vertical="center"/>
    </xf>
    <xf numFmtId="179" fontId="62" fillId="0" borderId="0" xfId="0" applyNumberFormat="1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179" fontId="10" fillId="0" borderId="25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right" vertical="center"/>
    </xf>
    <xf numFmtId="0" fontId="5" fillId="0" borderId="33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Continuous" vertical="center" wrapText="1"/>
    </xf>
    <xf numFmtId="0" fontId="5" fillId="0" borderId="34" xfId="0" applyFont="1" applyFill="1" applyBorder="1" applyAlignment="1">
      <alignment horizontal="centerContinuous" vertical="center"/>
    </xf>
    <xf numFmtId="0" fontId="5" fillId="0" borderId="33" xfId="0" applyFont="1" applyFill="1" applyBorder="1" applyAlignment="1">
      <alignment horizontal="centerContinuous" vertical="center"/>
    </xf>
    <xf numFmtId="0" fontId="3" fillId="0" borderId="3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vertical="center"/>
    </xf>
    <xf numFmtId="176" fontId="62" fillId="0" borderId="23" xfId="0" applyNumberFormat="1" applyFont="1" applyFill="1" applyBorder="1" applyAlignment="1">
      <alignment horizontal="center" vertical="center"/>
    </xf>
    <xf numFmtId="184" fontId="62" fillId="0" borderId="0" xfId="0" applyNumberFormat="1" applyFont="1" applyFill="1" applyBorder="1" applyAlignment="1">
      <alignment horizontal="center" vertical="center"/>
    </xf>
    <xf numFmtId="179" fontId="62" fillId="0" borderId="0" xfId="0" applyNumberFormat="1" applyFont="1" applyFill="1" applyAlignment="1">
      <alignment horizontal="center" vertical="center"/>
    </xf>
    <xf numFmtId="0" fontId="62" fillId="0" borderId="22" xfId="0" applyFont="1" applyFill="1" applyBorder="1" applyAlignment="1">
      <alignment horizontal="center" vertical="center"/>
    </xf>
    <xf numFmtId="176" fontId="62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0" fontId="13" fillId="0" borderId="24" xfId="0" applyFont="1" applyFill="1" applyBorder="1" applyAlignment="1">
      <alignment horizontal="center" vertical="center"/>
    </xf>
    <xf numFmtId="176" fontId="13" fillId="0" borderId="25" xfId="0" applyNumberFormat="1" applyFont="1" applyFill="1" applyBorder="1" applyAlignment="1">
      <alignment horizontal="center" vertical="center"/>
    </xf>
    <xf numFmtId="179" fontId="13" fillId="0" borderId="26" xfId="0" applyNumberFormat="1" applyFont="1" applyFill="1" applyBorder="1" applyAlignment="1">
      <alignment horizontal="center" vertical="center"/>
    </xf>
    <xf numFmtId="184" fontId="13" fillId="0" borderId="26" xfId="0" applyNumberFormat="1" applyFont="1" applyFill="1" applyBorder="1" applyAlignment="1">
      <alignment horizontal="center" vertical="center"/>
    </xf>
    <xf numFmtId="176" fontId="13" fillId="0" borderId="26" xfId="0" applyNumberFormat="1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22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9" fillId="0" borderId="0" xfId="0" applyFont="1" applyFill="1" applyAlignment="1">
      <alignment horizontal="justify"/>
    </xf>
    <xf numFmtId="0" fontId="5" fillId="0" borderId="0" xfId="0" applyFont="1" applyFill="1" applyAlignment="1">
      <alignment horizontal="right"/>
    </xf>
    <xf numFmtId="0" fontId="0" fillId="0" borderId="43" xfId="0" applyFont="1" applyFill="1" applyBorder="1" applyAlignment="1">
      <alignment horizontal="center" vertical="center"/>
    </xf>
    <xf numFmtId="0" fontId="59" fillId="0" borderId="4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45" xfId="0" applyFont="1" applyFill="1" applyBorder="1" applyAlignment="1">
      <alignment/>
    </xf>
    <xf numFmtId="0" fontId="59" fillId="0" borderId="39" xfId="0" applyFont="1" applyFill="1" applyBorder="1" applyAlignment="1">
      <alignment horizontal="center" wrapText="1"/>
    </xf>
    <xf numFmtId="0" fontId="59" fillId="0" borderId="37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59" fillId="0" borderId="38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/>
    </xf>
    <xf numFmtId="0" fontId="6" fillId="0" borderId="46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5" fillId="0" borderId="2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41" fontId="5" fillId="0" borderId="0" xfId="94" applyFont="1" applyFill="1" applyBorder="1" applyAlignment="1">
      <alignment horizontal="right" vertical="center" wrapText="1"/>
    </xf>
    <xf numFmtId="41" fontId="5" fillId="0" borderId="28" xfId="94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41" fontId="5" fillId="0" borderId="0" xfId="0" applyNumberFormat="1" applyFont="1" applyFill="1" applyAlignment="1">
      <alignment vertical="center"/>
    </xf>
    <xf numFmtId="0" fontId="3" fillId="0" borderId="20" xfId="0" applyFont="1" applyFill="1" applyBorder="1" applyAlignment="1" quotePrefix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 quotePrefix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82" fontId="5" fillId="0" borderId="23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177" fontId="5" fillId="0" borderId="0" xfId="0" applyNumberFormat="1" applyFont="1" applyFill="1" applyAlignment="1">
      <alignment vertical="center"/>
    </xf>
    <xf numFmtId="0" fontId="11" fillId="0" borderId="22" xfId="119" applyFont="1" applyFill="1" applyBorder="1" applyAlignment="1">
      <alignment horizontal="center" vertical="center"/>
      <protection/>
    </xf>
    <xf numFmtId="0" fontId="52" fillId="0" borderId="31" xfId="119" applyFont="1" applyFill="1" applyBorder="1" applyAlignment="1">
      <alignment horizontal="center" vertical="center" wrapText="1"/>
      <protection/>
    </xf>
    <xf numFmtId="0" fontId="3" fillId="0" borderId="36" xfId="119" applyFont="1" applyFill="1" applyBorder="1" applyAlignment="1">
      <alignment horizontal="center" vertical="center" wrapText="1"/>
      <protection/>
    </xf>
    <xf numFmtId="177" fontId="5" fillId="0" borderId="23" xfId="92" applyNumberFormat="1" applyFont="1" applyFill="1" applyBorder="1" applyAlignment="1">
      <alignment horizontal="center" vertical="center" shrinkToFit="1"/>
    </xf>
    <xf numFmtId="177" fontId="5" fillId="0" borderId="0" xfId="92" applyNumberFormat="1" applyFont="1" applyFill="1" applyBorder="1" applyAlignment="1">
      <alignment horizontal="center" vertical="center" shrinkToFit="1"/>
    </xf>
    <xf numFmtId="177" fontId="5" fillId="0" borderId="0" xfId="92" applyNumberFormat="1" applyFont="1" applyFill="1" applyBorder="1" applyAlignment="1">
      <alignment horizontal="center" vertical="center" wrapText="1"/>
    </xf>
    <xf numFmtId="0" fontId="63" fillId="0" borderId="0" xfId="119" applyFont="1" applyFill="1" applyAlignment="1">
      <alignment vertical="center" shrinkToFit="1"/>
      <protection/>
    </xf>
    <xf numFmtId="177" fontId="10" fillId="0" borderId="25" xfId="92" applyNumberFormat="1" applyFont="1" applyFill="1" applyBorder="1" applyAlignment="1">
      <alignment horizontal="center" vertical="center" shrinkToFit="1"/>
    </xf>
    <xf numFmtId="177" fontId="10" fillId="0" borderId="26" xfId="92" applyNumberFormat="1" applyFont="1" applyFill="1" applyBorder="1" applyAlignment="1">
      <alignment horizontal="center" vertical="center" shrinkToFit="1"/>
    </xf>
    <xf numFmtId="0" fontId="7" fillId="0" borderId="0" xfId="119" applyFont="1" applyFill="1" applyAlignment="1">
      <alignment vertical="center" shrinkToFit="1"/>
      <protection/>
    </xf>
    <xf numFmtId="0" fontId="3" fillId="0" borderId="0" xfId="119" applyFont="1" applyFill="1" applyBorder="1" applyAlignment="1">
      <alignment horizontal="center" vertical="center" shrinkToFit="1"/>
      <protection/>
    </xf>
    <xf numFmtId="184" fontId="5" fillId="0" borderId="25" xfId="119" applyNumberFormat="1" applyFont="1" applyFill="1" applyBorder="1" applyAlignment="1">
      <alignment horizontal="center" vertical="center" shrinkToFit="1"/>
      <protection/>
    </xf>
    <xf numFmtId="184" fontId="5" fillId="0" borderId="26" xfId="119" applyNumberFormat="1" applyFont="1" applyFill="1" applyBorder="1" applyAlignment="1">
      <alignment horizontal="center" vertical="center" shrinkToFit="1"/>
      <protection/>
    </xf>
    <xf numFmtId="49" fontId="5" fillId="0" borderId="26" xfId="119" applyNumberFormat="1" applyFont="1" applyFill="1" applyBorder="1" applyAlignment="1">
      <alignment horizontal="center" vertical="center" shrinkToFit="1"/>
      <protection/>
    </xf>
    <xf numFmtId="49" fontId="5" fillId="0" borderId="0" xfId="119" applyNumberFormat="1" applyFont="1" applyFill="1" applyBorder="1" applyAlignment="1">
      <alignment horizontal="center" vertical="center" shrinkToFit="1"/>
      <protection/>
    </xf>
    <xf numFmtId="184" fontId="5" fillId="0" borderId="0" xfId="119" applyNumberFormat="1" applyFont="1" applyFill="1" applyAlignment="1">
      <alignment vertical="center"/>
      <protection/>
    </xf>
    <xf numFmtId="179" fontId="10" fillId="0" borderId="26" xfId="119" applyNumberFormat="1" applyFont="1" applyFill="1" applyBorder="1" applyAlignment="1">
      <alignment horizontal="center" vertical="center" shrinkToFit="1"/>
      <protection/>
    </xf>
    <xf numFmtId="184" fontId="5" fillId="0" borderId="0" xfId="119" applyNumberFormat="1" applyFont="1" applyFill="1" applyBorder="1" applyAlignment="1">
      <alignment horizontal="center" vertical="center" shrinkToFit="1"/>
      <protection/>
    </xf>
    <xf numFmtId="0" fontId="5" fillId="0" borderId="0" xfId="119" applyFont="1" applyFill="1" applyAlignment="1">
      <alignment horizontal="left" vertical="center"/>
      <protection/>
    </xf>
    <xf numFmtId="0" fontId="3" fillId="0" borderId="23" xfId="119" applyFont="1" applyFill="1" applyBorder="1" applyAlignment="1">
      <alignment horizontal="center" vertical="center" shrinkToFit="1"/>
      <protection/>
    </xf>
    <xf numFmtId="0" fontId="5" fillId="0" borderId="19" xfId="119" applyFont="1" applyFill="1" applyBorder="1" applyAlignment="1">
      <alignment vertical="center"/>
      <protection/>
    </xf>
    <xf numFmtId="0" fontId="0" fillId="0" borderId="0" xfId="119" applyFont="1" applyFill="1" applyAlignment="1">
      <alignment vertical="center"/>
      <protection/>
    </xf>
    <xf numFmtId="0" fontId="68" fillId="0" borderId="0" xfId="119" applyFont="1" applyFill="1" applyAlignment="1">
      <alignment vertical="center"/>
      <protection/>
    </xf>
    <xf numFmtId="0" fontId="11" fillId="0" borderId="23" xfId="119" applyFont="1" applyFill="1" applyBorder="1" applyAlignment="1">
      <alignment horizontal="center" vertical="center" wrapText="1" shrinkToFit="1"/>
      <protection/>
    </xf>
    <xf numFmtId="0" fontId="11" fillId="0" borderId="15" xfId="119" applyFont="1" applyFill="1" applyBorder="1" applyAlignment="1">
      <alignment horizontal="center" vertical="center" wrapText="1" shrinkToFit="1"/>
      <protection/>
    </xf>
    <xf numFmtId="0" fontId="11" fillId="0" borderId="19" xfId="119" applyFont="1" applyFill="1" applyBorder="1" applyAlignment="1">
      <alignment horizontal="center" vertical="center" wrapText="1" shrinkToFit="1"/>
      <protection/>
    </xf>
    <xf numFmtId="0" fontId="11" fillId="0" borderId="31" xfId="119" applyFont="1" applyFill="1" applyBorder="1" applyAlignment="1">
      <alignment horizontal="center" vertical="center" wrapText="1" shrinkToFit="1"/>
      <protection/>
    </xf>
    <xf numFmtId="179" fontId="5" fillId="0" borderId="23" xfId="92" applyNumberFormat="1" applyFont="1" applyFill="1" applyBorder="1" applyAlignment="1">
      <alignment horizontal="center" vertical="center" wrapText="1" shrinkToFit="1"/>
    </xf>
    <xf numFmtId="179" fontId="5" fillId="0" borderId="0" xfId="92" applyNumberFormat="1" applyFont="1" applyFill="1" applyBorder="1" applyAlignment="1">
      <alignment horizontal="center" vertical="center" wrapText="1" shrinkToFit="1"/>
    </xf>
    <xf numFmtId="179" fontId="5" fillId="0" borderId="34" xfId="92" applyNumberFormat="1" applyFont="1" applyFill="1" applyBorder="1" applyAlignment="1">
      <alignment horizontal="center" vertical="center" wrapText="1" shrinkToFit="1"/>
    </xf>
    <xf numFmtId="0" fontId="0" fillId="0" borderId="0" xfId="119" applyFont="1" applyFill="1" applyBorder="1" applyAlignment="1">
      <alignment vertical="center"/>
      <protection/>
    </xf>
    <xf numFmtId="0" fontId="51" fillId="0" borderId="0" xfId="119" applyFont="1" applyFill="1" applyAlignment="1">
      <alignment vertical="center"/>
      <protection/>
    </xf>
    <xf numFmtId="182" fontId="5" fillId="0" borderId="0" xfId="119" applyNumberFormat="1" applyFont="1" applyFill="1" applyAlignment="1">
      <alignment horizontal="center" vertical="center"/>
      <protection/>
    </xf>
    <xf numFmtId="177" fontId="5" fillId="0" borderId="26" xfId="119" applyNumberFormat="1" applyFont="1" applyFill="1" applyBorder="1" applyAlignment="1">
      <alignment horizontal="center" vertical="center"/>
      <protection/>
    </xf>
    <xf numFmtId="0" fontId="65" fillId="0" borderId="37" xfId="119" applyFont="1" applyFill="1" applyBorder="1" applyAlignment="1">
      <alignment horizontal="center" wrapText="1"/>
      <protection/>
    </xf>
    <xf numFmtId="0" fontId="65" fillId="0" borderId="41" xfId="119" applyFont="1" applyFill="1" applyBorder="1" applyAlignment="1">
      <alignment horizontal="center" wrapText="1"/>
      <protection/>
    </xf>
    <xf numFmtId="0" fontId="65" fillId="0" borderId="39" xfId="119" applyFont="1" applyFill="1" applyBorder="1" applyAlignment="1">
      <alignment horizontal="center" wrapText="1"/>
      <protection/>
    </xf>
    <xf numFmtId="0" fontId="65" fillId="0" borderId="38" xfId="119" applyFont="1" applyFill="1" applyBorder="1" applyAlignment="1">
      <alignment horizontal="center" wrapText="1"/>
      <protection/>
    </xf>
    <xf numFmtId="0" fontId="65" fillId="0" borderId="27" xfId="119" applyFont="1" applyFill="1" applyBorder="1" applyAlignment="1">
      <alignment horizontal="center" wrapText="1"/>
      <protection/>
    </xf>
    <xf numFmtId="0" fontId="3" fillId="0" borderId="38" xfId="119" applyFont="1" applyFill="1" applyBorder="1" applyAlignment="1">
      <alignment wrapText="1"/>
      <protection/>
    </xf>
    <xf numFmtId="0" fontId="3" fillId="0" borderId="27" xfId="119" applyFont="1" applyFill="1" applyBorder="1" applyAlignment="1">
      <alignment wrapText="1"/>
      <protection/>
    </xf>
    <xf numFmtId="0" fontId="65" fillId="0" borderId="40" xfId="119" applyFont="1" applyFill="1" applyBorder="1" applyAlignment="1">
      <alignment horizontal="center" wrapText="1"/>
      <protection/>
    </xf>
    <xf numFmtId="0" fontId="65" fillId="0" borderId="42" xfId="119" applyFont="1" applyFill="1" applyBorder="1" applyAlignment="1">
      <alignment horizontal="center" wrapText="1"/>
      <protection/>
    </xf>
    <xf numFmtId="41" fontId="62" fillId="0" borderId="0" xfId="119" applyNumberFormat="1" applyFont="1" applyFill="1" applyBorder="1" applyAlignment="1">
      <alignment horizontal="center" vertical="center"/>
      <protection/>
    </xf>
    <xf numFmtId="41" fontId="5" fillId="0" borderId="0" xfId="119" applyNumberFormat="1" applyFont="1" applyFill="1" applyBorder="1" applyAlignment="1">
      <alignment horizontal="center" vertical="center"/>
      <protection/>
    </xf>
    <xf numFmtId="41" fontId="5" fillId="0" borderId="22" xfId="119" applyNumberFormat="1" applyFont="1" applyFill="1" applyBorder="1" applyAlignment="1">
      <alignment horizontal="center" vertical="center"/>
      <protection/>
    </xf>
    <xf numFmtId="182" fontId="10" fillId="0" borderId="0" xfId="119" applyNumberFormat="1" applyFont="1" applyFill="1" applyBorder="1" applyAlignment="1">
      <alignment horizontal="center" vertical="center"/>
      <protection/>
    </xf>
    <xf numFmtId="182" fontId="10" fillId="0" borderId="22" xfId="119" applyNumberFormat="1" applyFont="1" applyFill="1" applyBorder="1" applyAlignment="1">
      <alignment horizontal="center" vertical="center"/>
      <protection/>
    </xf>
    <xf numFmtId="0" fontId="10" fillId="0" borderId="26" xfId="119" applyFont="1" applyFill="1" applyBorder="1" applyAlignment="1">
      <alignment horizontal="center" vertical="center" shrinkToFit="1"/>
      <protection/>
    </xf>
    <xf numFmtId="0" fontId="59" fillId="0" borderId="27" xfId="0" applyFont="1" applyFill="1" applyBorder="1" applyAlignment="1">
      <alignment horizontal="center" wrapText="1"/>
    </xf>
    <xf numFmtId="0" fontId="59" fillId="0" borderId="47" xfId="0" applyFont="1" applyFill="1" applyBorder="1" applyAlignment="1">
      <alignment horizontal="center" wrapText="1"/>
    </xf>
    <xf numFmtId="0" fontId="0" fillId="0" borderId="38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0" borderId="47" xfId="0" applyFont="1" applyFill="1" applyBorder="1" applyAlignment="1">
      <alignment wrapText="1"/>
    </xf>
    <xf numFmtId="0" fontId="59" fillId="0" borderId="42" xfId="0" applyFont="1" applyFill="1" applyBorder="1" applyAlignment="1">
      <alignment horizontal="center" wrapText="1"/>
    </xf>
    <xf numFmtId="0" fontId="0" fillId="0" borderId="42" xfId="0" applyFont="1" applyFill="1" applyBorder="1" applyAlignment="1">
      <alignment wrapText="1"/>
    </xf>
    <xf numFmtId="0" fontId="0" fillId="0" borderId="41" xfId="0" applyFont="1" applyFill="1" applyBorder="1" applyAlignment="1">
      <alignment wrapText="1"/>
    </xf>
    <xf numFmtId="0" fontId="0" fillId="0" borderId="48" xfId="0" applyFont="1" applyFill="1" applyBorder="1" applyAlignment="1">
      <alignment wrapText="1"/>
    </xf>
    <xf numFmtId="0" fontId="5" fillId="0" borderId="22" xfId="0" applyFont="1" applyFill="1" applyBorder="1" applyAlignment="1">
      <alignment horizontal="center" vertical="center" shrinkToFit="1"/>
    </xf>
    <xf numFmtId="182" fontId="5" fillId="0" borderId="49" xfId="0" applyNumberFormat="1" applyFont="1" applyFill="1" applyBorder="1" applyAlignment="1">
      <alignment horizontal="center" vertical="center"/>
    </xf>
    <xf numFmtId="182" fontId="5" fillId="0" borderId="50" xfId="0" applyNumberFormat="1" applyFont="1" applyFill="1" applyBorder="1" applyAlignment="1">
      <alignment horizontal="center" vertical="center"/>
    </xf>
    <xf numFmtId="182" fontId="5" fillId="0" borderId="51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shrinkToFit="1"/>
    </xf>
    <xf numFmtId="0" fontId="61" fillId="0" borderId="0" xfId="0" applyFont="1" applyFill="1" applyAlignment="1">
      <alignment horizontal="left"/>
    </xf>
    <xf numFmtId="0" fontId="3" fillId="0" borderId="20" xfId="119" applyFont="1" applyFill="1" applyBorder="1" applyAlignment="1">
      <alignment horizontal="center" vertical="center" wrapText="1" shrinkToFit="1"/>
      <protection/>
    </xf>
    <xf numFmtId="177" fontId="10" fillId="0" borderId="25" xfId="92" applyNumberFormat="1" applyFont="1" applyFill="1" applyBorder="1" applyAlignment="1">
      <alignment horizontal="center" vertical="center"/>
    </xf>
    <xf numFmtId="41" fontId="10" fillId="0" borderId="26" xfId="92" applyFont="1" applyFill="1" applyBorder="1" applyAlignment="1">
      <alignment horizontal="center" vertical="center"/>
    </xf>
    <xf numFmtId="0" fontId="5" fillId="0" borderId="25" xfId="119" applyFont="1" applyFill="1" applyBorder="1" applyAlignment="1">
      <alignment horizontal="center" vertical="center" wrapText="1" shrinkToFit="1"/>
      <protection/>
    </xf>
    <xf numFmtId="0" fontId="11" fillId="0" borderId="20" xfId="119" applyFont="1" applyFill="1" applyBorder="1" applyAlignment="1">
      <alignment horizontal="center" vertical="center" wrapText="1" shrinkToFit="1"/>
      <protection/>
    </xf>
    <xf numFmtId="0" fontId="11" fillId="0" borderId="0" xfId="119" applyFont="1" applyFill="1" applyAlignment="1">
      <alignment horizontal="center" vertical="center"/>
      <protection/>
    </xf>
    <xf numFmtId="197" fontId="6" fillId="0" borderId="19" xfId="119" applyNumberFormat="1" applyFont="1" applyFill="1" applyBorder="1" applyAlignment="1">
      <alignment horizontal="center" vertical="center" shrinkToFit="1"/>
      <protection/>
    </xf>
    <xf numFmtId="0" fontId="70" fillId="0" borderId="0" xfId="117" applyFont="1" applyFill="1" applyAlignment="1">
      <alignment vertical="center"/>
      <protection/>
    </xf>
    <xf numFmtId="0" fontId="48" fillId="0" borderId="0" xfId="117" applyFont="1" applyFill="1">
      <alignment vertical="center"/>
      <protection/>
    </xf>
    <xf numFmtId="0" fontId="77" fillId="0" borderId="0" xfId="117" applyFont="1" applyFill="1" applyAlignment="1">
      <alignment vertical="center"/>
      <protection/>
    </xf>
    <xf numFmtId="0" fontId="0" fillId="0" borderId="0" xfId="117" applyFont="1" applyFill="1">
      <alignment vertical="center"/>
      <protection/>
    </xf>
    <xf numFmtId="0" fontId="52" fillId="0" borderId="0" xfId="117" applyFont="1" applyFill="1">
      <alignment vertical="center"/>
      <protection/>
    </xf>
    <xf numFmtId="0" fontId="10" fillId="0" borderId="0" xfId="0" applyFont="1" applyFill="1" applyBorder="1" applyAlignment="1">
      <alignment horizontal="center" vertical="center" shrinkToFit="1"/>
    </xf>
    <xf numFmtId="0" fontId="26" fillId="0" borderId="0" xfId="117" applyFont="1" applyFill="1">
      <alignment vertical="center"/>
      <protection/>
    </xf>
    <xf numFmtId="0" fontId="52" fillId="0" borderId="15" xfId="117" applyFont="1" applyFill="1" applyBorder="1" applyAlignment="1">
      <alignment horizontal="center" vertical="center" wrapText="1"/>
      <protection/>
    </xf>
    <xf numFmtId="0" fontId="52" fillId="0" borderId="19" xfId="117" applyFont="1" applyFill="1" applyBorder="1" applyAlignment="1">
      <alignment horizontal="center" vertical="center" wrapText="1"/>
      <protection/>
    </xf>
    <xf numFmtId="180" fontId="26" fillId="0" borderId="24" xfId="117" applyNumberFormat="1" applyFont="1" applyFill="1" applyBorder="1" applyAlignment="1">
      <alignment horizontal="right" vertical="center" wrapText="1" indent="1"/>
      <protection/>
    </xf>
    <xf numFmtId="0" fontId="5" fillId="0" borderId="26" xfId="0" applyFont="1" applyFill="1" applyBorder="1" applyAlignment="1">
      <alignment horizontal="center" vertical="center" shrinkToFit="1"/>
    </xf>
    <xf numFmtId="0" fontId="77" fillId="0" borderId="0" xfId="117" applyFont="1" applyFill="1" applyAlignment="1">
      <alignment horizontal="right" vertical="center"/>
      <protection/>
    </xf>
    <xf numFmtId="0" fontId="3" fillId="0" borderId="0" xfId="117" applyFont="1" applyFill="1">
      <alignment vertical="center"/>
      <protection/>
    </xf>
    <xf numFmtId="0" fontId="71" fillId="0" borderId="20" xfId="117" applyFont="1" applyFill="1" applyBorder="1" applyAlignment="1">
      <alignment horizontal="center" vertical="center" wrapText="1"/>
      <protection/>
    </xf>
    <xf numFmtId="0" fontId="80" fillId="0" borderId="0" xfId="117" applyFont="1" applyFill="1">
      <alignment vertical="center"/>
      <protection/>
    </xf>
    <xf numFmtId="0" fontId="62" fillId="0" borderId="0" xfId="119" applyFont="1" applyFill="1" applyAlignment="1">
      <alignment horizontal="left"/>
      <protection/>
    </xf>
    <xf numFmtId="0" fontId="5" fillId="0" borderId="0" xfId="119" applyFont="1" applyFill="1" applyAlignment="1">
      <alignment horizontal="left"/>
      <protection/>
    </xf>
    <xf numFmtId="0" fontId="62" fillId="0" borderId="0" xfId="119" applyFont="1" applyFill="1" applyAlignment="1">
      <alignment horizontal="right"/>
      <protection/>
    </xf>
    <xf numFmtId="0" fontId="62" fillId="0" borderId="50" xfId="119" applyFont="1" applyFill="1" applyBorder="1" applyAlignment="1">
      <alignment horizontal="center" vertical="center" wrapText="1"/>
      <protection/>
    </xf>
    <xf numFmtId="0" fontId="62" fillId="0" borderId="45" xfId="119" applyFont="1" applyFill="1" applyBorder="1" applyAlignment="1">
      <alignment horizontal="center" vertical="center" wrapText="1"/>
      <protection/>
    </xf>
    <xf numFmtId="0" fontId="67" fillId="0" borderId="39" xfId="119" applyFont="1" applyFill="1" applyBorder="1" applyAlignment="1">
      <alignment horizontal="center" vertical="center" wrapText="1"/>
      <protection/>
    </xf>
    <xf numFmtId="0" fontId="62" fillId="0" borderId="42" xfId="119" applyFont="1" applyFill="1" applyBorder="1" applyAlignment="1">
      <alignment horizontal="center" vertical="center" wrapText="1"/>
      <protection/>
    </xf>
    <xf numFmtId="0" fontId="11" fillId="0" borderId="20" xfId="119" applyFont="1" applyFill="1" applyBorder="1" applyAlignment="1" quotePrefix="1">
      <alignment horizontal="center" vertical="center" shrinkToFit="1"/>
      <protection/>
    </xf>
    <xf numFmtId="0" fontId="5" fillId="0" borderId="19" xfId="119" applyFill="1" applyBorder="1" applyAlignment="1">
      <alignment horizontal="center" vertical="center" wrapText="1" shrinkToFit="1"/>
      <protection/>
    </xf>
    <xf numFmtId="0" fontId="6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1" fillId="0" borderId="0" xfId="0" applyFont="1" applyFill="1" applyAlignment="1">
      <alignment horizontal="right" vertical="center"/>
    </xf>
    <xf numFmtId="0" fontId="52" fillId="0" borderId="0" xfId="0" applyFont="1" applyFill="1" applyAlignment="1">
      <alignment vertical="center"/>
    </xf>
    <xf numFmtId="179" fontId="5" fillId="0" borderId="33" xfId="111" applyNumberFormat="1" applyFont="1" applyFill="1" applyBorder="1" applyAlignment="1">
      <alignment horizontal="center" vertical="center" wrapText="1"/>
    </xf>
    <xf numFmtId="179" fontId="5" fillId="0" borderId="32" xfId="0" applyNumberFormat="1" applyFont="1" applyFill="1" applyBorder="1" applyAlignment="1">
      <alignment horizontal="center" vertical="center"/>
    </xf>
    <xf numFmtId="179" fontId="10" fillId="0" borderId="29" xfId="0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62" fillId="0" borderId="0" xfId="119" applyFont="1" applyFill="1" applyAlignment="1">
      <alignment horizontal="justify"/>
      <protection/>
    </xf>
    <xf numFmtId="177" fontId="5" fillId="0" borderId="26" xfId="92" applyNumberFormat="1" applyFont="1" applyFill="1" applyBorder="1" applyAlignment="1">
      <alignment horizontal="center" vertical="center"/>
    </xf>
    <xf numFmtId="177" fontId="5" fillId="0" borderId="24" xfId="92" applyNumberFormat="1" applyFont="1" applyFill="1" applyBorder="1" applyAlignment="1">
      <alignment horizontal="center" vertical="center"/>
    </xf>
    <xf numFmtId="0" fontId="5" fillId="0" borderId="22" xfId="119" applyNumberFormat="1" applyFont="1" applyFill="1" applyBorder="1" applyAlignment="1">
      <alignment horizontal="center" vertical="center" shrinkToFit="1"/>
      <protection/>
    </xf>
    <xf numFmtId="0" fontId="11" fillId="0" borderId="20" xfId="119" applyNumberFormat="1" applyFont="1" applyFill="1" applyBorder="1" applyAlignment="1">
      <alignment horizontal="center" vertical="center" shrinkToFit="1"/>
      <protection/>
    </xf>
    <xf numFmtId="0" fontId="5" fillId="0" borderId="15" xfId="119" applyNumberFormat="1" applyFont="1" applyFill="1" applyBorder="1" applyAlignment="1">
      <alignment horizontal="center" vertical="center" shrinkToFit="1"/>
      <protection/>
    </xf>
    <xf numFmtId="0" fontId="5" fillId="0" borderId="25" xfId="119" applyNumberFormat="1" applyFont="1" applyFill="1" applyBorder="1" applyAlignment="1">
      <alignment horizontal="center" vertical="center" shrinkToFit="1"/>
      <protection/>
    </xf>
    <xf numFmtId="0" fontId="5" fillId="0" borderId="24" xfId="119" applyNumberFormat="1" applyFont="1" applyFill="1" applyBorder="1" applyAlignment="1">
      <alignment horizontal="center" vertical="center" shrinkToFit="1"/>
      <protection/>
    </xf>
    <xf numFmtId="0" fontId="11" fillId="0" borderId="15" xfId="119" applyNumberFormat="1" applyFont="1" applyFill="1" applyBorder="1" applyAlignment="1">
      <alignment horizontal="center" vertical="center" shrinkToFit="1"/>
      <protection/>
    </xf>
    <xf numFmtId="0" fontId="5" fillId="0" borderId="22" xfId="119" applyNumberFormat="1" applyFont="1" applyFill="1" applyBorder="1" applyAlignment="1" quotePrefix="1">
      <alignment horizontal="center" vertical="center" shrinkToFit="1"/>
      <protection/>
    </xf>
    <xf numFmtId="0" fontId="5" fillId="0" borderId="19" xfId="119" applyNumberFormat="1" applyFont="1" applyFill="1" applyBorder="1" applyAlignment="1">
      <alignment horizontal="center" vertical="center" shrinkToFit="1"/>
      <protection/>
    </xf>
    <xf numFmtId="0" fontId="11" fillId="0" borderId="32" xfId="119" applyNumberFormat="1" applyFont="1" applyFill="1" applyBorder="1" applyAlignment="1">
      <alignment horizontal="center" vertical="center" shrinkToFit="1"/>
      <protection/>
    </xf>
    <xf numFmtId="0" fontId="11" fillId="0" borderId="22" xfId="119" applyNumberFormat="1" applyFont="1" applyFill="1" applyBorder="1" applyAlignment="1">
      <alignment horizontal="center" vertical="center" shrinkToFit="1"/>
      <protection/>
    </xf>
    <xf numFmtId="182" fontId="5" fillId="0" borderId="24" xfId="119" applyNumberFormat="1" applyFont="1" applyFill="1" applyBorder="1" applyAlignment="1">
      <alignment horizontal="center" vertical="center"/>
      <protection/>
    </xf>
    <xf numFmtId="0" fontId="5" fillId="0" borderId="0" xfId="118" applyNumberFormat="1" applyFont="1" applyFill="1" applyAlignment="1">
      <alignment vertical="center"/>
      <protection/>
    </xf>
    <xf numFmtId="0" fontId="5" fillId="0" borderId="24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shrinkToFit="1"/>
    </xf>
    <xf numFmtId="184" fontId="66" fillId="0" borderId="23" xfId="0" applyNumberFormat="1" applyFont="1" applyFill="1" applyBorder="1" applyAlignment="1">
      <alignment vertical="center" shrinkToFit="1"/>
    </xf>
    <xf numFmtId="184" fontId="66" fillId="0" borderId="0" xfId="0" applyNumberFormat="1" applyFont="1" applyFill="1" applyBorder="1" applyAlignment="1">
      <alignment vertical="center" shrinkToFit="1"/>
    </xf>
    <xf numFmtId="0" fontId="66" fillId="0" borderId="23" xfId="0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62" fillId="0" borderId="0" xfId="0" applyFont="1" applyFill="1" applyBorder="1" applyAlignment="1">
      <alignment horizontal="center" vertical="center" shrinkToFit="1"/>
    </xf>
    <xf numFmtId="184" fontId="62" fillId="0" borderId="23" xfId="0" applyNumberFormat="1" applyFont="1" applyFill="1" applyBorder="1" applyAlignment="1">
      <alignment vertical="center" shrinkToFit="1"/>
    </xf>
    <xf numFmtId="184" fontId="62" fillId="0" borderId="0" xfId="0" applyNumberFormat="1" applyFont="1" applyFill="1" applyBorder="1" applyAlignment="1">
      <alignment vertical="center" shrinkToFit="1"/>
    </xf>
    <xf numFmtId="0" fontId="13" fillId="0" borderId="26" xfId="0" applyFont="1" applyFill="1" applyBorder="1" applyAlignment="1">
      <alignment horizontal="center" vertical="center" shrinkToFit="1"/>
    </xf>
    <xf numFmtId="184" fontId="13" fillId="0" borderId="25" xfId="0" applyNumberFormat="1" applyFont="1" applyFill="1" applyBorder="1" applyAlignment="1">
      <alignment vertical="center" shrinkToFit="1"/>
    </xf>
    <xf numFmtId="184" fontId="13" fillId="0" borderId="26" xfId="0" applyNumberFormat="1" applyFont="1" applyFill="1" applyBorder="1" applyAlignment="1">
      <alignment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184" fontId="5" fillId="0" borderId="0" xfId="0" applyNumberFormat="1" applyFont="1" applyFill="1" applyAlignment="1">
      <alignment vertical="center"/>
    </xf>
    <xf numFmtId="184" fontId="5" fillId="0" borderId="23" xfId="0" applyNumberFormat="1" applyFont="1" applyFill="1" applyBorder="1" applyAlignment="1">
      <alignment vertical="center" shrinkToFit="1"/>
    </xf>
    <xf numFmtId="194" fontId="63" fillId="0" borderId="0" xfId="0" applyNumberFormat="1" applyFont="1" applyFill="1" applyBorder="1" applyAlignment="1">
      <alignment horizontal="left" vertical="center" shrinkToFit="1"/>
    </xf>
    <xf numFmtId="177" fontId="5" fillId="0" borderId="23" xfId="0" applyNumberFormat="1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179" fontId="62" fillId="0" borderId="0" xfId="0" applyNumberFormat="1" applyFont="1" applyFill="1" applyBorder="1" applyAlignment="1">
      <alignment horizontal="left" vertical="center" shrinkToFit="1"/>
    </xf>
    <xf numFmtId="179" fontId="5" fillId="0" borderId="0" xfId="0" applyNumberFormat="1" applyFont="1" applyFill="1" applyBorder="1" applyAlignment="1">
      <alignment horizontal="left" vertical="center" shrinkToFit="1"/>
    </xf>
    <xf numFmtId="179" fontId="5" fillId="0" borderId="22" xfId="0" applyNumberFormat="1" applyFont="1" applyFill="1" applyBorder="1" applyAlignment="1">
      <alignment horizontal="left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177" fontId="10" fillId="0" borderId="25" xfId="0" applyNumberFormat="1" applyFont="1" applyFill="1" applyBorder="1" applyAlignment="1">
      <alignment vertical="center" shrinkToFit="1"/>
    </xf>
    <xf numFmtId="177" fontId="10" fillId="0" borderId="26" xfId="0" applyNumberFormat="1" applyFont="1" applyFill="1" applyBorder="1" applyAlignment="1">
      <alignment vertical="center" shrinkToFit="1"/>
    </xf>
    <xf numFmtId="179" fontId="10" fillId="0" borderId="26" xfId="0" applyNumberFormat="1" applyFont="1" applyFill="1" applyBorder="1" applyAlignment="1">
      <alignment horizontal="left" vertical="center" shrinkToFit="1"/>
    </xf>
    <xf numFmtId="0" fontId="3" fillId="0" borderId="0" xfId="0" applyNumberFormat="1" applyFont="1" applyFill="1" applyAlignment="1">
      <alignment horizontal="left" vertical="center"/>
    </xf>
    <xf numFmtId="0" fontId="3" fillId="0" borderId="0" xfId="122" applyFont="1" applyFill="1" applyAlignment="1">
      <alignment/>
      <protection/>
    </xf>
    <xf numFmtId="0" fontId="3" fillId="0" borderId="0" xfId="122" applyFont="1" applyFill="1" applyAlignment="1">
      <alignment horizontal="left"/>
      <protection/>
    </xf>
    <xf numFmtId="0" fontId="3" fillId="0" borderId="3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179" fontId="50" fillId="0" borderId="36" xfId="0" applyNumberFormat="1" applyFont="1" applyFill="1" applyBorder="1" applyAlignment="1">
      <alignment horizontal="right" vertical="center" wrapText="1" indent="1"/>
    </xf>
    <xf numFmtId="179" fontId="10" fillId="0" borderId="2" xfId="0" applyNumberFormat="1" applyFont="1" applyFill="1" applyBorder="1" applyAlignment="1">
      <alignment horizontal="right" vertical="center" wrapText="1" indent="1"/>
    </xf>
    <xf numFmtId="179" fontId="13" fillId="0" borderId="2" xfId="0" applyNumberFormat="1" applyFont="1" applyFill="1" applyBorder="1" applyAlignment="1">
      <alignment horizontal="right" vertical="center" wrapText="1" indent="1" shrinkToFit="1"/>
    </xf>
    <xf numFmtId="0" fontId="10" fillId="0" borderId="36" xfId="0" applyFont="1" applyFill="1" applyBorder="1" applyAlignment="1">
      <alignment horizontal="center" vertical="center" shrinkToFit="1"/>
    </xf>
    <xf numFmtId="0" fontId="4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41" fontId="62" fillId="0" borderId="37" xfId="92" applyFont="1" applyFill="1" applyBorder="1" applyAlignment="1">
      <alignment horizontal="center" vertical="center" wrapText="1"/>
    </xf>
    <xf numFmtId="41" fontId="62" fillId="0" borderId="0" xfId="92" applyFont="1" applyFill="1" applyBorder="1" applyAlignment="1">
      <alignment horizontal="center" vertical="center" wrapText="1"/>
    </xf>
    <xf numFmtId="41" fontId="62" fillId="0" borderId="27" xfId="92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41" fontId="13" fillId="0" borderId="41" xfId="92" applyFont="1" applyFill="1" applyBorder="1" applyAlignment="1">
      <alignment horizontal="center" vertical="center" wrapText="1"/>
    </xf>
    <xf numFmtId="41" fontId="13" fillId="0" borderId="26" xfId="92" applyFont="1" applyFill="1" applyBorder="1" applyAlignment="1">
      <alignment horizontal="center" vertical="center"/>
    </xf>
    <xf numFmtId="177" fontId="13" fillId="0" borderId="26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0" fontId="3" fillId="0" borderId="39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vertical="center" shrinkToFit="1"/>
    </xf>
    <xf numFmtId="0" fontId="3" fillId="0" borderId="52" xfId="0" applyFont="1" applyFill="1" applyBorder="1" applyAlignment="1">
      <alignment horizontal="center" vertical="center" shrinkToFit="1"/>
    </xf>
    <xf numFmtId="41" fontId="5" fillId="0" borderId="53" xfId="92" applyFont="1" applyFill="1" applyBorder="1" applyAlignment="1">
      <alignment horizontal="center" vertical="center"/>
    </xf>
    <xf numFmtId="41" fontId="5" fillId="0" borderId="27" xfId="92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 wrapText="1"/>
    </xf>
    <xf numFmtId="41" fontId="10" fillId="0" borderId="41" xfId="92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0" fontId="11" fillId="0" borderId="32" xfId="119" applyFont="1" applyFill="1" applyBorder="1" applyAlignment="1">
      <alignment horizontal="centerContinuous" vertical="center"/>
      <protection/>
    </xf>
    <xf numFmtId="0" fontId="11" fillId="0" borderId="2" xfId="119" applyFont="1" applyFill="1" applyBorder="1" applyAlignment="1">
      <alignment horizontal="centerContinuous" vertical="center"/>
      <protection/>
    </xf>
    <xf numFmtId="0" fontId="5" fillId="0" borderId="2" xfId="119" applyFont="1" applyFill="1" applyBorder="1" applyAlignment="1">
      <alignment horizontal="centerContinuous" vertical="center"/>
      <protection/>
    </xf>
    <xf numFmtId="0" fontId="5" fillId="0" borderId="34" xfId="119" applyFont="1" applyFill="1" applyBorder="1" applyAlignment="1">
      <alignment horizontal="centerContinuous" vertical="center"/>
      <protection/>
    </xf>
    <xf numFmtId="0" fontId="11" fillId="0" borderId="33" xfId="119" applyFont="1" applyFill="1" applyBorder="1" applyAlignment="1">
      <alignment horizontal="centerContinuous" vertical="center"/>
      <protection/>
    </xf>
    <xf numFmtId="0" fontId="11" fillId="0" borderId="15" xfId="119" applyFont="1" applyFill="1" applyBorder="1" applyAlignment="1">
      <alignment horizontal="center" vertical="center" wrapText="1"/>
      <protection/>
    </xf>
    <xf numFmtId="0" fontId="11" fillId="0" borderId="26" xfId="119" applyFont="1" applyFill="1" applyBorder="1" applyAlignment="1">
      <alignment horizontal="centerContinuous" vertical="center"/>
      <protection/>
    </xf>
    <xf numFmtId="0" fontId="5" fillId="0" borderId="26" xfId="119" applyFont="1" applyFill="1" applyBorder="1" applyAlignment="1">
      <alignment horizontal="centerContinuous" vertical="center"/>
      <protection/>
    </xf>
    <xf numFmtId="0" fontId="11" fillId="0" borderId="34" xfId="119" applyFont="1" applyFill="1" applyBorder="1" applyAlignment="1">
      <alignment horizontal="centerContinuous" vertical="center"/>
      <protection/>
    </xf>
    <xf numFmtId="0" fontId="5" fillId="0" borderId="35" xfId="119" applyFont="1" applyFill="1" applyBorder="1" applyAlignment="1">
      <alignment horizontal="centerContinuous" vertical="center"/>
      <protection/>
    </xf>
    <xf numFmtId="0" fontId="5" fillId="0" borderId="15" xfId="119" applyFont="1" applyFill="1" applyBorder="1" applyAlignment="1">
      <alignment horizontal="center" vertical="center" wrapText="1"/>
      <protection/>
    </xf>
    <xf numFmtId="0" fontId="11" fillId="0" borderId="22" xfId="119" applyFont="1" applyFill="1" applyBorder="1" applyAlignment="1">
      <alignment horizontal="center" vertical="center" wrapText="1"/>
      <protection/>
    </xf>
    <xf numFmtId="0" fontId="11" fillId="0" borderId="0" xfId="119" applyFont="1" applyFill="1" applyBorder="1" applyAlignment="1">
      <alignment horizontal="center" vertical="center" wrapText="1"/>
      <protection/>
    </xf>
    <xf numFmtId="0" fontId="5" fillId="0" borderId="19" xfId="119" applyFill="1" applyBorder="1" applyAlignment="1">
      <alignment horizontal="center" vertical="center" wrapText="1"/>
      <protection/>
    </xf>
    <xf numFmtId="182" fontId="62" fillId="0" borderId="26" xfId="119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177" fontId="13" fillId="0" borderId="26" xfId="92" applyNumberFormat="1" applyFont="1" applyFill="1" applyBorder="1" applyAlignment="1">
      <alignment horizontal="center" vertical="center"/>
    </xf>
    <xf numFmtId="177" fontId="13" fillId="0" borderId="30" xfId="92" applyNumberFormat="1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5" fillId="0" borderId="25" xfId="119" applyFont="1" applyFill="1" applyBorder="1" applyAlignment="1" quotePrefix="1">
      <alignment horizontal="center" vertical="center" shrinkToFit="1"/>
      <protection/>
    </xf>
    <xf numFmtId="0" fontId="45" fillId="0" borderId="22" xfId="119" applyFont="1" applyFill="1" applyBorder="1" applyAlignment="1">
      <alignment horizontal="center" vertical="center" shrinkToFit="1"/>
      <protection/>
    </xf>
    <xf numFmtId="0" fontId="45" fillId="0" borderId="24" xfId="119" applyFont="1" applyFill="1" applyBorder="1" applyAlignment="1">
      <alignment horizontal="center" vertical="center" shrinkToFit="1"/>
      <protection/>
    </xf>
    <xf numFmtId="0" fontId="5" fillId="0" borderId="46" xfId="0" applyFont="1" applyFill="1" applyBorder="1" applyAlignment="1">
      <alignment horizontal="center" vertical="center" wrapText="1"/>
    </xf>
    <xf numFmtId="0" fontId="5" fillId="0" borderId="23" xfId="119" applyFont="1" applyFill="1" applyBorder="1" applyAlignment="1" quotePrefix="1">
      <alignment horizontal="center" vertical="center" shrinkToFit="1"/>
      <protection/>
    </xf>
    <xf numFmtId="0" fontId="62" fillId="0" borderId="0" xfId="119" applyFont="1" applyFill="1" applyBorder="1" applyAlignment="1">
      <alignment horizontal="center" vertical="center" shrinkToFit="1"/>
      <protection/>
    </xf>
    <xf numFmtId="179" fontId="13" fillId="0" borderId="25" xfId="96" applyNumberFormat="1" applyFont="1" applyFill="1" applyBorder="1" applyAlignment="1">
      <alignment horizontal="center" vertical="center"/>
    </xf>
    <xf numFmtId="0" fontId="52" fillId="0" borderId="20" xfId="119" applyFont="1" applyFill="1" applyBorder="1" applyAlignment="1">
      <alignment horizontal="center" vertical="center" shrinkToFit="1"/>
      <protection/>
    </xf>
    <xf numFmtId="0" fontId="45" fillId="0" borderId="15" xfId="119" applyFont="1" applyFill="1" applyBorder="1" applyAlignment="1">
      <alignment horizontal="center" vertical="center" shrinkToFit="1"/>
      <protection/>
    </xf>
    <xf numFmtId="0" fontId="52" fillId="0" borderId="15" xfId="119" applyFont="1" applyFill="1" applyBorder="1" applyAlignment="1">
      <alignment horizontal="center" vertical="center" shrinkToFit="1"/>
      <protection/>
    </xf>
    <xf numFmtId="0" fontId="52" fillId="0" borderId="20" xfId="119" applyFont="1" applyFill="1" applyBorder="1" applyAlignment="1">
      <alignment horizontal="center" vertical="center"/>
      <protection/>
    </xf>
    <xf numFmtId="0" fontId="45" fillId="0" borderId="15" xfId="119" applyFont="1" applyFill="1" applyBorder="1" applyAlignment="1">
      <alignment horizontal="center" vertical="center"/>
      <protection/>
    </xf>
    <xf numFmtId="0" fontId="45" fillId="0" borderId="0" xfId="119" applyFont="1" applyFill="1" applyBorder="1" applyAlignment="1">
      <alignment horizontal="center" vertical="center" shrinkToFit="1"/>
      <protection/>
    </xf>
    <xf numFmtId="0" fontId="45" fillId="0" borderId="0" xfId="119" applyFont="1" applyFill="1" applyAlignment="1">
      <alignment vertical="center"/>
      <protection/>
    </xf>
    <xf numFmtId="0" fontId="45" fillId="0" borderId="15" xfId="119" applyFont="1" applyFill="1" applyBorder="1" applyAlignment="1" quotePrefix="1">
      <alignment horizontal="center" vertical="center" shrinkToFit="1"/>
      <protection/>
    </xf>
    <xf numFmtId="0" fontId="45" fillId="0" borderId="15" xfId="119" applyFont="1" applyFill="1" applyBorder="1" applyAlignment="1">
      <alignment horizontal="center" vertical="center" wrapText="1" shrinkToFit="1"/>
      <protection/>
    </xf>
    <xf numFmtId="0" fontId="45" fillId="0" borderId="19" xfId="119" applyFont="1" applyFill="1" applyBorder="1" applyAlignment="1">
      <alignment horizontal="center" vertical="center"/>
      <protection/>
    </xf>
    <xf numFmtId="0" fontId="5" fillId="0" borderId="0" xfId="119" applyFill="1" applyAlignment="1">
      <alignment horizontal="center" vertical="center"/>
      <protection/>
    </xf>
    <xf numFmtId="0" fontId="45" fillId="0" borderId="19" xfId="119" applyFont="1" applyFill="1" applyBorder="1" applyAlignment="1" quotePrefix="1">
      <alignment horizontal="center" vertical="center" shrinkToFit="1"/>
      <protection/>
    </xf>
    <xf numFmtId="193" fontId="5" fillId="0" borderId="27" xfId="0" applyNumberFormat="1" applyFont="1" applyFill="1" applyBorder="1" applyAlignment="1">
      <alignment horizontal="right" vertical="center" wrapText="1"/>
    </xf>
    <xf numFmtId="193" fontId="5" fillId="0" borderId="0" xfId="0" applyNumberFormat="1" applyFont="1" applyFill="1" applyBorder="1" applyAlignment="1">
      <alignment horizontal="right" vertical="center" wrapText="1"/>
    </xf>
    <xf numFmtId="193" fontId="5" fillId="0" borderId="28" xfId="0" applyNumberFormat="1" applyFont="1" applyFill="1" applyBorder="1" applyAlignment="1">
      <alignment horizontal="right" vertical="center" wrapText="1"/>
    </xf>
    <xf numFmtId="0" fontId="10" fillId="0" borderId="28" xfId="0" applyFont="1" applyFill="1" applyBorder="1" applyAlignment="1">
      <alignment horizontal="center" vertical="center" wrapText="1"/>
    </xf>
    <xf numFmtId="193" fontId="10" fillId="0" borderId="27" xfId="0" applyNumberFormat="1" applyFont="1" applyFill="1" applyBorder="1" applyAlignment="1">
      <alignment horizontal="right" vertical="center" wrapText="1"/>
    </xf>
    <xf numFmtId="193" fontId="10" fillId="0" borderId="0" xfId="0" applyNumberFormat="1" applyFont="1" applyFill="1" applyBorder="1" applyAlignment="1">
      <alignment horizontal="right" vertical="center" wrapText="1"/>
    </xf>
    <xf numFmtId="0" fontId="10" fillId="0" borderId="27" xfId="0" applyFont="1" applyFill="1" applyBorder="1" applyAlignment="1">
      <alignment horizontal="center" vertical="center" wrapText="1"/>
    </xf>
    <xf numFmtId="185" fontId="59" fillId="0" borderId="28" xfId="0" applyNumberFormat="1" applyFont="1" applyFill="1" applyBorder="1" applyAlignment="1">
      <alignment horizontal="center" vertical="center" wrapText="1"/>
    </xf>
    <xf numFmtId="186" fontId="5" fillId="0" borderId="0" xfId="0" applyNumberFormat="1" applyFont="1" applyFill="1" applyBorder="1" applyAlignment="1">
      <alignment horizontal="right" vertical="center" wrapText="1"/>
    </xf>
    <xf numFmtId="186" fontId="5" fillId="0" borderId="28" xfId="0" applyNumberFormat="1" applyFont="1" applyFill="1" applyBorder="1" applyAlignment="1">
      <alignment horizontal="right" vertical="center" wrapText="1"/>
    </xf>
    <xf numFmtId="185" fontId="59" fillId="0" borderId="30" xfId="0" applyNumberFormat="1" applyFont="1" applyFill="1" applyBorder="1" applyAlignment="1">
      <alignment horizontal="center" vertical="center" wrapText="1"/>
    </xf>
    <xf numFmtId="186" fontId="5" fillId="0" borderId="41" xfId="0" applyNumberFormat="1" applyFont="1" applyFill="1" applyBorder="1" applyAlignment="1">
      <alignment horizontal="right" vertical="center" wrapText="1"/>
    </xf>
    <xf numFmtId="186" fontId="5" fillId="0" borderId="55" xfId="0" applyNumberFormat="1" applyFont="1" applyFill="1" applyBorder="1" applyAlignment="1">
      <alignment horizontal="right" vertical="center" wrapText="1"/>
    </xf>
    <xf numFmtId="186" fontId="5" fillId="0" borderId="46" xfId="0" applyNumberFormat="1" applyFont="1" applyFill="1" applyBorder="1" applyAlignment="1">
      <alignment horizontal="right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 vertical="center"/>
    </xf>
    <xf numFmtId="41" fontId="10" fillId="0" borderId="0" xfId="94" applyFont="1" applyFill="1" applyBorder="1" applyAlignment="1">
      <alignment horizontal="right" vertical="center" wrapText="1"/>
    </xf>
    <xf numFmtId="41" fontId="5" fillId="0" borderId="27" xfId="94" applyFont="1" applyFill="1" applyBorder="1" applyAlignment="1">
      <alignment horizontal="right" vertical="center" wrapText="1"/>
    </xf>
    <xf numFmtId="41" fontId="5" fillId="0" borderId="0" xfId="94" applyFont="1" applyFill="1" applyBorder="1" applyAlignment="1">
      <alignment horizontal="center" vertical="center" wrapText="1"/>
    </xf>
    <xf numFmtId="41" fontId="5" fillId="0" borderId="46" xfId="94" applyFont="1" applyFill="1" applyBorder="1" applyAlignment="1">
      <alignment horizontal="right" vertical="center" wrapText="1"/>
    </xf>
    <xf numFmtId="41" fontId="10" fillId="0" borderId="24" xfId="92" applyFont="1" applyFill="1" applyBorder="1" applyAlignment="1">
      <alignment horizontal="center" vertical="center"/>
    </xf>
    <xf numFmtId="0" fontId="62" fillId="0" borderId="26" xfId="119" applyNumberFormat="1" applyFont="1" applyFill="1" applyBorder="1" applyAlignment="1">
      <alignment horizontal="center" vertical="center"/>
      <protection/>
    </xf>
    <xf numFmtId="182" fontId="5" fillId="0" borderId="25" xfId="119" applyNumberFormat="1" applyFont="1" applyFill="1" applyBorder="1" applyAlignment="1">
      <alignment horizontal="center" vertical="center"/>
      <protection/>
    </xf>
    <xf numFmtId="179" fontId="5" fillId="0" borderId="24" xfId="0" applyNumberFormat="1" applyFont="1" applyFill="1" applyBorder="1" applyAlignment="1">
      <alignment horizontal="left" vertical="center" shrinkToFit="1"/>
    </xf>
    <xf numFmtId="0" fontId="80" fillId="0" borderId="34" xfId="117" applyFont="1" applyFill="1" applyBorder="1" applyAlignment="1">
      <alignment horizontal="center" vertical="center" wrapText="1"/>
      <protection/>
    </xf>
    <xf numFmtId="0" fontId="80" fillId="0" borderId="33" xfId="117" applyFont="1" applyFill="1" applyBorder="1" applyAlignment="1">
      <alignment horizontal="center" vertical="center" wrapText="1"/>
      <protection/>
    </xf>
    <xf numFmtId="0" fontId="26" fillId="0" borderId="0" xfId="117" applyFont="1" applyFill="1" applyBorder="1" applyAlignment="1">
      <alignment horizontal="center" vertical="center" wrapText="1"/>
      <protection/>
    </xf>
    <xf numFmtId="0" fontId="26" fillId="0" borderId="22" xfId="117" applyFont="1" applyFill="1" applyBorder="1" applyAlignment="1">
      <alignment horizontal="center" vertical="center" wrapText="1"/>
      <protection/>
    </xf>
    <xf numFmtId="0" fontId="80" fillId="0" borderId="32" xfId="117" applyFont="1" applyFill="1" applyBorder="1" applyAlignment="1">
      <alignment horizontal="center" vertical="center" wrapText="1"/>
      <protection/>
    </xf>
    <xf numFmtId="0" fontId="26" fillId="0" borderId="23" xfId="117" applyFont="1" applyFill="1" applyBorder="1" applyAlignment="1">
      <alignment horizontal="center" vertical="center" wrapText="1"/>
      <protection/>
    </xf>
    <xf numFmtId="0" fontId="26" fillId="0" borderId="25" xfId="117" applyFont="1" applyFill="1" applyBorder="1" applyAlignment="1">
      <alignment horizontal="center" vertical="center" wrapText="1"/>
      <protection/>
    </xf>
    <xf numFmtId="0" fontId="26" fillId="0" borderId="26" xfId="117" applyFont="1" applyFill="1" applyBorder="1" applyAlignment="1">
      <alignment horizontal="center" vertical="center" wrapText="1"/>
      <protection/>
    </xf>
    <xf numFmtId="180" fontId="26" fillId="0" borderId="26" xfId="117" applyNumberFormat="1" applyFont="1" applyFill="1" applyBorder="1" applyAlignment="1">
      <alignment horizontal="center" vertical="center" wrapText="1"/>
      <protection/>
    </xf>
    <xf numFmtId="180" fontId="26" fillId="0" borderId="23" xfId="117" applyNumberFormat="1" applyFont="1" applyFill="1" applyBorder="1" applyAlignment="1">
      <alignment horizontal="center" vertical="center" wrapText="1"/>
      <protection/>
    </xf>
    <xf numFmtId="180" fontId="26" fillId="0" borderId="24" xfId="117" applyNumberFormat="1" applyFont="1" applyFill="1" applyBorder="1" applyAlignment="1">
      <alignment horizontal="center" vertical="center" wrapText="1"/>
      <protection/>
    </xf>
    <xf numFmtId="0" fontId="3" fillId="0" borderId="20" xfId="119" applyFont="1" applyFill="1" applyBorder="1" applyAlignment="1">
      <alignment horizontal="center" vertical="center"/>
      <protection/>
    </xf>
    <xf numFmtId="0" fontId="5" fillId="0" borderId="20" xfId="119" applyFont="1" applyFill="1" applyBorder="1" applyAlignment="1">
      <alignment vertical="center"/>
      <protection/>
    </xf>
    <xf numFmtId="0" fontId="4" fillId="0" borderId="0" xfId="119" applyFont="1" applyFill="1" applyAlignment="1">
      <alignment horizontal="center" vertical="center"/>
      <protection/>
    </xf>
    <xf numFmtId="0" fontId="3" fillId="0" borderId="33" xfId="119" applyFont="1" applyFill="1" applyBorder="1" applyAlignment="1">
      <alignment horizontal="center" vertical="center"/>
      <protection/>
    </xf>
    <xf numFmtId="0" fontId="5" fillId="0" borderId="22" xfId="119" applyFont="1" applyFill="1" applyBorder="1" applyAlignment="1">
      <alignment horizontal="center" vertical="center"/>
      <protection/>
    </xf>
    <xf numFmtId="0" fontId="5" fillId="0" borderId="24" xfId="119" applyFont="1" applyFill="1" applyBorder="1" applyAlignment="1">
      <alignment horizontal="center" vertical="center"/>
      <protection/>
    </xf>
    <xf numFmtId="0" fontId="3" fillId="0" borderId="32" xfId="119" applyFont="1" applyFill="1" applyBorder="1" applyAlignment="1" quotePrefix="1">
      <alignment horizontal="center" vertical="center"/>
      <protection/>
    </xf>
    <xf numFmtId="0" fontId="5" fillId="0" borderId="33" xfId="119" applyFont="1" applyFill="1" applyBorder="1" applyAlignment="1">
      <alignment horizontal="center" vertical="center"/>
      <protection/>
    </xf>
    <xf numFmtId="0" fontId="3" fillId="0" borderId="32" xfId="119" applyFont="1" applyFill="1" applyBorder="1" applyAlignment="1">
      <alignment horizontal="center" vertical="center"/>
      <protection/>
    </xf>
    <xf numFmtId="0" fontId="5" fillId="0" borderId="23" xfId="119" applyFont="1" applyFill="1" applyBorder="1" applyAlignment="1" quotePrefix="1">
      <alignment horizontal="center" vertical="center" wrapText="1" shrinkToFit="1"/>
      <protection/>
    </xf>
    <xf numFmtId="0" fontId="5" fillId="0" borderId="22" xfId="119" applyFont="1" applyFill="1" applyBorder="1" applyAlignment="1">
      <alignment horizontal="center" vertical="center" shrinkToFit="1"/>
      <protection/>
    </xf>
    <xf numFmtId="0" fontId="5" fillId="0" borderId="23" xfId="119" applyFont="1" applyFill="1" applyBorder="1" applyAlignment="1">
      <alignment horizontal="center" vertical="center"/>
      <protection/>
    </xf>
    <xf numFmtId="0" fontId="5" fillId="0" borderId="33" xfId="119" applyFont="1" applyFill="1" applyBorder="1" applyAlignment="1" quotePrefix="1">
      <alignment horizontal="center" vertical="center"/>
      <protection/>
    </xf>
    <xf numFmtId="0" fontId="5" fillId="0" borderId="23" xfId="119" applyFont="1" applyFill="1" applyBorder="1" applyAlignment="1" quotePrefix="1">
      <alignment horizontal="center" vertical="center"/>
      <protection/>
    </xf>
    <xf numFmtId="0" fontId="5" fillId="0" borderId="22" xfId="119" applyFont="1" applyFill="1" applyBorder="1" applyAlignment="1" quotePrefix="1">
      <alignment horizontal="center" vertical="center"/>
      <protection/>
    </xf>
    <xf numFmtId="0" fontId="5" fillId="0" borderId="25" xfId="119" applyFont="1" applyFill="1" applyBorder="1" applyAlignment="1" quotePrefix="1">
      <alignment horizontal="center" vertical="center"/>
      <protection/>
    </xf>
    <xf numFmtId="0" fontId="5" fillId="0" borderId="25" xfId="119" applyFont="1" applyFill="1" applyBorder="1" applyAlignment="1">
      <alignment horizontal="center" vertical="center"/>
      <protection/>
    </xf>
    <xf numFmtId="0" fontId="3" fillId="0" borderId="0" xfId="119" applyFont="1" applyFill="1" applyBorder="1" applyAlignment="1">
      <alignment horizontal="left" vertical="center"/>
      <protection/>
    </xf>
    <xf numFmtId="0" fontId="5" fillId="0" borderId="32" xfId="119" applyFont="1" applyFill="1" applyBorder="1" applyAlignment="1">
      <alignment horizontal="center" vertical="center"/>
      <protection/>
    </xf>
    <xf numFmtId="0" fontId="5" fillId="0" borderId="23" xfId="119" applyFont="1" applyFill="1" applyBorder="1" applyAlignment="1">
      <alignment horizontal="center" vertical="center" wrapText="1" shrinkToFit="1"/>
      <protection/>
    </xf>
    <xf numFmtId="0" fontId="5" fillId="0" borderId="20" xfId="119" applyFont="1" applyFill="1" applyBorder="1" applyAlignment="1">
      <alignment horizontal="center" vertical="center"/>
      <protection/>
    </xf>
    <xf numFmtId="0" fontId="3" fillId="0" borderId="0" xfId="119" applyFont="1" applyFill="1" applyAlignment="1">
      <alignment horizontal="left" vertical="center"/>
      <protection/>
    </xf>
    <xf numFmtId="0" fontId="12" fillId="0" borderId="0" xfId="119" applyFont="1" applyFill="1" applyAlignment="1">
      <alignment horizontal="center" vertical="center"/>
      <protection/>
    </xf>
    <xf numFmtId="0" fontId="11" fillId="0" borderId="33" xfId="119" applyFont="1" applyFill="1" applyBorder="1" applyAlignment="1">
      <alignment horizontal="center" vertical="center" shrinkToFit="1"/>
      <protection/>
    </xf>
    <xf numFmtId="0" fontId="5" fillId="0" borderId="24" xfId="119" applyFont="1" applyFill="1" applyBorder="1" applyAlignment="1">
      <alignment horizontal="center" vertical="center" shrinkToFit="1"/>
      <protection/>
    </xf>
    <xf numFmtId="0" fontId="5" fillId="0" borderId="32" xfId="119" applyFont="1" applyFill="1" applyBorder="1" applyAlignment="1" quotePrefix="1">
      <alignment horizontal="center" vertical="center" shrinkToFit="1"/>
      <protection/>
    </xf>
    <xf numFmtId="0" fontId="5" fillId="0" borderId="33" xfId="119" applyFont="1" applyFill="1" applyBorder="1" applyAlignment="1">
      <alignment horizontal="center" vertical="center" shrinkToFit="1"/>
      <protection/>
    </xf>
    <xf numFmtId="0" fontId="5" fillId="0" borderId="32" xfId="119" applyFont="1" applyFill="1" applyBorder="1" applyAlignment="1">
      <alignment horizontal="center" vertical="center" shrinkToFit="1"/>
      <protection/>
    </xf>
    <xf numFmtId="0" fontId="5" fillId="0" borderId="23" xfId="119" applyFont="1" applyFill="1" applyBorder="1" applyAlignment="1">
      <alignment horizontal="center" vertical="center" shrinkToFit="1"/>
      <protection/>
    </xf>
    <xf numFmtId="0" fontId="5" fillId="0" borderId="25" xfId="119" applyFont="1" applyFill="1" applyBorder="1" applyAlignment="1">
      <alignment horizontal="center" vertical="center" shrinkToFit="1"/>
      <protection/>
    </xf>
    <xf numFmtId="0" fontId="45" fillId="0" borderId="32" xfId="119" applyFont="1" applyFill="1" applyBorder="1" applyAlignment="1">
      <alignment horizontal="center" vertical="center"/>
      <protection/>
    </xf>
    <xf numFmtId="0" fontId="45" fillId="0" borderId="23" xfId="119" applyFont="1" applyFill="1" applyBorder="1" applyAlignment="1">
      <alignment horizontal="center" vertical="center"/>
      <protection/>
    </xf>
    <xf numFmtId="0" fontId="45" fillId="0" borderId="25" xfId="119" applyFont="1" applyFill="1" applyBorder="1" applyAlignment="1">
      <alignment horizontal="center" vertical="center"/>
      <protection/>
    </xf>
    <xf numFmtId="0" fontId="4" fillId="0" borderId="0" xfId="119" applyFont="1" applyFill="1" applyAlignment="1">
      <alignment vertical="center"/>
      <protection/>
    </xf>
    <xf numFmtId="0" fontId="52" fillId="0" borderId="33" xfId="119" applyFont="1" applyFill="1" applyBorder="1" applyAlignment="1">
      <alignment horizontal="center" vertical="center" shrinkToFit="1"/>
      <protection/>
    </xf>
    <xf numFmtId="0" fontId="45" fillId="0" borderId="22" xfId="119" applyFont="1" applyFill="1" applyBorder="1" applyAlignment="1">
      <alignment horizontal="center" vertical="center" shrinkToFit="1"/>
      <protection/>
    </xf>
    <xf numFmtId="0" fontId="45" fillId="0" borderId="24" xfId="119" applyFont="1" applyFill="1" applyBorder="1" applyAlignment="1">
      <alignment horizontal="center" vertical="center" shrinkToFit="1"/>
      <protection/>
    </xf>
    <xf numFmtId="0" fontId="52" fillId="0" borderId="32" xfId="119" applyFont="1" applyFill="1" applyBorder="1" applyAlignment="1">
      <alignment horizontal="center" vertical="center" shrinkToFit="1"/>
      <protection/>
    </xf>
    <xf numFmtId="0" fontId="45" fillId="0" borderId="2" xfId="119" applyFont="1" applyFill="1" applyBorder="1" applyAlignment="1">
      <alignment horizontal="center" vertical="center" shrinkToFit="1"/>
      <protection/>
    </xf>
    <xf numFmtId="0" fontId="45" fillId="0" borderId="35" xfId="119" applyFont="1" applyFill="1" applyBorder="1" applyAlignment="1">
      <alignment vertical="center"/>
      <protection/>
    </xf>
    <xf numFmtId="0" fontId="52" fillId="0" borderId="36" xfId="119" applyFont="1" applyFill="1" applyBorder="1" applyAlignment="1">
      <alignment horizontal="center" vertical="center" shrinkToFit="1"/>
      <protection/>
    </xf>
    <xf numFmtId="0" fontId="45" fillId="0" borderId="35" xfId="119" applyFont="1" applyFill="1" applyBorder="1" applyAlignment="1">
      <alignment horizontal="center" vertical="center" shrinkToFit="1"/>
      <protection/>
    </xf>
    <xf numFmtId="0" fontId="4" fillId="0" borderId="0" xfId="119" applyFont="1" applyFill="1" applyAlignment="1">
      <alignment horizontal="center" vertical="center" shrinkToFit="1"/>
      <protection/>
    </xf>
    <xf numFmtId="0" fontId="4" fillId="0" borderId="0" xfId="119" applyFont="1" applyFill="1" applyAlignment="1">
      <alignment vertical="center" shrinkToFit="1"/>
      <protection/>
    </xf>
    <xf numFmtId="0" fontId="5" fillId="0" borderId="36" xfId="119" applyFont="1" applyFill="1" applyBorder="1" applyAlignment="1">
      <alignment horizontal="center" vertical="center" shrinkToFit="1"/>
      <protection/>
    </xf>
    <xf numFmtId="0" fontId="5" fillId="0" borderId="2" xfId="119" applyFont="1" applyFill="1" applyBorder="1" applyAlignment="1">
      <alignment horizontal="center" vertical="center" shrinkToFit="1"/>
      <protection/>
    </xf>
    <xf numFmtId="0" fontId="5" fillId="0" borderId="35" xfId="119" applyFont="1" applyFill="1" applyBorder="1" applyAlignment="1">
      <alignment horizontal="center" vertical="center" shrinkToFit="1"/>
      <protection/>
    </xf>
    <xf numFmtId="0" fontId="3" fillId="0" borderId="32" xfId="119" applyFont="1" applyFill="1" applyBorder="1" applyAlignment="1" quotePrefix="1">
      <alignment horizontal="center" vertical="center" shrinkToFit="1"/>
      <protection/>
    </xf>
    <xf numFmtId="0" fontId="3" fillId="0" borderId="33" xfId="119" applyFont="1" applyFill="1" applyBorder="1" applyAlignment="1">
      <alignment horizontal="center" vertical="center" shrinkToFit="1"/>
      <protection/>
    </xf>
    <xf numFmtId="0" fontId="3" fillId="0" borderId="32" xfId="119" applyFont="1" applyFill="1" applyBorder="1" applyAlignment="1">
      <alignment horizontal="center" vertical="center" shrinkToFit="1"/>
      <protection/>
    </xf>
    <xf numFmtId="0" fontId="5" fillId="0" borderId="34" xfId="119" applyFont="1" applyFill="1" applyBorder="1" applyAlignment="1">
      <alignment horizontal="center" vertical="center" shrinkToFit="1"/>
      <protection/>
    </xf>
    <xf numFmtId="0" fontId="5" fillId="0" borderId="32" xfId="119" applyFont="1" applyFill="1" applyBorder="1" applyAlignment="1" quotePrefix="1">
      <alignment horizontal="center" vertical="center"/>
      <protection/>
    </xf>
    <xf numFmtId="0" fontId="5" fillId="0" borderId="2" xfId="119" applyFont="1" applyFill="1" applyBorder="1" applyAlignment="1">
      <alignment vertical="center"/>
      <protection/>
    </xf>
    <xf numFmtId="0" fontId="5" fillId="0" borderId="35" xfId="119" applyFont="1" applyFill="1" applyBorder="1" applyAlignment="1">
      <alignment vertical="center"/>
      <protection/>
    </xf>
    <xf numFmtId="0" fontId="3" fillId="0" borderId="34" xfId="119" applyFont="1" applyFill="1" applyBorder="1" applyAlignment="1" quotePrefix="1">
      <alignment horizontal="center" vertical="center"/>
      <protection/>
    </xf>
    <xf numFmtId="0" fontId="5" fillId="0" borderId="25" xfId="119" applyFont="1" applyFill="1" applyBorder="1" applyAlignment="1" quotePrefix="1">
      <alignment horizontal="center" vertical="center" shrinkToFit="1"/>
      <protection/>
    </xf>
    <xf numFmtId="0" fontId="5" fillId="0" borderId="26" xfId="119" applyFill="1" applyBorder="1" applyAlignment="1">
      <alignment horizontal="center" vertical="center" shrinkToFit="1"/>
      <protection/>
    </xf>
    <xf numFmtId="0" fontId="5" fillId="0" borderId="24" xfId="119" applyFill="1" applyBorder="1" applyAlignment="1">
      <alignment horizontal="center" vertical="center" shrinkToFit="1"/>
      <protection/>
    </xf>
    <xf numFmtId="0" fontId="5" fillId="0" borderId="23" xfId="119" applyFill="1" applyBorder="1" applyAlignment="1" quotePrefix="1">
      <alignment horizontal="center" vertical="center"/>
      <protection/>
    </xf>
    <xf numFmtId="0" fontId="5" fillId="0" borderId="0" xfId="119" applyFill="1" applyBorder="1" applyAlignment="1" quotePrefix="1">
      <alignment horizontal="center" vertical="center"/>
      <protection/>
    </xf>
    <xf numFmtId="0" fontId="5" fillId="0" borderId="22" xfId="119" applyFill="1" applyBorder="1" applyAlignment="1" quotePrefix="1">
      <alignment horizontal="center" vertical="center"/>
      <protection/>
    </xf>
    <xf numFmtId="0" fontId="11" fillId="0" borderId="23" xfId="119" applyFont="1" applyFill="1" applyBorder="1" applyAlignment="1">
      <alignment horizontal="center" vertical="center"/>
      <protection/>
    </xf>
    <xf numFmtId="0" fontId="11" fillId="0" borderId="33" xfId="119" applyFont="1" applyFill="1" applyBorder="1" applyAlignment="1">
      <alignment horizontal="center" vertical="center" wrapText="1"/>
      <protection/>
    </xf>
    <xf numFmtId="0" fontId="5" fillId="0" borderId="22" xfId="119" applyFont="1" applyFill="1" applyBorder="1" applyAlignment="1">
      <alignment horizontal="center" vertical="center" wrapText="1"/>
      <protection/>
    </xf>
    <xf numFmtId="0" fontId="5" fillId="0" borderId="24" xfId="119" applyFont="1" applyFill="1" applyBorder="1" applyAlignment="1">
      <alignment horizontal="center" vertical="center" wrapText="1"/>
      <protection/>
    </xf>
    <xf numFmtId="0" fontId="5" fillId="0" borderId="32" xfId="119" applyFont="1" applyFill="1" applyBorder="1" applyAlignment="1">
      <alignment horizontal="center" vertical="center" wrapText="1"/>
      <protection/>
    </xf>
    <xf numFmtId="0" fontId="5" fillId="0" borderId="23" xfId="119" applyFont="1" applyFill="1" applyBorder="1" applyAlignment="1">
      <alignment horizontal="center" vertical="center" wrapText="1"/>
      <protection/>
    </xf>
    <xf numFmtId="0" fontId="5" fillId="0" borderId="25" xfId="119" applyFont="1" applyFill="1" applyBorder="1" applyAlignment="1">
      <alignment horizontal="center" vertical="center" wrapText="1"/>
      <protection/>
    </xf>
    <xf numFmtId="0" fontId="11" fillId="0" borderId="32" xfId="119" applyFont="1" applyFill="1" applyBorder="1" applyAlignment="1">
      <alignment horizontal="center" vertical="center" shrinkToFit="1"/>
      <protection/>
    </xf>
    <xf numFmtId="0" fontId="5" fillId="0" borderId="26" xfId="119" applyFont="1" applyFill="1" applyBorder="1" applyAlignment="1">
      <alignment horizontal="center" vertical="center" shrinkToFit="1"/>
      <protection/>
    </xf>
    <xf numFmtId="0" fontId="5" fillId="0" borderId="34" xfId="119" applyFill="1" applyBorder="1" applyAlignment="1">
      <alignment horizontal="center" vertical="center" shrinkToFit="1"/>
      <protection/>
    </xf>
    <xf numFmtId="0" fontId="5" fillId="0" borderId="33" xfId="119" applyFill="1" applyBorder="1" applyAlignment="1">
      <alignment horizontal="center" vertical="center" shrinkToFit="1"/>
      <protection/>
    </xf>
    <xf numFmtId="0" fontId="3" fillId="0" borderId="32" xfId="119" applyFont="1" applyFill="1" applyBorder="1" applyAlignment="1">
      <alignment horizontal="center" vertical="center" wrapText="1" shrinkToFit="1"/>
      <protection/>
    </xf>
    <xf numFmtId="0" fontId="3" fillId="0" borderId="34" xfId="119" applyFont="1" applyFill="1" applyBorder="1" applyAlignment="1">
      <alignment horizontal="center" vertical="center" wrapText="1" shrinkToFit="1"/>
      <protection/>
    </xf>
    <xf numFmtId="0" fontId="3" fillId="0" borderId="33" xfId="119" applyFont="1" applyFill="1" applyBorder="1" applyAlignment="1">
      <alignment horizontal="center" vertical="center" wrapText="1" shrinkToFit="1"/>
      <protection/>
    </xf>
    <xf numFmtId="0" fontId="5" fillId="0" borderId="34" xfId="119" applyFill="1" applyBorder="1" applyAlignment="1">
      <alignment horizontal="center" vertical="center"/>
      <protection/>
    </xf>
    <xf numFmtId="0" fontId="5" fillId="0" borderId="33" xfId="119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11" fillId="0" borderId="33" xfId="0" applyFont="1" applyFill="1" applyBorder="1" applyAlignment="1">
      <alignment horizontal="center" vertical="center" wrapText="1" shrinkToFit="1"/>
    </xf>
    <xf numFmtId="0" fontId="11" fillId="0" borderId="22" xfId="0" applyFont="1" applyFill="1" applyBorder="1" applyAlignment="1">
      <alignment horizontal="center" vertical="center" wrapText="1" shrinkToFit="1"/>
    </xf>
    <xf numFmtId="0" fontId="11" fillId="0" borderId="24" xfId="0" applyFont="1" applyFill="1" applyBorder="1" applyAlignment="1">
      <alignment horizontal="center" vertical="center" wrapText="1" shrinkToFit="1"/>
    </xf>
    <xf numFmtId="0" fontId="5" fillId="0" borderId="32" xfId="0" applyFont="1" applyFill="1" applyBorder="1" applyAlignment="1">
      <alignment horizontal="center" vertical="center" wrapText="1" shrinkToFit="1"/>
    </xf>
    <xf numFmtId="0" fontId="5" fillId="0" borderId="23" xfId="0" applyFont="1" applyFill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 shrinkToFit="1"/>
    </xf>
    <xf numFmtId="0" fontId="3" fillId="0" borderId="33" xfId="0" applyFont="1" applyFill="1" applyBorder="1" applyAlignment="1">
      <alignment horizontal="center" vertical="center" wrapText="1" shrinkToFit="1"/>
    </xf>
    <xf numFmtId="0" fontId="11" fillId="0" borderId="33" xfId="119" applyFont="1" applyFill="1" applyBorder="1" applyAlignment="1">
      <alignment horizontal="center" vertical="center"/>
      <protection/>
    </xf>
    <xf numFmtId="182" fontId="5" fillId="0" borderId="0" xfId="119" applyNumberFormat="1" applyFont="1" applyFill="1" applyBorder="1" applyAlignment="1">
      <alignment horizontal="center" vertical="center" shrinkToFit="1"/>
      <protection/>
    </xf>
    <xf numFmtId="182" fontId="10" fillId="0" borderId="0" xfId="119" applyNumberFormat="1" applyFont="1" applyFill="1" applyBorder="1" applyAlignment="1">
      <alignment horizontal="center" vertical="center" shrinkToFit="1"/>
      <protection/>
    </xf>
    <xf numFmtId="0" fontId="26" fillId="0" borderId="36" xfId="119" applyFont="1" applyFill="1" applyBorder="1" applyAlignment="1">
      <alignment horizontal="center" vertical="center" shrinkToFit="1"/>
      <protection/>
    </xf>
    <xf numFmtId="0" fontId="45" fillId="0" borderId="32" xfId="119" applyFont="1" applyFill="1" applyBorder="1" applyAlignment="1">
      <alignment horizontal="center" vertical="center" shrinkToFit="1"/>
      <protection/>
    </xf>
    <xf numFmtId="0" fontId="45" fillId="0" borderId="23" xfId="119" applyFont="1" applyFill="1" applyBorder="1" applyAlignment="1">
      <alignment horizontal="center" vertical="center" shrinkToFit="1"/>
      <protection/>
    </xf>
    <xf numFmtId="0" fontId="45" fillId="0" borderId="25" xfId="119" applyFont="1" applyFill="1" applyBorder="1" applyAlignment="1">
      <alignment horizontal="center" vertical="center" shrinkToFit="1"/>
      <protection/>
    </xf>
    <xf numFmtId="0" fontId="26" fillId="0" borderId="32" xfId="119" applyFont="1" applyFill="1" applyBorder="1" applyAlignment="1">
      <alignment horizontal="center" vertical="center" shrinkToFit="1"/>
      <protection/>
    </xf>
    <xf numFmtId="0" fontId="45" fillId="0" borderId="33" xfId="119" applyFont="1" applyFill="1" applyBorder="1" applyAlignment="1">
      <alignment horizontal="center" vertical="center" shrinkToFit="1"/>
      <protection/>
    </xf>
    <xf numFmtId="0" fontId="26" fillId="0" borderId="32" xfId="119" applyFont="1" applyFill="1" applyBorder="1" applyAlignment="1">
      <alignment horizontal="center" vertical="center"/>
      <protection/>
    </xf>
    <xf numFmtId="0" fontId="45" fillId="0" borderId="34" xfId="119" applyFont="1" applyFill="1" applyBorder="1" applyAlignment="1">
      <alignment horizontal="center" vertical="center"/>
      <protection/>
    </xf>
    <xf numFmtId="0" fontId="26" fillId="0" borderId="32" xfId="119" applyFont="1" applyFill="1" applyBorder="1" applyAlignment="1" quotePrefix="1">
      <alignment horizontal="center" vertical="center" shrinkToFit="1"/>
      <protection/>
    </xf>
    <xf numFmtId="0" fontId="45" fillId="0" borderId="33" xfId="119" applyFont="1" applyFill="1" applyBorder="1" applyAlignment="1" quotePrefix="1">
      <alignment horizontal="center" vertical="center" shrinkToFit="1"/>
      <protection/>
    </xf>
    <xf numFmtId="0" fontId="45" fillId="0" borderId="26" xfId="119" applyFont="1" applyFill="1" applyBorder="1" applyAlignment="1">
      <alignment horizontal="center" vertical="center"/>
      <protection/>
    </xf>
    <xf numFmtId="0" fontId="26" fillId="0" borderId="33" xfId="119" applyFont="1" applyFill="1" applyBorder="1" applyAlignment="1">
      <alignment horizontal="center" vertical="center" shrinkToFit="1"/>
      <protection/>
    </xf>
    <xf numFmtId="0" fontId="26" fillId="0" borderId="23" xfId="119" applyFont="1" applyFill="1" applyBorder="1" applyAlignment="1">
      <alignment horizontal="center" vertical="center" shrinkToFit="1"/>
      <protection/>
    </xf>
    <xf numFmtId="0" fontId="26" fillId="0" borderId="34" xfId="119" applyFont="1" applyFill="1" applyBorder="1" applyAlignment="1">
      <alignment horizontal="center" vertical="center" shrinkToFit="1"/>
      <protection/>
    </xf>
    <xf numFmtId="0" fontId="45" fillId="0" borderId="26" xfId="119" applyFont="1" applyFill="1" applyBorder="1" applyAlignment="1">
      <alignment horizontal="center" vertical="center" shrinkToFit="1"/>
      <protection/>
    </xf>
    <xf numFmtId="0" fontId="45" fillId="0" borderId="34" xfId="119" applyFont="1" applyFill="1" applyBorder="1" applyAlignment="1">
      <alignment horizontal="center" vertical="center" shrinkToFit="1"/>
      <protection/>
    </xf>
    <xf numFmtId="0" fontId="5" fillId="27" borderId="25" xfId="119" applyFont="1" applyFill="1" applyBorder="1" applyAlignment="1">
      <alignment horizontal="center" vertical="center" shrinkToFit="1"/>
      <protection/>
    </xf>
    <xf numFmtId="0" fontId="5" fillId="27" borderId="24" xfId="119" applyFont="1" applyFill="1" applyBorder="1" applyAlignment="1">
      <alignment horizontal="center" vertical="center" shrinkToFit="1"/>
      <protection/>
    </xf>
    <xf numFmtId="0" fontId="3" fillId="27" borderId="36" xfId="119" applyFont="1" applyFill="1" applyBorder="1" applyAlignment="1">
      <alignment horizontal="center" vertical="center" shrinkToFit="1"/>
      <protection/>
    </xf>
    <xf numFmtId="0" fontId="5" fillId="27" borderId="2" xfId="119" applyFont="1" applyFill="1" applyBorder="1" applyAlignment="1">
      <alignment horizontal="center" vertical="center" shrinkToFit="1"/>
      <protection/>
    </xf>
    <xf numFmtId="0" fontId="3" fillId="27" borderId="32" xfId="119" applyFont="1" applyFill="1" applyBorder="1" applyAlignment="1">
      <alignment horizontal="center" vertical="center" shrinkToFit="1"/>
      <protection/>
    </xf>
    <xf numFmtId="0" fontId="5" fillId="27" borderId="33" xfId="119" applyFont="1" applyFill="1" applyBorder="1" applyAlignment="1">
      <alignment horizontal="center" vertical="center" shrinkToFit="1"/>
      <protection/>
    </xf>
    <xf numFmtId="0" fontId="5" fillId="27" borderId="32" xfId="119" applyFill="1" applyBorder="1" applyAlignment="1">
      <alignment horizontal="center" vertical="center" shrinkToFit="1"/>
      <protection/>
    </xf>
    <xf numFmtId="0" fontId="5" fillId="27" borderId="23" xfId="119" applyFont="1" applyFill="1" applyBorder="1" applyAlignment="1">
      <alignment horizontal="center" vertical="center" shrinkToFit="1"/>
      <protection/>
    </xf>
    <xf numFmtId="0" fontId="11" fillId="27" borderId="33" xfId="119" applyFont="1" applyFill="1" applyBorder="1" applyAlignment="1">
      <alignment horizontal="center" vertical="center" shrinkToFit="1"/>
      <protection/>
    </xf>
    <xf numFmtId="0" fontId="5" fillId="27" borderId="22" xfId="119" applyFont="1" applyFill="1" applyBorder="1" applyAlignment="1">
      <alignment horizontal="center" vertical="center" shrinkToFit="1"/>
      <protection/>
    </xf>
    <xf numFmtId="0" fontId="3" fillId="27" borderId="23" xfId="119" applyFont="1" applyFill="1" applyBorder="1" applyAlignment="1">
      <alignment horizontal="center" vertical="center" shrinkToFit="1"/>
      <protection/>
    </xf>
    <xf numFmtId="0" fontId="3" fillId="27" borderId="32" xfId="119" applyFont="1" applyFill="1" applyBorder="1" applyAlignment="1">
      <alignment horizontal="center" vertical="center" wrapText="1" shrinkToFit="1"/>
      <protection/>
    </xf>
    <xf numFmtId="0" fontId="3" fillId="27" borderId="33" xfId="119" applyFont="1" applyFill="1" applyBorder="1" applyAlignment="1">
      <alignment horizontal="center" vertical="center" shrinkToFit="1"/>
      <protection/>
    </xf>
    <xf numFmtId="0" fontId="3" fillId="27" borderId="22" xfId="119" applyFont="1" applyFill="1" applyBorder="1" applyAlignment="1">
      <alignment horizontal="center" vertical="center" shrinkToFit="1"/>
      <protection/>
    </xf>
    <xf numFmtId="0" fontId="3" fillId="27" borderId="25" xfId="119" applyFont="1" applyFill="1" applyBorder="1" applyAlignment="1">
      <alignment horizontal="center" vertical="center" shrinkToFit="1"/>
      <protection/>
    </xf>
    <xf numFmtId="0" fontId="3" fillId="27" borderId="24" xfId="119" applyFont="1" applyFill="1" applyBorder="1" applyAlignment="1">
      <alignment horizontal="center" vertical="center" shrinkToFit="1"/>
      <protection/>
    </xf>
    <xf numFmtId="0" fontId="4" fillId="0" borderId="0" xfId="119" applyFont="1" applyAlignment="1">
      <alignment horizontal="center" vertical="center"/>
      <protection/>
    </xf>
    <xf numFmtId="0" fontId="4" fillId="0" borderId="0" xfId="119" applyFont="1" applyAlignment="1" quotePrefix="1">
      <alignment horizontal="center" vertical="center"/>
      <protection/>
    </xf>
    <xf numFmtId="0" fontId="11" fillId="0" borderId="32" xfId="119" applyFont="1" applyFill="1" applyBorder="1" applyAlignment="1" quotePrefix="1">
      <alignment horizontal="center" vertical="center"/>
      <protection/>
    </xf>
    <xf numFmtId="0" fontId="5" fillId="0" borderId="34" xfId="119" applyFont="1" applyFill="1" applyBorder="1" applyAlignment="1">
      <alignment horizontal="center" vertical="center"/>
      <protection/>
    </xf>
    <xf numFmtId="0" fontId="11" fillId="0" borderId="32" xfId="119" applyFont="1" applyFill="1" applyBorder="1" applyAlignment="1">
      <alignment horizontal="center" vertical="center"/>
      <protection/>
    </xf>
    <xf numFmtId="0" fontId="5" fillId="0" borderId="0" xfId="119" applyFont="1" applyFill="1" applyBorder="1" applyAlignment="1">
      <alignment horizontal="center" vertical="center"/>
      <protection/>
    </xf>
    <xf numFmtId="0" fontId="5" fillId="0" borderId="26" xfId="119" applyFont="1" applyFill="1" applyBorder="1" applyAlignment="1">
      <alignment horizontal="center" vertical="center"/>
      <protection/>
    </xf>
    <xf numFmtId="0" fontId="5" fillId="0" borderId="3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4" fillId="0" borderId="0" xfId="0" applyFont="1" applyFill="1" applyAlignment="1" quotePrefix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wrapText="1"/>
    </xf>
    <xf numFmtId="0" fontId="5" fillId="0" borderId="50" xfId="0" applyFont="1" applyFill="1" applyBorder="1" applyAlignment="1">
      <alignment horizontal="center" wrapText="1"/>
    </xf>
    <xf numFmtId="0" fontId="5" fillId="0" borderId="45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55" xfId="0" applyFont="1" applyFill="1" applyBorder="1" applyAlignment="1">
      <alignment horizontal="center" wrapText="1"/>
    </xf>
    <xf numFmtId="0" fontId="5" fillId="0" borderId="46" xfId="0" applyFont="1" applyFill="1" applyBorder="1" applyAlignment="1">
      <alignment horizontal="center" wrapText="1"/>
    </xf>
    <xf numFmtId="0" fontId="5" fillId="0" borderId="51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 wrapText="1"/>
    </xf>
    <xf numFmtId="0" fontId="11" fillId="0" borderId="31" xfId="119" applyFont="1" applyFill="1" applyBorder="1" applyAlignment="1">
      <alignment horizontal="center" vertical="center" wrapText="1"/>
      <protection/>
    </xf>
    <xf numFmtId="0" fontId="11" fillId="0" borderId="31" xfId="119" applyFont="1" applyFill="1" applyBorder="1" applyAlignment="1">
      <alignment horizontal="center" vertical="center"/>
      <protection/>
    </xf>
    <xf numFmtId="0" fontId="11" fillId="0" borderId="35" xfId="0" applyFont="1" applyFill="1" applyBorder="1" applyAlignment="1">
      <alignment horizontal="center" vertical="center" wrapText="1"/>
    </xf>
    <xf numFmtId="0" fontId="11" fillId="0" borderId="25" xfId="119" applyFont="1" applyFill="1" applyBorder="1" applyAlignment="1">
      <alignment horizontal="center" vertical="center"/>
      <protection/>
    </xf>
    <xf numFmtId="0" fontId="11" fillId="0" borderId="24" xfId="119" applyFont="1" applyFill="1" applyBorder="1" applyAlignment="1">
      <alignment horizontal="center" vertical="center"/>
      <protection/>
    </xf>
    <xf numFmtId="0" fontId="3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9" fillId="0" borderId="53" xfId="0" applyFont="1" applyFill="1" applyBorder="1" applyAlignment="1">
      <alignment horizontal="center" vertical="center" wrapText="1"/>
    </xf>
    <xf numFmtId="0" fontId="59" fillId="0" borderId="43" xfId="0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59" fillId="0" borderId="41" xfId="0" applyFont="1" applyFill="1" applyBorder="1" applyAlignment="1">
      <alignment horizontal="center" vertical="center" wrapText="1"/>
    </xf>
    <xf numFmtId="0" fontId="59" fillId="0" borderId="46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wrapText="1"/>
    </xf>
    <xf numFmtId="0" fontId="5" fillId="0" borderId="57" xfId="0" applyFont="1" applyFill="1" applyBorder="1" applyAlignment="1">
      <alignment horizontal="center" wrapText="1"/>
    </xf>
    <xf numFmtId="0" fontId="59" fillId="0" borderId="37" xfId="0" applyFont="1" applyFill="1" applyBorder="1" applyAlignment="1">
      <alignment horizontal="center" wrapText="1"/>
    </xf>
    <xf numFmtId="0" fontId="5" fillId="0" borderId="5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wrapText="1"/>
    </xf>
    <xf numFmtId="0" fontId="5" fillId="0" borderId="25" xfId="0" applyFont="1" applyFill="1" applyBorder="1" applyAlignment="1" quotePrefix="1">
      <alignment horizontal="center" vertical="center"/>
    </xf>
    <xf numFmtId="0" fontId="3" fillId="0" borderId="32" xfId="119" applyFont="1" applyFill="1" applyBorder="1" applyAlignment="1">
      <alignment horizontal="center" vertical="center" wrapText="1"/>
      <protection/>
    </xf>
    <xf numFmtId="0" fontId="3" fillId="0" borderId="33" xfId="119" applyFont="1" applyFill="1" applyBorder="1" applyAlignment="1">
      <alignment horizontal="center" vertical="center" wrapText="1"/>
      <protection/>
    </xf>
    <xf numFmtId="0" fontId="3" fillId="0" borderId="25" xfId="119" applyFont="1" applyFill="1" applyBorder="1" applyAlignment="1">
      <alignment horizontal="center" vertical="center" wrapText="1"/>
      <protection/>
    </xf>
    <xf numFmtId="0" fontId="3" fillId="0" borderId="24" xfId="119" applyFont="1" applyFill="1" applyBorder="1" applyAlignment="1">
      <alignment horizontal="center" vertical="center" wrapText="1"/>
      <protection/>
    </xf>
    <xf numFmtId="0" fontId="11" fillId="0" borderId="36" xfId="119" applyFont="1" applyFill="1" applyBorder="1" applyAlignment="1">
      <alignment horizontal="center" vertical="center" wrapText="1"/>
      <protection/>
    </xf>
    <xf numFmtId="0" fontId="11" fillId="0" borderId="2" xfId="119" applyFont="1" applyFill="1" applyBorder="1" applyAlignment="1">
      <alignment horizontal="center" vertical="center" wrapText="1"/>
      <protection/>
    </xf>
    <xf numFmtId="0" fontId="11" fillId="0" borderId="35" xfId="119" applyFont="1" applyFill="1" applyBorder="1" applyAlignment="1">
      <alignment horizontal="center" vertical="center" wrapText="1"/>
      <protection/>
    </xf>
    <xf numFmtId="0" fontId="3" fillId="0" borderId="34" xfId="119" applyFont="1" applyFill="1" applyBorder="1" applyAlignment="1">
      <alignment horizontal="center" vertical="center" wrapText="1"/>
      <protection/>
    </xf>
    <xf numFmtId="0" fontId="52" fillId="0" borderId="31" xfId="119" applyFont="1" applyFill="1" applyBorder="1" applyAlignment="1">
      <alignment horizontal="center" vertical="center" wrapText="1"/>
      <protection/>
    </xf>
    <xf numFmtId="0" fontId="52" fillId="0" borderId="31" xfId="119" applyFont="1" applyFill="1" applyBorder="1" applyAlignment="1">
      <alignment horizontal="center" vertical="center"/>
      <protection/>
    </xf>
    <xf numFmtId="0" fontId="11" fillId="0" borderId="22" xfId="119" applyFont="1" applyFill="1" applyBorder="1" applyAlignment="1">
      <alignment horizontal="center" vertical="center"/>
      <protection/>
    </xf>
    <xf numFmtId="0" fontId="5" fillId="0" borderId="33" xfId="119" applyFont="1" applyFill="1" applyBorder="1" applyAlignment="1">
      <alignment horizontal="center" vertical="center" wrapText="1"/>
      <protection/>
    </xf>
    <xf numFmtId="0" fontId="3" fillId="0" borderId="36" xfId="119" applyFont="1" applyFill="1" applyBorder="1" applyAlignment="1">
      <alignment horizontal="center" vertical="center"/>
      <protection/>
    </xf>
    <xf numFmtId="0" fontId="3" fillId="0" borderId="2" xfId="119" applyFont="1" applyFill="1" applyBorder="1" applyAlignment="1">
      <alignment horizontal="center" vertical="center"/>
      <protection/>
    </xf>
    <xf numFmtId="0" fontId="3" fillId="0" borderId="35" xfId="119" applyFont="1" applyFill="1" applyBorder="1" applyAlignment="1">
      <alignment horizontal="center" vertical="center"/>
      <protection/>
    </xf>
    <xf numFmtId="0" fontId="3" fillId="0" borderId="34" xfId="119" applyFont="1" applyFill="1" applyBorder="1" applyAlignment="1">
      <alignment horizontal="center" vertical="center" shrinkToFit="1"/>
      <protection/>
    </xf>
    <xf numFmtId="0" fontId="3" fillId="0" borderId="23" xfId="119" applyFont="1" applyFill="1" applyBorder="1" applyAlignment="1">
      <alignment horizontal="center" vertical="center" shrinkToFit="1"/>
      <protection/>
    </xf>
    <xf numFmtId="0" fontId="3" fillId="0" borderId="0" xfId="119" applyFont="1" applyFill="1" applyBorder="1" applyAlignment="1">
      <alignment horizontal="center" vertical="center" shrinkToFit="1"/>
      <protection/>
    </xf>
    <xf numFmtId="0" fontId="3" fillId="0" borderId="22" xfId="119" applyFont="1" applyFill="1" applyBorder="1" applyAlignment="1">
      <alignment horizontal="center" vertical="center" shrinkToFit="1"/>
      <protection/>
    </xf>
    <xf numFmtId="0" fontId="5" fillId="0" borderId="26" xfId="119" applyFont="1" applyFill="1" applyBorder="1" applyAlignment="1">
      <alignment horizontal="right" vertical="center"/>
      <protection/>
    </xf>
    <xf numFmtId="0" fontId="3" fillId="0" borderId="36" xfId="119" applyFont="1" applyFill="1" applyBorder="1" applyAlignment="1">
      <alignment horizontal="center" vertical="center" shrinkToFit="1"/>
      <protection/>
    </xf>
    <xf numFmtId="0" fontId="3" fillId="0" borderId="34" xfId="119" applyFont="1" applyFill="1" applyBorder="1" applyAlignment="1" quotePrefix="1">
      <alignment horizontal="center" vertical="center" shrinkToFit="1"/>
      <protection/>
    </xf>
    <xf numFmtId="0" fontId="3" fillId="0" borderId="2" xfId="119" applyFont="1" applyFill="1" applyBorder="1" applyAlignment="1" quotePrefix="1">
      <alignment horizontal="center" vertical="center" shrinkToFit="1"/>
      <protection/>
    </xf>
    <xf numFmtId="0" fontId="5" fillId="0" borderId="35" xfId="119" applyFont="1" applyFill="1" applyBorder="1" applyAlignment="1" quotePrefix="1">
      <alignment horizontal="center" vertical="center" shrinkToFit="1"/>
      <protection/>
    </xf>
    <xf numFmtId="0" fontId="12" fillId="0" borderId="0" xfId="119" applyFont="1" applyFill="1" applyAlignment="1">
      <alignment vertical="center"/>
      <protection/>
    </xf>
    <xf numFmtId="0" fontId="11" fillId="0" borderId="34" xfId="119" applyFont="1" applyFill="1" applyBorder="1" applyAlignment="1">
      <alignment horizontal="center" vertical="center"/>
      <protection/>
    </xf>
    <xf numFmtId="0" fontId="5" fillId="0" borderId="23" xfId="119" applyFont="1" applyFill="1" applyBorder="1" applyAlignment="1" quotePrefix="1">
      <alignment horizontal="center" vertical="center" shrinkToFit="1"/>
      <protection/>
    </xf>
    <xf numFmtId="0" fontId="70" fillId="0" borderId="0" xfId="119" applyFont="1" applyFill="1" applyAlignment="1">
      <alignment horizontal="center" vertical="center" shrinkToFit="1"/>
      <protection/>
    </xf>
    <xf numFmtId="0" fontId="70" fillId="0" borderId="0" xfId="119" applyFont="1" applyFill="1" applyAlignment="1">
      <alignment vertical="center" shrinkToFit="1"/>
      <protection/>
    </xf>
    <xf numFmtId="0" fontId="11" fillId="0" borderId="24" xfId="119" applyFont="1" applyFill="1" applyBorder="1" applyAlignment="1">
      <alignment horizontal="center" vertical="center" shrinkToFit="1"/>
      <protection/>
    </xf>
    <xf numFmtId="0" fontId="11" fillId="0" borderId="36" xfId="119" applyFont="1" applyFill="1" applyBorder="1" applyAlignment="1">
      <alignment horizontal="center" vertical="center" wrapText="1" shrinkToFit="1"/>
      <protection/>
    </xf>
    <xf numFmtId="0" fontId="11" fillId="0" borderId="2" xfId="119" applyFont="1" applyFill="1" applyBorder="1" applyAlignment="1">
      <alignment horizontal="center" vertical="center" wrapText="1" shrinkToFit="1"/>
      <protection/>
    </xf>
    <xf numFmtId="0" fontId="11" fillId="0" borderId="35" xfId="119" applyFont="1" applyFill="1" applyBorder="1" applyAlignment="1">
      <alignment horizontal="center" vertical="center" wrapText="1" shrinkToFit="1"/>
      <protection/>
    </xf>
    <xf numFmtId="0" fontId="11" fillId="0" borderId="22" xfId="119" applyFont="1" applyFill="1" applyBorder="1" applyAlignment="1">
      <alignment horizontal="center" vertical="center" shrinkToFit="1"/>
      <protection/>
    </xf>
    <xf numFmtId="0" fontId="3" fillId="0" borderId="35" xfId="119" applyFont="1" applyFill="1" applyBorder="1" applyAlignment="1">
      <alignment horizontal="center" vertical="center" shrinkToFit="1"/>
      <protection/>
    </xf>
    <xf numFmtId="0" fontId="3" fillId="0" borderId="2" xfId="119" applyFont="1" applyFill="1" applyBorder="1" applyAlignment="1">
      <alignment horizontal="center" vertical="center" shrinkToFit="1"/>
      <protection/>
    </xf>
    <xf numFmtId="0" fontId="11" fillId="0" borderId="23" xfId="119" applyFont="1" applyFill="1" applyBorder="1" applyAlignment="1">
      <alignment horizontal="center" vertical="center" wrapText="1" shrinkToFit="1"/>
      <protection/>
    </xf>
    <xf numFmtId="0" fontId="11" fillId="0" borderId="25" xfId="119" applyFont="1" applyFill="1" applyBorder="1" applyAlignment="1">
      <alignment horizontal="center" vertical="center" wrapText="1" shrinkToFit="1"/>
      <protection/>
    </xf>
    <xf numFmtId="0" fontId="11" fillId="0" borderId="15" xfId="119" applyFont="1" applyFill="1" applyBorder="1" applyAlignment="1">
      <alignment horizontal="center" vertical="center" wrapText="1" shrinkToFit="1"/>
      <protection/>
    </xf>
    <xf numFmtId="0" fontId="11" fillId="0" borderId="19" xfId="119" applyFont="1" applyFill="1" applyBorder="1" applyAlignment="1">
      <alignment horizontal="center" vertical="center" wrapText="1" shrinkToFit="1"/>
      <protection/>
    </xf>
    <xf numFmtId="0" fontId="5" fillId="0" borderId="35" xfId="119" applyFont="1" applyFill="1" applyBorder="1" applyAlignment="1">
      <alignment horizontal="center" vertical="center"/>
      <protection/>
    </xf>
    <xf numFmtId="0" fontId="5" fillId="0" borderId="2" xfId="119" applyFont="1" applyFill="1" applyBorder="1" applyAlignment="1">
      <alignment horizontal="center" vertical="center"/>
      <protection/>
    </xf>
    <xf numFmtId="0" fontId="3" fillId="0" borderId="23" xfId="119" applyFont="1" applyFill="1" applyBorder="1" applyAlignment="1">
      <alignment horizontal="center" vertical="center"/>
      <protection/>
    </xf>
    <xf numFmtId="0" fontId="3" fillId="0" borderId="25" xfId="119" applyFont="1" applyFill="1" applyBorder="1" applyAlignment="1">
      <alignment horizontal="center" vertical="center"/>
      <protection/>
    </xf>
    <xf numFmtId="0" fontId="3" fillId="0" borderId="41" xfId="119" applyFont="1" applyFill="1" applyBorder="1" applyAlignment="1">
      <alignment horizontal="center" wrapText="1"/>
      <protection/>
    </xf>
    <xf numFmtId="0" fontId="3" fillId="0" borderId="55" xfId="119" applyFont="1" applyFill="1" applyBorder="1" applyAlignment="1">
      <alignment horizontal="center" wrapText="1"/>
      <protection/>
    </xf>
    <xf numFmtId="0" fontId="3" fillId="0" borderId="46" xfId="119" applyFont="1" applyFill="1" applyBorder="1" applyAlignment="1">
      <alignment horizontal="center" wrapText="1"/>
      <protection/>
    </xf>
    <xf numFmtId="0" fontId="65" fillId="0" borderId="38" xfId="119" applyFont="1" applyFill="1" applyBorder="1" applyAlignment="1">
      <alignment horizontal="center" wrapText="1"/>
      <protection/>
    </xf>
    <xf numFmtId="0" fontId="65" fillId="0" borderId="40" xfId="119" applyFont="1" applyFill="1" applyBorder="1" applyAlignment="1">
      <alignment horizontal="center" wrapText="1"/>
      <protection/>
    </xf>
    <xf numFmtId="0" fontId="65" fillId="0" borderId="41" xfId="119" applyFont="1" applyFill="1" applyBorder="1" applyAlignment="1">
      <alignment horizontal="center" wrapText="1"/>
      <protection/>
    </xf>
    <xf numFmtId="0" fontId="65" fillId="0" borderId="46" xfId="119" applyFont="1" applyFill="1" applyBorder="1" applyAlignment="1">
      <alignment horizontal="center" wrapText="1"/>
      <protection/>
    </xf>
    <xf numFmtId="0" fontId="65" fillId="0" borderId="37" xfId="119" applyFont="1" applyFill="1" applyBorder="1" applyAlignment="1">
      <alignment horizontal="center" wrapText="1"/>
      <protection/>
    </xf>
    <xf numFmtId="0" fontId="65" fillId="0" borderId="45" xfId="119" applyFont="1" applyFill="1" applyBorder="1" applyAlignment="1">
      <alignment horizontal="center" wrapText="1"/>
      <protection/>
    </xf>
    <xf numFmtId="0" fontId="65" fillId="0" borderId="55" xfId="119" applyFont="1" applyFill="1" applyBorder="1" applyAlignment="1">
      <alignment horizontal="center" wrapText="1"/>
      <protection/>
    </xf>
    <xf numFmtId="0" fontId="3" fillId="0" borderId="53" xfId="119" applyFont="1" applyFill="1" applyBorder="1" applyAlignment="1">
      <alignment horizontal="center" wrapText="1"/>
      <protection/>
    </xf>
    <xf numFmtId="0" fontId="3" fillId="0" borderId="34" xfId="119" applyFont="1" applyFill="1" applyBorder="1" applyAlignment="1">
      <alignment horizontal="center" wrapText="1"/>
      <protection/>
    </xf>
    <xf numFmtId="0" fontId="3" fillId="0" borderId="43" xfId="119" applyFont="1" applyFill="1" applyBorder="1" applyAlignment="1">
      <alignment horizontal="center" wrapText="1"/>
      <protection/>
    </xf>
    <xf numFmtId="0" fontId="65" fillId="0" borderId="50" xfId="119" applyFont="1" applyFill="1" applyBorder="1" applyAlignment="1">
      <alignment horizontal="center" wrapText="1"/>
      <protection/>
    </xf>
    <xf numFmtId="0" fontId="3" fillId="0" borderId="43" xfId="119" applyFont="1" applyFill="1" applyBorder="1" applyAlignment="1">
      <alignment horizontal="center" vertical="center"/>
      <protection/>
    </xf>
    <xf numFmtId="0" fontId="3" fillId="0" borderId="28" xfId="119" applyFont="1" applyFill="1" applyBorder="1" applyAlignment="1">
      <alignment horizontal="center" vertical="center"/>
      <protection/>
    </xf>
    <xf numFmtId="0" fontId="3" fillId="0" borderId="30" xfId="119" applyFont="1" applyFill="1" applyBorder="1" applyAlignment="1">
      <alignment horizontal="center" vertical="center"/>
      <protection/>
    </xf>
    <xf numFmtId="0" fontId="59" fillId="0" borderId="50" xfId="0" applyFont="1" applyFill="1" applyBorder="1" applyAlignment="1">
      <alignment horizontal="center" wrapText="1"/>
    </xf>
    <xf numFmtId="0" fontId="59" fillId="0" borderId="41" xfId="0" applyFont="1" applyFill="1" applyBorder="1" applyAlignment="1">
      <alignment horizontal="center" wrapText="1"/>
    </xf>
    <xf numFmtId="0" fontId="59" fillId="0" borderId="55" xfId="0" applyFont="1" applyFill="1" applyBorder="1" applyAlignment="1">
      <alignment horizontal="center" wrapText="1"/>
    </xf>
    <xf numFmtId="0" fontId="59" fillId="0" borderId="38" xfId="0" applyFont="1" applyFill="1" applyBorder="1" applyAlignment="1">
      <alignment horizontal="center" wrapText="1"/>
    </xf>
    <xf numFmtId="0" fontId="59" fillId="0" borderId="42" xfId="0" applyFont="1" applyFill="1" applyBorder="1" applyAlignment="1">
      <alignment horizontal="center" wrapText="1"/>
    </xf>
    <xf numFmtId="0" fontId="59" fillId="0" borderId="45" xfId="0" applyFont="1" applyFill="1" applyBorder="1" applyAlignment="1">
      <alignment horizontal="center" wrapText="1"/>
    </xf>
    <xf numFmtId="0" fontId="59" fillId="0" borderId="46" xfId="0" applyFont="1" applyFill="1" applyBorder="1" applyAlignment="1">
      <alignment horizontal="center" wrapText="1"/>
    </xf>
    <xf numFmtId="0" fontId="11" fillId="0" borderId="43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53" xfId="0" applyFont="1" applyFill="1" applyBorder="1" applyAlignment="1">
      <alignment horizontal="center" wrapText="1"/>
    </xf>
    <xf numFmtId="0" fontId="0" fillId="0" borderId="34" xfId="0" applyFont="1" applyFill="1" applyBorder="1" applyAlignment="1">
      <alignment horizontal="center" wrapText="1"/>
    </xf>
    <xf numFmtId="0" fontId="0" fillId="0" borderId="43" xfId="0" applyFont="1" applyFill="1" applyBorder="1" applyAlignment="1">
      <alignment horizontal="center" wrapText="1"/>
    </xf>
    <xf numFmtId="0" fontId="0" fillId="0" borderId="41" xfId="0" applyFont="1" applyFill="1" applyBorder="1" applyAlignment="1">
      <alignment horizontal="center" wrapText="1"/>
    </xf>
    <xf numFmtId="0" fontId="0" fillId="0" borderId="55" xfId="0" applyFont="1" applyFill="1" applyBorder="1" applyAlignment="1">
      <alignment horizontal="center" wrapText="1"/>
    </xf>
    <xf numFmtId="0" fontId="0" fillId="0" borderId="46" xfId="0" applyFont="1" applyFill="1" applyBorder="1" applyAlignment="1">
      <alignment horizontal="center" wrapText="1"/>
    </xf>
    <xf numFmtId="0" fontId="3" fillId="0" borderId="36" xfId="119" applyFont="1" applyFill="1" applyBorder="1" applyAlignment="1">
      <alignment horizontal="center" vertical="center" wrapText="1" shrinkToFit="1"/>
      <protection/>
    </xf>
    <xf numFmtId="0" fontId="5" fillId="0" borderId="25" xfId="119" applyFill="1" applyBorder="1" applyAlignment="1">
      <alignment horizontal="center" vertical="center" shrinkToFit="1"/>
      <protection/>
    </xf>
    <xf numFmtId="0" fontId="5" fillId="0" borderId="25" xfId="119" applyFont="1" applyFill="1" applyBorder="1" applyAlignment="1">
      <alignment horizontal="center" vertical="center" wrapText="1" shrinkToFit="1"/>
      <protection/>
    </xf>
    <xf numFmtId="0" fontId="5" fillId="0" borderId="26" xfId="119" applyFont="1" applyFill="1" applyBorder="1" applyAlignment="1">
      <alignment horizontal="center" vertical="center" wrapText="1" shrinkToFit="1"/>
      <protection/>
    </xf>
    <xf numFmtId="0" fontId="5" fillId="0" borderId="24" xfId="119" applyFill="1" applyBorder="1" applyAlignment="1">
      <alignment horizontal="center" vertical="center" wrapText="1" shrinkToFit="1"/>
      <protection/>
    </xf>
    <xf numFmtId="0" fontId="11" fillId="0" borderId="32" xfId="119" applyFont="1" applyFill="1" applyBorder="1" applyAlignment="1">
      <alignment horizontal="center" vertical="center" wrapText="1" shrinkToFit="1"/>
      <protection/>
    </xf>
    <xf numFmtId="0" fontId="5" fillId="0" borderId="34" xfId="119" applyFont="1" applyFill="1" applyBorder="1" applyAlignment="1">
      <alignment horizontal="center" vertical="center" wrapText="1" shrinkToFit="1"/>
      <protection/>
    </xf>
    <xf numFmtId="0" fontId="5" fillId="0" borderId="34" xfId="119" applyFill="1" applyBorder="1" applyAlignment="1">
      <alignment horizontal="center" vertical="center" wrapText="1" shrinkToFit="1"/>
      <protection/>
    </xf>
    <xf numFmtId="0" fontId="5" fillId="0" borderId="33" xfId="119" applyFill="1" applyBorder="1" applyAlignment="1">
      <alignment horizontal="center" vertical="center" wrapText="1" shrinkToFit="1"/>
      <protection/>
    </xf>
    <xf numFmtId="0" fontId="5" fillId="0" borderId="26" xfId="119" applyFill="1" applyBorder="1" applyAlignment="1">
      <alignment horizontal="center" vertical="center" wrapText="1" shrinkToFit="1"/>
      <protection/>
    </xf>
    <xf numFmtId="0" fontId="5" fillId="0" borderId="24" xfId="119" applyFont="1" applyFill="1" applyBorder="1" applyAlignment="1">
      <alignment horizontal="center" vertical="center" wrapText="1" shrinkToFit="1"/>
      <protection/>
    </xf>
    <xf numFmtId="0" fontId="5" fillId="0" borderId="33" xfId="119" applyFont="1" applyFill="1" applyBorder="1" applyAlignment="1">
      <alignment horizontal="center" vertical="center" wrapText="1" shrinkToFit="1"/>
      <protection/>
    </xf>
    <xf numFmtId="0" fontId="6" fillId="0" borderId="32" xfId="119" applyFont="1" applyFill="1" applyBorder="1" applyAlignment="1">
      <alignment horizontal="center" vertical="center" wrapText="1" shrinkToFit="1"/>
      <protection/>
    </xf>
    <xf numFmtId="0" fontId="6" fillId="0" borderId="23" xfId="119" applyFont="1" applyFill="1" applyBorder="1" applyAlignment="1">
      <alignment horizontal="center" vertical="center" wrapText="1" shrinkToFit="1"/>
      <protection/>
    </xf>
    <xf numFmtId="0" fontId="6" fillId="0" borderId="25" xfId="119" applyFont="1" applyFill="1" applyBorder="1" applyAlignment="1">
      <alignment horizontal="center" vertical="center" wrapText="1" shrinkToFit="1"/>
      <protection/>
    </xf>
    <xf numFmtId="0" fontId="3" fillId="0" borderId="35" xfId="119" applyFont="1" applyFill="1" applyBorder="1" applyAlignment="1" quotePrefix="1">
      <alignment horizontal="center" vertical="center" wrapText="1" shrinkToFit="1"/>
      <protection/>
    </xf>
    <xf numFmtId="0" fontId="11" fillId="0" borderId="32" xfId="119" applyFont="1" applyFill="1" applyBorder="1" applyAlignment="1" quotePrefix="1">
      <alignment horizontal="center" vertical="center" wrapText="1" shrinkToFit="1"/>
      <protection/>
    </xf>
    <xf numFmtId="1" fontId="52" fillId="0" borderId="20" xfId="121" applyNumberFormat="1" applyFont="1" applyFill="1" applyBorder="1" applyAlignment="1">
      <alignment horizontal="center" vertical="center" wrapText="1"/>
      <protection/>
    </xf>
    <xf numFmtId="1" fontId="52" fillId="0" borderId="15" xfId="121" applyNumberFormat="1" applyFont="1" applyFill="1" applyBorder="1" applyAlignment="1">
      <alignment horizontal="center" vertical="center" wrapText="1"/>
      <protection/>
    </xf>
    <xf numFmtId="1" fontId="52" fillId="0" borderId="19" xfId="121" applyNumberFormat="1" applyFont="1" applyFill="1" applyBorder="1" applyAlignment="1">
      <alignment horizontal="center" vertical="center" wrapText="1"/>
      <protection/>
    </xf>
    <xf numFmtId="0" fontId="5" fillId="0" borderId="3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1" fontId="52" fillId="0" borderId="31" xfId="121" applyNumberFormat="1" applyFont="1" applyFill="1" applyBorder="1" applyAlignment="1">
      <alignment horizontal="center" vertical="center" wrapText="1"/>
      <protection/>
    </xf>
    <xf numFmtId="0" fontId="52" fillId="0" borderId="20" xfId="117" applyFont="1" applyFill="1" applyBorder="1" applyAlignment="1">
      <alignment horizontal="center" vertical="center" wrapText="1"/>
      <protection/>
    </xf>
    <xf numFmtId="0" fontId="52" fillId="0" borderId="15" xfId="117" applyFont="1" applyFill="1" applyBorder="1" applyAlignment="1">
      <alignment horizontal="center" vertical="center" wrapText="1"/>
      <protection/>
    </xf>
    <xf numFmtId="0" fontId="52" fillId="0" borderId="19" xfId="117" applyFont="1" applyFill="1" applyBorder="1" applyAlignment="1">
      <alignment horizontal="center" vertical="center" wrapText="1"/>
      <protection/>
    </xf>
    <xf numFmtId="1" fontId="52" fillId="0" borderId="32" xfId="121" applyNumberFormat="1" applyFont="1" applyFill="1" applyBorder="1" applyAlignment="1">
      <alignment horizontal="center" vertical="center" wrapText="1"/>
      <protection/>
    </xf>
    <xf numFmtId="1" fontId="52" fillId="0" borderId="34" xfId="121" applyNumberFormat="1" applyFont="1" applyFill="1" applyBorder="1" applyAlignment="1">
      <alignment horizontal="center" vertical="center" wrapText="1"/>
      <protection/>
    </xf>
    <xf numFmtId="1" fontId="52" fillId="0" borderId="33" xfId="121" applyNumberFormat="1" applyFont="1" applyFill="1" applyBorder="1" applyAlignment="1">
      <alignment horizontal="center" vertical="center" wrapText="1"/>
      <protection/>
    </xf>
    <xf numFmtId="1" fontId="52" fillId="0" borderId="36" xfId="121" applyNumberFormat="1" applyFont="1" applyFill="1" applyBorder="1" applyAlignment="1">
      <alignment horizontal="center" vertical="center" wrapText="1"/>
      <protection/>
    </xf>
    <xf numFmtId="1" fontId="52" fillId="0" borderId="2" xfId="121" applyNumberFormat="1" applyFont="1" applyFill="1" applyBorder="1" applyAlignment="1">
      <alignment horizontal="center" vertical="center" wrapText="1"/>
      <protection/>
    </xf>
    <xf numFmtId="1" fontId="52" fillId="0" borderId="35" xfId="121" applyNumberFormat="1" applyFont="1" applyFill="1" applyBorder="1" applyAlignment="1">
      <alignment horizontal="center" vertical="center" wrapText="1"/>
      <protection/>
    </xf>
    <xf numFmtId="1" fontId="52" fillId="0" borderId="36" xfId="121" applyNumberFormat="1" applyFont="1" applyFill="1" applyBorder="1" applyAlignment="1">
      <alignment horizontal="center" vertical="center"/>
      <protection/>
    </xf>
    <xf numFmtId="1" fontId="52" fillId="0" borderId="2" xfId="121" applyNumberFormat="1" applyFont="1" applyFill="1" applyBorder="1" applyAlignment="1">
      <alignment horizontal="center" vertical="center"/>
      <protection/>
    </xf>
    <xf numFmtId="1" fontId="52" fillId="0" borderId="35" xfId="121" applyNumberFormat="1" applyFont="1" applyFill="1" applyBorder="1" applyAlignment="1">
      <alignment horizontal="center" vertical="center"/>
      <protection/>
    </xf>
    <xf numFmtId="0" fontId="52" fillId="0" borderId="31" xfId="117" applyFont="1" applyFill="1" applyBorder="1" applyAlignment="1">
      <alignment horizontal="center" vertical="center" wrapText="1"/>
      <protection/>
    </xf>
    <xf numFmtId="187" fontId="52" fillId="0" borderId="31" xfId="111" applyFont="1" applyFill="1" applyBorder="1" applyAlignment="1">
      <alignment horizontal="center" vertical="center" wrapText="1"/>
    </xf>
    <xf numFmtId="0" fontId="52" fillId="0" borderId="31" xfId="117" applyFont="1" applyFill="1" applyBorder="1" applyAlignment="1">
      <alignment horizontal="center" vertical="center"/>
      <protection/>
    </xf>
    <xf numFmtId="0" fontId="26" fillId="0" borderId="0" xfId="117" applyFont="1" applyFill="1" applyBorder="1" applyAlignment="1">
      <alignment horizontal="center" vertical="center" wrapText="1"/>
      <protection/>
    </xf>
    <xf numFmtId="0" fontId="80" fillId="0" borderId="34" xfId="117" applyFont="1" applyFill="1" applyBorder="1" applyAlignment="1">
      <alignment horizontal="center" vertical="center" wrapText="1"/>
      <protection/>
    </xf>
    <xf numFmtId="0" fontId="52" fillId="0" borderId="32" xfId="117" applyFont="1" applyFill="1" applyBorder="1" applyAlignment="1">
      <alignment horizontal="center" vertical="center"/>
      <protection/>
    </xf>
    <xf numFmtId="0" fontId="52" fillId="0" borderId="34" xfId="117" applyFont="1" applyFill="1" applyBorder="1" applyAlignment="1">
      <alignment horizontal="center" vertical="center"/>
      <protection/>
    </xf>
    <xf numFmtId="0" fontId="52" fillId="0" borderId="33" xfId="117" applyFont="1" applyFill="1" applyBorder="1" applyAlignment="1">
      <alignment horizontal="center" vertical="center"/>
      <protection/>
    </xf>
    <xf numFmtId="0" fontId="52" fillId="0" borderId="36" xfId="117" applyFont="1" applyFill="1" applyBorder="1" applyAlignment="1">
      <alignment horizontal="center" vertical="center"/>
      <protection/>
    </xf>
    <xf numFmtId="0" fontId="52" fillId="0" borderId="2" xfId="117" applyFont="1" applyFill="1" applyBorder="1" applyAlignment="1">
      <alignment horizontal="center" vertical="center"/>
      <protection/>
    </xf>
    <xf numFmtId="0" fontId="52" fillId="0" borderId="35" xfId="117" applyFont="1" applyFill="1" applyBorder="1" applyAlignment="1">
      <alignment horizontal="center" vertical="center"/>
      <protection/>
    </xf>
    <xf numFmtId="0" fontId="77" fillId="0" borderId="26" xfId="117" applyFont="1" applyFill="1" applyBorder="1" applyAlignment="1">
      <alignment horizontal="right" vertical="center"/>
      <protection/>
    </xf>
    <xf numFmtId="0" fontId="26" fillId="0" borderId="26" xfId="117" applyFont="1" applyFill="1" applyBorder="1" applyAlignment="1">
      <alignment horizontal="center" vertical="center" wrapText="1"/>
      <protection/>
    </xf>
    <xf numFmtId="180" fontId="26" fillId="0" borderId="26" xfId="117" applyNumberFormat="1" applyFont="1" applyFill="1" applyBorder="1" applyAlignment="1">
      <alignment horizontal="center" vertical="center" wrapText="1"/>
      <protection/>
    </xf>
    <xf numFmtId="180" fontId="26" fillId="0" borderId="0" xfId="117" applyNumberFormat="1" applyFont="1" applyFill="1" applyBorder="1" applyAlignment="1">
      <alignment horizontal="center" vertical="center" wrapText="1"/>
      <protection/>
    </xf>
    <xf numFmtId="0" fontId="67" fillId="0" borderId="37" xfId="119" applyFont="1" applyFill="1" applyBorder="1" applyAlignment="1">
      <alignment horizontal="center" vertical="center" wrapText="1"/>
      <protection/>
    </xf>
    <xf numFmtId="0" fontId="62" fillId="0" borderId="50" xfId="119" applyFont="1" applyFill="1" applyBorder="1" applyAlignment="1">
      <alignment horizontal="center" vertical="center" wrapText="1"/>
      <protection/>
    </xf>
    <xf numFmtId="0" fontId="62" fillId="0" borderId="27" xfId="119" applyFont="1" applyFill="1" applyBorder="1" applyAlignment="1">
      <alignment horizontal="center" vertical="center" wrapText="1"/>
      <protection/>
    </xf>
    <xf numFmtId="0" fontId="62" fillId="0" borderId="28" xfId="119" applyFont="1" applyFill="1" applyBorder="1" applyAlignment="1">
      <alignment horizontal="center" vertical="center" wrapText="1"/>
      <protection/>
    </xf>
    <xf numFmtId="0" fontId="62" fillId="0" borderId="45" xfId="119" applyFont="1" applyFill="1" applyBorder="1" applyAlignment="1">
      <alignment horizontal="center" vertical="center" wrapText="1"/>
      <protection/>
    </xf>
    <xf numFmtId="0" fontId="62" fillId="0" borderId="41" xfId="119" applyFont="1" applyFill="1" applyBorder="1" applyAlignment="1">
      <alignment horizontal="center" vertical="center" wrapText="1"/>
      <protection/>
    </xf>
    <xf numFmtId="0" fontId="62" fillId="0" borderId="46" xfId="119" applyFont="1" applyFill="1" applyBorder="1" applyAlignment="1">
      <alignment horizontal="center" vertical="center" wrapText="1"/>
      <protection/>
    </xf>
    <xf numFmtId="0" fontId="4" fillId="0" borderId="0" xfId="119" applyNumberFormat="1" applyFont="1" applyFill="1" applyAlignment="1">
      <alignment horizontal="center" vertical="center"/>
      <protection/>
    </xf>
    <xf numFmtId="0" fontId="5" fillId="0" borderId="37" xfId="119" applyFont="1" applyFill="1" applyBorder="1" applyAlignment="1">
      <alignment horizontal="center" vertical="center"/>
      <protection/>
    </xf>
    <xf numFmtId="0" fontId="5" fillId="0" borderId="27" xfId="119" applyFont="1" applyFill="1" applyBorder="1" applyAlignment="1">
      <alignment horizontal="center" vertical="center"/>
      <protection/>
    </xf>
    <xf numFmtId="0" fontId="5" fillId="0" borderId="41" xfId="119" applyFont="1" applyFill="1" applyBorder="1" applyAlignment="1">
      <alignment horizontal="center" vertical="center"/>
      <protection/>
    </xf>
    <xf numFmtId="0" fontId="5" fillId="0" borderId="50" xfId="119" applyFont="1" applyFill="1" applyBorder="1" applyAlignment="1">
      <alignment horizontal="center" vertical="center"/>
      <protection/>
    </xf>
    <xf numFmtId="0" fontId="5" fillId="0" borderId="45" xfId="119" applyFont="1" applyFill="1" applyBorder="1" applyAlignment="1">
      <alignment horizontal="center" vertical="center"/>
      <protection/>
    </xf>
    <xf numFmtId="0" fontId="5" fillId="0" borderId="0" xfId="119" applyFont="1" applyFill="1" applyAlignment="1">
      <alignment horizontal="center" vertical="center"/>
      <protection/>
    </xf>
    <xf numFmtId="0" fontId="5" fillId="0" borderId="28" xfId="119" applyFont="1" applyFill="1" applyBorder="1" applyAlignment="1">
      <alignment horizontal="center" vertical="center"/>
      <protection/>
    </xf>
    <xf numFmtId="0" fontId="5" fillId="0" borderId="55" xfId="119" applyFont="1" applyFill="1" applyBorder="1" applyAlignment="1">
      <alignment horizontal="center" vertical="center"/>
      <protection/>
    </xf>
    <xf numFmtId="0" fontId="5" fillId="0" borderId="46" xfId="119" applyFont="1" applyFill="1" applyBorder="1" applyAlignment="1">
      <alignment horizontal="center" vertical="center"/>
      <protection/>
    </xf>
    <xf numFmtId="0" fontId="67" fillId="0" borderId="45" xfId="119" applyFont="1" applyFill="1" applyBorder="1" applyAlignment="1">
      <alignment horizontal="center" vertical="center" wrapText="1"/>
      <protection/>
    </xf>
    <xf numFmtId="0" fontId="11" fillId="0" borderId="34" xfId="119" applyFont="1" applyFill="1" applyBorder="1" applyAlignment="1">
      <alignment horizontal="center" vertical="center" shrinkToFit="1"/>
      <protection/>
    </xf>
    <xf numFmtId="0" fontId="5" fillId="0" borderId="26" xfId="119" applyFont="1" applyFill="1" applyBorder="1" applyAlignment="1" quotePrefix="1">
      <alignment horizontal="center" vertical="center" shrinkToFit="1"/>
      <protection/>
    </xf>
    <xf numFmtId="0" fontId="5" fillId="0" borderId="24" xfId="119" applyFont="1" applyFill="1" applyBorder="1" applyAlignment="1" quotePrefix="1">
      <alignment horizontal="center" vertical="center" shrinkToFit="1"/>
      <protection/>
    </xf>
    <xf numFmtId="0" fontId="11" fillId="0" borderId="32" xfId="119" applyFont="1" applyFill="1" applyBorder="1" applyAlignment="1" quotePrefix="1">
      <alignment horizontal="center" vertical="center" shrinkToFit="1"/>
      <protection/>
    </xf>
    <xf numFmtId="0" fontId="5" fillId="0" borderId="25" xfId="119" applyFont="1" applyFill="1" applyBorder="1" applyAlignment="1" quotePrefix="1">
      <alignment horizontal="center" vertical="center" wrapText="1" shrinkToFit="1"/>
      <protection/>
    </xf>
    <xf numFmtId="0" fontId="11" fillId="0" borderId="36" xfId="119" applyFont="1" applyFill="1" applyBorder="1" applyAlignment="1" quotePrefix="1">
      <alignment horizontal="center" vertical="center" shrinkToFit="1"/>
      <protection/>
    </xf>
    <xf numFmtId="182" fontId="62" fillId="0" borderId="0" xfId="119" applyNumberFormat="1" applyFont="1" applyFill="1" applyBorder="1" applyAlignment="1">
      <alignment horizontal="center" vertical="center"/>
      <protection/>
    </xf>
    <xf numFmtId="179" fontId="5" fillId="0" borderId="26" xfId="0" applyNumberFormat="1" applyFont="1" applyFill="1" applyBorder="1" applyAlignment="1">
      <alignment horizontal="center" vertical="center" wrapText="1"/>
    </xf>
    <xf numFmtId="179" fontId="10" fillId="0" borderId="26" xfId="0" applyNumberFormat="1" applyFont="1" applyFill="1" applyBorder="1" applyAlignment="1">
      <alignment horizontal="center" vertical="center" wrapText="1"/>
    </xf>
    <xf numFmtId="179" fontId="10" fillId="0" borderId="30" xfId="0" applyNumberFormat="1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2" fillId="0" borderId="32" xfId="0" applyFont="1" applyFill="1" applyBorder="1" applyAlignment="1">
      <alignment horizontal="center" vertical="center" wrapText="1"/>
    </xf>
    <xf numFmtId="0" fontId="52" fillId="0" borderId="34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 vertical="center"/>
    </xf>
    <xf numFmtId="179" fontId="5" fillId="0" borderId="32" xfId="0" applyNumberFormat="1" applyFont="1" applyFill="1" applyBorder="1" applyAlignment="1">
      <alignment horizontal="center" vertical="center" wrapText="1"/>
    </xf>
    <xf numFmtId="179" fontId="5" fillId="0" borderId="34" xfId="0" applyNumberFormat="1" applyFont="1" applyFill="1" applyBorder="1" applyAlignment="1">
      <alignment horizontal="center" vertical="center" wrapText="1"/>
    </xf>
    <xf numFmtId="187" fontId="52" fillId="0" borderId="20" xfId="111" applyFont="1" applyFill="1" applyBorder="1" applyAlignment="1">
      <alignment horizontal="center" vertical="center" wrapText="1"/>
    </xf>
    <xf numFmtId="187" fontId="52" fillId="0" borderId="15" xfId="111" applyFont="1" applyFill="1" applyBorder="1" applyAlignment="1">
      <alignment horizontal="center" vertical="center" wrapText="1"/>
    </xf>
    <xf numFmtId="187" fontId="52" fillId="0" borderId="19" xfId="11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70" fillId="0" borderId="0" xfId="119" applyFont="1" applyFill="1" applyAlignment="1">
      <alignment horizontal="center" vertical="center" wrapText="1"/>
      <protection/>
    </xf>
    <xf numFmtId="0" fontId="73" fillId="0" borderId="45" xfId="119" applyFont="1" applyFill="1" applyBorder="1" applyAlignment="1">
      <alignment horizontal="center" vertical="center" wrapText="1"/>
      <protection/>
    </xf>
    <xf numFmtId="0" fontId="73" fillId="0" borderId="53" xfId="119" applyFont="1" applyFill="1" applyBorder="1" applyAlignment="1">
      <alignment horizontal="center" vertical="center" wrapText="1"/>
      <protection/>
    </xf>
    <xf numFmtId="0" fontId="5" fillId="0" borderId="43" xfId="119" applyFill="1" applyBorder="1">
      <alignment vertical="center"/>
      <protection/>
    </xf>
    <xf numFmtId="0" fontId="5" fillId="0" borderId="46" xfId="119" applyFill="1" applyBorder="1">
      <alignment vertical="center"/>
      <protection/>
    </xf>
    <xf numFmtId="0" fontId="4" fillId="0" borderId="0" xfId="119" applyNumberFormat="1" applyFont="1" applyFill="1" applyAlignment="1">
      <alignment vertical="center"/>
      <protection/>
    </xf>
    <xf numFmtId="0" fontId="5" fillId="0" borderId="0" xfId="119" applyNumberFormat="1" applyFont="1" applyFill="1" applyBorder="1" applyAlignment="1">
      <alignment horizontal="right" vertical="center"/>
      <protection/>
    </xf>
    <xf numFmtId="0" fontId="5" fillId="0" borderId="0" xfId="119" applyNumberFormat="1" applyFont="1" applyFill="1" applyBorder="1" applyAlignment="1" quotePrefix="1">
      <alignment horizontal="right" vertical="center"/>
      <protection/>
    </xf>
    <xf numFmtId="0" fontId="11" fillId="0" borderId="33" xfId="119" applyNumberFormat="1" applyFont="1" applyFill="1" applyBorder="1" applyAlignment="1">
      <alignment horizontal="center" vertical="center" shrinkToFit="1"/>
      <protection/>
    </xf>
    <xf numFmtId="0" fontId="5" fillId="0" borderId="22" xfId="119" applyNumberFormat="1" applyFont="1" applyFill="1" applyBorder="1" applyAlignment="1">
      <alignment horizontal="center" vertical="center" shrinkToFit="1"/>
      <protection/>
    </xf>
    <xf numFmtId="0" fontId="5" fillId="0" borderId="24" xfId="119" applyNumberFormat="1" applyFont="1" applyFill="1" applyBorder="1" applyAlignment="1">
      <alignment horizontal="center" vertical="center" shrinkToFit="1"/>
      <protection/>
    </xf>
    <xf numFmtId="0" fontId="11" fillId="0" borderId="32" xfId="119" applyNumberFormat="1" applyFont="1" applyFill="1" applyBorder="1" applyAlignment="1" quotePrefix="1">
      <alignment horizontal="center" vertical="center" shrinkToFit="1"/>
      <protection/>
    </xf>
    <xf numFmtId="0" fontId="5" fillId="0" borderId="34" xfId="119" applyNumberFormat="1" applyFont="1" applyFill="1" applyBorder="1" applyAlignment="1">
      <alignment horizontal="center" vertical="center" shrinkToFit="1"/>
      <protection/>
    </xf>
    <xf numFmtId="0" fontId="5" fillId="0" borderId="33" xfId="119" applyNumberFormat="1" applyFont="1" applyFill="1" applyBorder="1" applyAlignment="1">
      <alignment horizontal="center" vertical="center" shrinkToFit="1"/>
      <protection/>
    </xf>
    <xf numFmtId="0" fontId="5" fillId="0" borderId="32" xfId="119" applyNumberFormat="1" applyFont="1" applyFill="1" applyBorder="1" applyAlignment="1">
      <alignment horizontal="center" vertical="center" shrinkToFit="1"/>
      <protection/>
    </xf>
    <xf numFmtId="0" fontId="5" fillId="0" borderId="23" xfId="119" applyNumberFormat="1" applyFont="1" applyFill="1" applyBorder="1" applyAlignment="1">
      <alignment horizontal="center" vertical="center" shrinkToFit="1"/>
      <protection/>
    </xf>
    <xf numFmtId="0" fontId="5" fillId="0" borderId="25" xfId="119" applyNumberFormat="1" applyFont="1" applyFill="1" applyBorder="1" applyAlignment="1">
      <alignment horizontal="center" vertical="center" shrinkToFit="1"/>
      <protection/>
    </xf>
    <xf numFmtId="0" fontId="11" fillId="0" borderId="36" xfId="119" applyNumberFormat="1" applyFont="1" applyFill="1" applyBorder="1" applyAlignment="1">
      <alignment horizontal="center" vertical="center"/>
      <protection/>
    </xf>
    <xf numFmtId="0" fontId="5" fillId="0" borderId="2" xfId="119" applyNumberFormat="1" applyFont="1" applyFill="1" applyBorder="1" applyAlignment="1">
      <alignment horizontal="center" vertical="center"/>
      <protection/>
    </xf>
    <xf numFmtId="0" fontId="5" fillId="0" borderId="35" xfId="119" applyNumberFormat="1" applyFont="1" applyFill="1" applyBorder="1" applyAlignment="1">
      <alignment horizontal="center" vertical="center"/>
      <protection/>
    </xf>
    <xf numFmtId="0" fontId="11" fillId="0" borderId="36" xfId="119" applyNumberFormat="1" applyFont="1" applyFill="1" applyBorder="1" applyAlignment="1" quotePrefix="1">
      <alignment horizontal="center" vertical="center" shrinkToFit="1"/>
      <protection/>
    </xf>
    <xf numFmtId="0" fontId="5" fillId="0" borderId="2" xfId="119" applyNumberFormat="1" applyFont="1" applyFill="1" applyBorder="1" applyAlignment="1">
      <alignment horizontal="center" vertical="center" shrinkToFit="1"/>
      <protection/>
    </xf>
    <xf numFmtId="0" fontId="5" fillId="0" borderId="35" xfId="119" applyNumberFormat="1" applyFont="1" applyFill="1" applyBorder="1" applyAlignment="1">
      <alignment horizontal="center" vertical="center" shrinkToFit="1"/>
      <protection/>
    </xf>
    <xf numFmtId="0" fontId="11" fillId="0" borderId="36" xfId="119" applyNumberFormat="1" applyFont="1" applyFill="1" applyBorder="1" applyAlignment="1">
      <alignment horizontal="center" vertical="center" shrinkToFit="1"/>
      <protection/>
    </xf>
    <xf numFmtId="0" fontId="11" fillId="0" borderId="2" xfId="119" applyNumberFormat="1" applyFont="1" applyFill="1" applyBorder="1" applyAlignment="1">
      <alignment horizontal="center" vertical="center" shrinkToFit="1"/>
      <protection/>
    </xf>
    <xf numFmtId="0" fontId="11" fillId="0" borderId="35" xfId="119" applyNumberFormat="1" applyFont="1" applyFill="1" applyBorder="1" applyAlignment="1">
      <alignment horizontal="center" vertical="center" shrinkToFit="1"/>
      <protection/>
    </xf>
    <xf numFmtId="184" fontId="66" fillId="0" borderId="0" xfId="0" applyNumberFormat="1" applyFont="1" applyFill="1" applyBorder="1" applyAlignment="1">
      <alignment horizontal="center" vertical="center" shrinkToFit="1"/>
    </xf>
    <xf numFmtId="184" fontId="62" fillId="0" borderId="0" xfId="0" applyNumberFormat="1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184" fontId="13" fillId="0" borderId="26" xfId="0" applyNumberFormat="1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wrapText="1" shrinkToFit="1"/>
    </xf>
    <xf numFmtId="0" fontId="3" fillId="0" borderId="38" xfId="0" applyFont="1" applyFill="1" applyBorder="1" applyAlignment="1">
      <alignment horizontal="center" vertical="center" wrapText="1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11" fillId="0" borderId="20" xfId="119" applyFont="1" applyFill="1" applyBorder="1" applyAlignment="1">
      <alignment horizontal="center" vertical="center" wrapText="1" shrinkToFit="1"/>
      <protection/>
    </xf>
    <xf numFmtId="0" fontId="5" fillId="0" borderId="15" xfId="119" applyFont="1" applyFill="1" applyBorder="1" applyAlignment="1">
      <alignment horizontal="center" vertical="center" shrinkToFit="1"/>
      <protection/>
    </xf>
    <xf numFmtId="0" fontId="11" fillId="0" borderId="20" xfId="119" applyFont="1" applyFill="1" applyBorder="1" applyAlignment="1">
      <alignment horizontal="center" vertical="center"/>
      <protection/>
    </xf>
    <xf numFmtId="0" fontId="5" fillId="0" borderId="15" xfId="119" applyFill="1" applyBorder="1" applyAlignment="1">
      <alignment vertical="center"/>
      <protection/>
    </xf>
    <xf numFmtId="0" fontId="11" fillId="0" borderId="20" xfId="119" applyFont="1" applyFill="1" applyBorder="1" applyAlignment="1">
      <alignment horizontal="center" vertical="center" wrapText="1"/>
      <protection/>
    </xf>
    <xf numFmtId="0" fontId="5" fillId="0" borderId="19" xfId="119" applyFill="1" applyBorder="1" applyAlignment="1">
      <alignment vertical="center"/>
      <protection/>
    </xf>
    <xf numFmtId="0" fontId="11" fillId="0" borderId="19" xfId="119" applyFont="1" applyFill="1" applyBorder="1" applyAlignment="1">
      <alignment horizontal="center" vertical="center" wrapText="1"/>
      <protection/>
    </xf>
    <xf numFmtId="0" fontId="5" fillId="0" borderId="20" xfId="119" applyFont="1" applyFill="1" applyBorder="1" applyAlignment="1">
      <alignment horizontal="center" vertical="center" wrapText="1"/>
      <protection/>
    </xf>
    <xf numFmtId="0" fontId="3" fillId="0" borderId="3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</cellXfs>
  <cellStyles count="11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omma [0]_ SG&amp;A Bridge " xfId="44"/>
    <cellStyle name="Comma_ SG&amp;A Bridge " xfId="45"/>
    <cellStyle name="Comma0" xfId="46"/>
    <cellStyle name="Curren?_x0012_퐀_x0017_?" xfId="47"/>
    <cellStyle name="Currency [0]_ SG&amp;A Bridge " xfId="48"/>
    <cellStyle name="Currency_ SG&amp;A Bridge " xfId="49"/>
    <cellStyle name="Currency0" xfId="50"/>
    <cellStyle name="Date" xfId="51"/>
    <cellStyle name="Fixed" xfId="52"/>
    <cellStyle name="Header1" xfId="53"/>
    <cellStyle name="Header2" xfId="54"/>
    <cellStyle name="Heading 1" xfId="55"/>
    <cellStyle name="Heading 2" xfId="56"/>
    <cellStyle name="Normal_ SG&amp;A Bridge " xfId="57"/>
    <cellStyle name="Percent [2]" xfId="58"/>
    <cellStyle name="subhead" xfId="59"/>
    <cellStyle name="Total" xfId="60"/>
    <cellStyle name="강조색1" xfId="61"/>
    <cellStyle name="강조색2" xfId="62"/>
    <cellStyle name="강조색3" xfId="63"/>
    <cellStyle name="강조색4" xfId="64"/>
    <cellStyle name="강조색5" xfId="65"/>
    <cellStyle name="강조색6" xfId="66"/>
    <cellStyle name="경고문" xfId="67"/>
    <cellStyle name="계산" xfId="68"/>
    <cellStyle name="咬訌裝?INCOM1" xfId="69"/>
    <cellStyle name="咬訌裝?INCOM10" xfId="70"/>
    <cellStyle name="咬訌裝?INCOM2" xfId="71"/>
    <cellStyle name="咬訌裝?INCOM3" xfId="72"/>
    <cellStyle name="咬訌裝?INCOM4" xfId="73"/>
    <cellStyle name="咬訌裝?INCOM5" xfId="74"/>
    <cellStyle name="咬訌裝?INCOM6" xfId="75"/>
    <cellStyle name="咬訌裝?INCOM7" xfId="76"/>
    <cellStyle name="咬訌裝?INCOM8" xfId="77"/>
    <cellStyle name="咬訌裝?INCOM9" xfId="78"/>
    <cellStyle name="咬訌裝?PRIB11" xfId="79"/>
    <cellStyle name="나쁨" xfId="80"/>
    <cellStyle name="똿뗦먛귟 [0.00]_PRODUCT DETAIL Q1" xfId="81"/>
    <cellStyle name="똿뗦먛귟_PRODUCT DETAIL Q1" xfId="82"/>
    <cellStyle name="메모" xfId="83"/>
    <cellStyle name="믅됞 [0.00]_PRODUCT DETAIL Q1" xfId="84"/>
    <cellStyle name="믅됞_PRODUCT DETAIL Q1" xfId="85"/>
    <cellStyle name="Percent" xfId="86"/>
    <cellStyle name="보통" xfId="87"/>
    <cellStyle name="뷭?_BOOKSHIP" xfId="88"/>
    <cellStyle name="설명 텍스트" xfId="89"/>
    <cellStyle name="셀 확인" xfId="90"/>
    <cellStyle name="Comma" xfId="91"/>
    <cellStyle name="Comma [0]" xfId="92"/>
    <cellStyle name="쉼표 [0] 2" xfId="93"/>
    <cellStyle name="쉼표 [0] 3" xfId="94"/>
    <cellStyle name="쉼표 [0]_12.보건및사회보장" xfId="95"/>
    <cellStyle name="쉼표 [0]_기획감사12" xfId="96"/>
    <cellStyle name="스타일 1" xfId="97"/>
    <cellStyle name="안건회계법인" xfId="98"/>
    <cellStyle name="연결된 셀" xfId="99"/>
    <cellStyle name="Followed Hyperlink" xfId="100"/>
    <cellStyle name="요약" xfId="101"/>
    <cellStyle name="입력" xfId="102"/>
    <cellStyle name="제목" xfId="103"/>
    <cellStyle name="제목 1" xfId="104"/>
    <cellStyle name="제목 2" xfId="105"/>
    <cellStyle name="제목 3" xfId="106"/>
    <cellStyle name="제목 4" xfId="107"/>
    <cellStyle name="좋음" xfId="108"/>
    <cellStyle name="출력" xfId="109"/>
    <cellStyle name="콤마 [0]_ 견적기준 FLOW " xfId="110"/>
    <cellStyle name="콤마 [0]_해안선및도서" xfId="111"/>
    <cellStyle name="콤마 [0]_해안선및도서_12.보건및사회보장" xfId="112"/>
    <cellStyle name="콤마_ 견적기준 FLOW " xfId="113"/>
    <cellStyle name="Currency" xfId="114"/>
    <cellStyle name="Currency [0]" xfId="115"/>
    <cellStyle name="표준 10" xfId="116"/>
    <cellStyle name="표준 2" xfId="117"/>
    <cellStyle name="표준 52" xfId="118"/>
    <cellStyle name="표준_12.보건및사회보장" xfId="119"/>
    <cellStyle name="표준_kc-elec system check list" xfId="120"/>
    <cellStyle name="표준_맥류" xfId="121"/>
    <cellStyle name="표준_인구" xfId="122"/>
    <cellStyle name="Hyperlink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0" name="Text Box 2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1" name="Text Box 2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2" name="Text Box 2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3" name="Text Box 2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4" name="Text Box 2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5" name="Text Box 2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6" name="Text Box 2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7" name="Text Box 2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8" name="Text Box 2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9" name="Text Box 2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0" name="Text Box 3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1" name="Text Box 3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2" name="Text Box 3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3" name="Text Box 3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4" name="Text Box 3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5" name="Text Box 3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6" name="Text Box 3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7" name="Text Box 3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8" name="Text Box 3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9" name="Text Box 3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0" name="Text Box 4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1" name="Text Box 4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2" name="Text Box 4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3" name="Text Box 4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4" name="Text Box 4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5" name="Text Box 4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6" name="Text Box 4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7" name="Text Box 4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8" name="Text Box 4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9" name="Text Box 4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0" name="Text Box 5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1" name="Text Box 5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2" name="Text Box 5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3" name="Text Box 5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4" name="Text Box 5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5" name="Text Box 5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6" name="Text Box 5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7" name="Text Box 5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8" name="Text Box 5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9" name="Text Box 5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60" name="Text Box 6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61" name="Text Box 6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62" name="Text Box 6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63" name="Text Box 6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64" name="Text Box 6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65" name="Text Box 6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66" name="Text Box 6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67" name="Text Box 6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68" name="Text Box 6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69" name="Text Box 6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70" name="Text Box 7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71" name="Text Box 7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72" name="Text Box 7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73" name="Text Box 7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74" name="Text Box 7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75" name="Text Box 7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76" name="Text Box 7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77" name="Text Box 7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78" name="Text Box 7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79" name="Text Box 7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80" name="Text Box 8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81" name="Text Box 8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82" name="Text Box 8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83" name="Text Box 8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84" name="Text Box 8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85" name="Text Box 8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86" name="Text Box 8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87" name="Text Box 8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88" name="Text Box 8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89" name="Text Box 8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90" name="Text Box 9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91" name="Text Box 9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92" name="Text Box 9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93" name="Text Box 9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94" name="Text Box 9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95" name="Text Box 9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96" name="Text Box 9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97" name="Text Box 9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98" name="Text Box 9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99" name="Text Box 9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00" name="Text Box 10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01" name="Text Box 10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02" name="Text Box 10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03" name="Text Box 10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04" name="Text Box 10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05" name="Text Box 10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06" name="Text Box 10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07" name="Text Box 10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08" name="Text Box 10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09" name="Text Box 10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10" name="Text Box 11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11" name="Text Box 11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12" name="Text Box 11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13" name="Text Box 11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14" name="Text Box 11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15" name="Text Box 11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16" name="Text Box 11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17" name="Text Box 11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18" name="Text Box 11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19" name="Text Box 11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20" name="Text Box 12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21" name="Text Box 12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22" name="Text Box 12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23" name="Text Box 12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24" name="Text Box 12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25" name="Text Box 12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26" name="Text Box 12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27" name="Text Box 12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28" name="Text Box 12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29" name="Text Box 12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30" name="Text Box 13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31" name="Text Box 13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32" name="Text Box 13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33" name="Text Box 13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34" name="Text Box 13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35" name="Text Box 13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36" name="Text Box 13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37" name="Text Box 13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38" name="Text Box 13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39" name="Text Box 13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40" name="Text Box 14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41" name="Text Box 14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42" name="Text Box 14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43" name="Text Box 14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44" name="Text Box 14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45" name="Text Box 14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46" name="Text Box 14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47" name="Text Box 14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48" name="Text Box 14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49" name="Text Box 14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50" name="Text Box 15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51" name="Text Box 15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52" name="Text Box 15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53" name="Text Box 15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54" name="Text Box 15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55" name="Text Box 15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56" name="Text Box 15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57" name="Text Box 15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58" name="Text Box 15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59" name="Text Box 15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60" name="Text Box 16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61" name="Text Box 16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62" name="Text Box 16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63" name="Text Box 16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64" name="Text Box 16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65" name="Text Box 16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66" name="Text Box 16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67" name="Text Box 16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68" name="Text Box 16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69" name="Text Box 16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70" name="Text Box 17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71" name="Text Box 17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72" name="Text Box 17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73" name="Text Box 17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74" name="Text Box 17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75" name="Text Box 17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76" name="Text Box 17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77" name="Text Box 17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78" name="Text Box 17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79" name="Text Box 17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80" name="Text Box 18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81" name="Text Box 18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82" name="Text Box 18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83" name="Text Box 18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84" name="Text Box 18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85" name="Text Box 18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86" name="Text Box 18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87" name="Text Box 18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88" name="Text Box 18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89" name="Text Box 18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90" name="Text Box 19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91" name="Text Box 19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92" name="Text Box 19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93" name="Text Box 19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94" name="Text Box 19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95" name="Text Box 19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96" name="Text Box 19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97" name="Text Box 19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98" name="Text Box 19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199" name="Text Box 19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00" name="Text Box 20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01" name="Text Box 20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02" name="Text Box 20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03" name="Text Box 20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04" name="Text Box 20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05" name="Text Box 20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06" name="Text Box 20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07" name="Text Box 20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08" name="Text Box 20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09" name="Text Box 20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10" name="Text Box 21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11" name="Text Box 21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12" name="Text Box 21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13" name="Text Box 21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14" name="Text Box 21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15" name="Text Box 21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16" name="Text Box 21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17" name="Text Box 21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18" name="Text Box 21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19" name="Text Box 21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20" name="Text Box 22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21" name="Text Box 22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22" name="Text Box 22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23" name="Text Box 22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24" name="Text Box 22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25" name="Text Box 22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26" name="Text Box 22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27" name="Text Box 22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28" name="Text Box 22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29" name="Text Box 22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30" name="Text Box 23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31" name="Text Box 23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32" name="Text Box 23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33" name="Text Box 23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34" name="Text Box 23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35" name="Text Box 23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36" name="Text Box 23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37" name="Text Box 23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38" name="Text Box 23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39" name="Text Box 23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40" name="Text Box 24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41" name="Text Box 24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42" name="Text Box 24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43" name="Text Box 24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44" name="Text Box 24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45" name="Text Box 24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46" name="Text Box 24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47" name="Text Box 24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48" name="Text Box 24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49" name="Text Box 24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50" name="Text Box 25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51" name="Text Box 25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52" name="Text Box 25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53" name="Text Box 25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54" name="Text Box 25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55" name="Text Box 25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56" name="Text Box 25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57" name="Text Box 25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58" name="Text Box 25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59" name="Text Box 25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60" name="Text Box 26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61" name="Text Box 26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62" name="Text Box 26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63" name="Text Box 26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64" name="Text Box 26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65" name="Text Box 26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66" name="Text Box 26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67" name="Text Box 26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68" name="Text Box 26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69" name="Text Box 26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70" name="Text Box 27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71" name="Text Box 27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72" name="Text Box 27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73" name="Text Box 27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74" name="Text Box 27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75" name="Text Box 27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76" name="Text Box 27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77" name="Text Box 27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78" name="Text Box 27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79" name="Text Box 27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80" name="Text Box 28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81" name="Text Box 28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82" name="Text Box 28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83" name="Text Box 28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84" name="Text Box 28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85" name="Text Box 28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86" name="Text Box 28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87" name="Text Box 28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88" name="Text Box 28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89" name="Text Box 28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90" name="Text Box 29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91" name="Text Box 29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92" name="Text Box 29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93" name="Text Box 29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94" name="Text Box 29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95" name="Text Box 29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96" name="Text Box 29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97" name="Text Box 29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98" name="Text Box 29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299" name="Text Box 29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00" name="Text Box 30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01" name="Text Box 30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02" name="Text Box 30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03" name="Text Box 30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04" name="Text Box 30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05" name="Text Box 30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06" name="Text Box 30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07" name="Text Box 30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08" name="Text Box 30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09" name="Text Box 30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10" name="Text Box 31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11" name="Text Box 31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12" name="Text Box 31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13" name="Text Box 31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14" name="Text Box 31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15" name="Text Box 31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16" name="Text Box 31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17" name="Text Box 31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18" name="Text Box 31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19" name="Text Box 31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20" name="Text Box 32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21" name="Text Box 32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22" name="Text Box 32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23" name="Text Box 32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24" name="Text Box 32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25" name="Text Box 32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26" name="Text Box 32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27" name="Text Box 32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28" name="Text Box 32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29" name="Text Box 32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30" name="Text Box 33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31" name="Text Box 33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32" name="Text Box 33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33" name="Text Box 33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34" name="Text Box 33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35" name="Text Box 33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36" name="Text Box 33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37" name="Text Box 33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38" name="Text Box 33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39" name="Text Box 33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40" name="Text Box 34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41" name="Text Box 34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42" name="Text Box 34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43" name="Text Box 34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44" name="Text Box 34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45" name="Text Box 34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46" name="Text Box 34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47" name="Text Box 34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48" name="Text Box 34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49" name="Text Box 34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50" name="Text Box 35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51" name="Text Box 35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52" name="Text Box 35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53" name="Text Box 35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54" name="Text Box 35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55" name="Text Box 35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56" name="Text Box 35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57" name="Text Box 35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58" name="Text Box 35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59" name="Text Box 35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60" name="Text Box 36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61" name="Text Box 36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62" name="Text Box 36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63" name="Text Box 36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64" name="Text Box 36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65" name="Text Box 36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66" name="Text Box 36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67" name="Text Box 36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68" name="Text Box 36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69" name="Text Box 36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70" name="Text Box 37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95250" cy="209550"/>
    <xdr:sp fLocksText="0">
      <xdr:nvSpPr>
        <xdr:cNvPr id="371" name="Text Box 371"/>
        <xdr:cNvSpPr txBox="1">
          <a:spLocks noChangeArrowheads="1"/>
        </xdr:cNvSpPr>
      </xdr:nvSpPr>
      <xdr:spPr>
        <a:xfrm>
          <a:off x="202882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72" name="Text Box 37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73" name="Text Box 37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74" name="Text Box 37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75" name="Text Box 37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76" name="Text Box 37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77" name="Text Box 37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78" name="Text Box 37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79" name="Text Box 37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80" name="Text Box 38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81" name="Text Box 38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82" name="Text Box 38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83" name="Text Box 38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84" name="Text Box 38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85" name="Text Box 38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86" name="Text Box 38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87" name="Text Box 38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88" name="Text Box 38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89" name="Text Box 38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90" name="Text Box 39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91" name="Text Box 39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92" name="Text Box 39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93" name="Text Box 39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94" name="Text Box 39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95" name="Text Box 39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96" name="Text Box 39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97" name="Text Box 39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98" name="Text Box 39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399" name="Text Box 39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00" name="Text Box 40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01" name="Text Box 40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02" name="Text Box 40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03" name="Text Box 40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04" name="Text Box 40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05" name="Text Box 40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06" name="Text Box 40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07" name="Text Box 40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08" name="Text Box 40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09" name="Text Box 40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10" name="Text Box 41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11" name="Text Box 41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12" name="Text Box 41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13" name="Text Box 41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14" name="Text Box 41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15" name="Text Box 41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16" name="Text Box 41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17" name="Text Box 41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18" name="Text Box 41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19" name="Text Box 41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20" name="Text Box 42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21" name="Text Box 42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22" name="Text Box 42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23" name="Text Box 42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24" name="Text Box 42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25" name="Text Box 42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26" name="Text Box 42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27" name="Text Box 42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28" name="Text Box 42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29" name="Text Box 42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30" name="Text Box 43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31" name="Text Box 43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32" name="Text Box 43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33" name="Text Box 43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34" name="Text Box 43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35" name="Text Box 43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36" name="Text Box 43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37" name="Text Box 43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38" name="Text Box 43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39" name="Text Box 43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40" name="Text Box 44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41" name="Text Box 44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42" name="Text Box 44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43" name="Text Box 44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44" name="Text Box 44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542925</xdr:colOff>
      <xdr:row>0</xdr:row>
      <xdr:rowOff>0</xdr:rowOff>
    </xdr:from>
    <xdr:ext cx="314325" cy="209550"/>
    <xdr:sp fLocksText="0">
      <xdr:nvSpPr>
        <xdr:cNvPr id="445" name="Text Box 445"/>
        <xdr:cNvSpPr txBox="1">
          <a:spLocks noChangeArrowheads="1"/>
        </xdr:cNvSpPr>
      </xdr:nvSpPr>
      <xdr:spPr>
        <a:xfrm>
          <a:off x="2114550" y="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46" name="Text Box 44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47" name="Text Box 44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48" name="Text Box 44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49" name="Text Box 44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50" name="Text Box 45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51" name="Text Box 45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52" name="Text Box 45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53" name="Text Box 45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54" name="Text Box 45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55" name="Text Box 45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56" name="Text Box 45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57" name="Text Box 45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58" name="Text Box 45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59" name="Text Box 45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60" name="Text Box 46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61" name="Text Box 46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62" name="Text Box 46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63" name="Text Box 46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64" name="Text Box 46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65" name="Text Box 46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66" name="Text Box 46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67" name="Text Box 46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68" name="Text Box 46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69" name="Text Box 46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70" name="Text Box 47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71" name="Text Box 47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72" name="Text Box 47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73" name="Text Box 47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74" name="Text Box 47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75" name="Text Box 47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76" name="Text Box 47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77" name="Text Box 47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78" name="Text Box 47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79" name="Text Box 47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80" name="Text Box 48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81" name="Text Box 48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82" name="Text Box 48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83" name="Text Box 48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84" name="Text Box 48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85" name="Text Box 48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86" name="Text Box 48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87" name="Text Box 48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88" name="Text Box 48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89" name="Text Box 48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90" name="Text Box 49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91" name="Text Box 49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92" name="Text Box 49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93" name="Text Box 49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94" name="Text Box 49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95" name="Text Box 49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96" name="Text Box 49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97" name="Text Box 49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98" name="Text Box 49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499" name="Text Box 49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00" name="Text Box 50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01" name="Text Box 50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02" name="Text Box 50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03" name="Text Box 50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04" name="Text Box 50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05" name="Text Box 50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06" name="Text Box 50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07" name="Text Box 50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08" name="Text Box 50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09" name="Text Box 50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10" name="Text Box 51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11" name="Text Box 51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12" name="Text Box 51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13" name="Text Box 51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14" name="Text Box 51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15" name="Text Box 51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16" name="Text Box 51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17" name="Text Box 51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18" name="Text Box 51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19" name="Text Box 51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20" name="Text Box 52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21" name="Text Box 52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22" name="Text Box 52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23" name="Text Box 52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24" name="Text Box 52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25" name="Text Box 52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26" name="Text Box 52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27" name="Text Box 52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28" name="Text Box 52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29" name="Text Box 52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30" name="Text Box 53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31" name="Text Box 53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32" name="Text Box 53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33" name="Text Box 53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34" name="Text Box 53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35" name="Text Box 53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36" name="Text Box 53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37" name="Text Box 53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38" name="Text Box 53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39" name="Text Box 53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40" name="Text Box 54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41" name="Text Box 54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42" name="Text Box 54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43" name="Text Box 54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44" name="Text Box 54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45" name="Text Box 54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46" name="Text Box 54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47" name="Text Box 54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48" name="Text Box 54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49" name="Text Box 54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50" name="Text Box 55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51" name="Text Box 55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52" name="Text Box 55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 fLocksText="0">
      <xdr:nvSpPr>
        <xdr:cNvPr id="553" name="Text Box 55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409575</xdr:colOff>
      <xdr:row>7</xdr:row>
      <xdr:rowOff>0</xdr:rowOff>
    </xdr:from>
    <xdr:ext cx="95250" cy="209550"/>
    <xdr:sp fLocksText="0">
      <xdr:nvSpPr>
        <xdr:cNvPr id="554" name="Text Box 554"/>
        <xdr:cNvSpPr txBox="1">
          <a:spLocks noChangeArrowheads="1"/>
        </xdr:cNvSpPr>
      </xdr:nvSpPr>
      <xdr:spPr>
        <a:xfrm>
          <a:off x="2524125" y="2324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555" name="Text Box 55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556" name="Text Box 55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557" name="Text Box 55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558" name="Text Box 55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559" name="Text Box 55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560" name="Text Box 56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561" name="Text Box 56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562" name="Text Box 56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563" name="Text Box 56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564" name="Text Box 56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565" name="Text Box 56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566" name="Text Box 56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567" name="Text Box 56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568" name="Text Box 56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569" name="Text Box 56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570" name="Text Box 57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571" name="Text Box 57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572" name="Text Box 57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409575</xdr:colOff>
      <xdr:row>7</xdr:row>
      <xdr:rowOff>0</xdr:rowOff>
    </xdr:from>
    <xdr:ext cx="95250" cy="209550"/>
    <xdr:sp fLocksText="0">
      <xdr:nvSpPr>
        <xdr:cNvPr id="573" name="Text Box 573"/>
        <xdr:cNvSpPr txBox="1">
          <a:spLocks noChangeArrowheads="1"/>
        </xdr:cNvSpPr>
      </xdr:nvSpPr>
      <xdr:spPr>
        <a:xfrm>
          <a:off x="2524125" y="2324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409575</xdr:colOff>
      <xdr:row>7</xdr:row>
      <xdr:rowOff>0</xdr:rowOff>
    </xdr:from>
    <xdr:ext cx="95250" cy="209550"/>
    <xdr:sp fLocksText="0">
      <xdr:nvSpPr>
        <xdr:cNvPr id="574" name="Text Box 574"/>
        <xdr:cNvSpPr txBox="1">
          <a:spLocks noChangeArrowheads="1"/>
        </xdr:cNvSpPr>
      </xdr:nvSpPr>
      <xdr:spPr>
        <a:xfrm>
          <a:off x="2524125" y="2324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575" name="Text Box 57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576" name="Text Box 57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577" name="Text Box 57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578" name="Text Box 57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579" name="Text Box 57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580" name="Text Box 58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581" name="Text Box 58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582" name="Text Box 58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583" name="Text Box 58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584" name="Text Box 58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585" name="Text Box 58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586" name="Text Box 58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587" name="Text Box 58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588" name="Text Box 58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589" name="Text Box 58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590" name="Text Box 59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591" name="Text Box 59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592" name="Text Box 59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409575</xdr:colOff>
      <xdr:row>7</xdr:row>
      <xdr:rowOff>0</xdr:rowOff>
    </xdr:from>
    <xdr:ext cx="95250" cy="209550"/>
    <xdr:sp fLocksText="0">
      <xdr:nvSpPr>
        <xdr:cNvPr id="593" name="Text Box 593"/>
        <xdr:cNvSpPr txBox="1">
          <a:spLocks noChangeArrowheads="1"/>
        </xdr:cNvSpPr>
      </xdr:nvSpPr>
      <xdr:spPr>
        <a:xfrm>
          <a:off x="2524125" y="2324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594" name="Text Box 59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595" name="Text Box 59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596" name="Text Box 59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597" name="Text Box 59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598" name="Text Box 59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599" name="Text Box 59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00" name="Text Box 60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01" name="Text Box 60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02" name="Text Box 60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03" name="Text Box 60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04" name="Text Box 60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05" name="Text Box 60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06" name="Text Box 60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07" name="Text Box 60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08" name="Text Box 60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09" name="Text Box 60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10" name="Text Box 61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11" name="Text Box 61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12" name="Text Box 61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13" name="Text Box 61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14" name="Text Box 61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15" name="Text Box 61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16" name="Text Box 61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17" name="Text Box 61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18" name="Text Box 61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19" name="Text Box 61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20" name="Text Box 62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21" name="Text Box 62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22" name="Text Box 62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23" name="Text Box 62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24" name="Text Box 62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25" name="Text Box 62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26" name="Text Box 62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27" name="Text Box 62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28" name="Text Box 62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29" name="Text Box 62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30" name="Text Box 63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31" name="Text Box 63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32" name="Text Box 63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33" name="Text Box 63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34" name="Text Box 63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35" name="Text Box 63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36" name="Text Box 63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37" name="Text Box 63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38" name="Text Box 63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39" name="Text Box 63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40" name="Text Box 64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41" name="Text Box 64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42" name="Text Box 64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43" name="Text Box 64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44" name="Text Box 64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45" name="Text Box 64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46" name="Text Box 64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47" name="Text Box 64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48" name="Text Box 64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49" name="Text Box 64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50" name="Text Box 65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51" name="Text Box 65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52" name="Text Box 65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53" name="Text Box 65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54" name="Text Box 65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55" name="Text Box 65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56" name="Text Box 65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57" name="Text Box 65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58" name="Text Box 65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59" name="Text Box 65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60" name="Text Box 66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61" name="Text Box 66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62" name="Text Box 66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63" name="Text Box 66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64" name="Text Box 66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409575</xdr:colOff>
      <xdr:row>7</xdr:row>
      <xdr:rowOff>0</xdr:rowOff>
    </xdr:from>
    <xdr:ext cx="95250" cy="209550"/>
    <xdr:sp fLocksText="0">
      <xdr:nvSpPr>
        <xdr:cNvPr id="665" name="Text Box 665"/>
        <xdr:cNvSpPr txBox="1">
          <a:spLocks noChangeArrowheads="1"/>
        </xdr:cNvSpPr>
      </xdr:nvSpPr>
      <xdr:spPr>
        <a:xfrm>
          <a:off x="2524125" y="2324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66" name="Text Box 66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67" name="Text Box 66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68" name="Text Box 66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69" name="Text Box 66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70" name="Text Box 67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71" name="Text Box 67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72" name="Text Box 67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73" name="Text Box 67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74" name="Text Box 67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75" name="Text Box 67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76" name="Text Box 67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77" name="Text Box 67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78" name="Text Box 67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79" name="Text Box 67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80" name="Text Box 68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81" name="Text Box 68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82" name="Text Box 68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83" name="Text Box 68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409575</xdr:colOff>
      <xdr:row>7</xdr:row>
      <xdr:rowOff>0</xdr:rowOff>
    </xdr:from>
    <xdr:ext cx="95250" cy="209550"/>
    <xdr:sp fLocksText="0">
      <xdr:nvSpPr>
        <xdr:cNvPr id="684" name="Text Box 684"/>
        <xdr:cNvSpPr txBox="1">
          <a:spLocks noChangeArrowheads="1"/>
        </xdr:cNvSpPr>
      </xdr:nvSpPr>
      <xdr:spPr>
        <a:xfrm>
          <a:off x="2524125" y="2324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85" name="Text Box 68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86" name="Text Box 68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87" name="Text Box 68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88" name="Text Box 68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89" name="Text Box 68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90" name="Text Box 69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91" name="Text Box 69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92" name="Text Box 69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93" name="Text Box 69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94" name="Text Box 69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95" name="Text Box 69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96" name="Text Box 69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97" name="Text Box 69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98" name="Text Box 69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699" name="Text Box 69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00" name="Text Box 70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01" name="Text Box 70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02" name="Text Box 70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409575</xdr:colOff>
      <xdr:row>7</xdr:row>
      <xdr:rowOff>0</xdr:rowOff>
    </xdr:from>
    <xdr:ext cx="95250" cy="209550"/>
    <xdr:sp fLocksText="0">
      <xdr:nvSpPr>
        <xdr:cNvPr id="703" name="Text Box 703"/>
        <xdr:cNvSpPr txBox="1">
          <a:spLocks noChangeArrowheads="1"/>
        </xdr:cNvSpPr>
      </xdr:nvSpPr>
      <xdr:spPr>
        <a:xfrm>
          <a:off x="2524125" y="2324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04" name="Text Box 70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05" name="Text Box 70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06" name="Text Box 70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07" name="Text Box 70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08" name="Text Box 70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09" name="Text Box 70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10" name="Text Box 71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11" name="Text Box 71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12" name="Text Box 71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13" name="Text Box 71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14" name="Text Box 71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15" name="Text Box 71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16" name="Text Box 71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17" name="Text Box 71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18" name="Text Box 71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19" name="Text Box 71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20" name="Text Box 72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21" name="Text Box 72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22" name="Text Box 72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23" name="Text Box 72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24" name="Text Box 72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25" name="Text Box 72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26" name="Text Box 72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27" name="Text Box 72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28" name="Text Box 72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29" name="Text Box 72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30" name="Text Box 73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31" name="Text Box 73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32" name="Text Box 73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33" name="Text Box 73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34" name="Text Box 73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35" name="Text Box 73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36" name="Text Box 73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37" name="Text Box 73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38" name="Text Box 73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39" name="Text Box 73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40" name="Text Box 74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41" name="Text Box 74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42" name="Text Box 74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43" name="Text Box 74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44" name="Text Box 74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45" name="Text Box 74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46" name="Text Box 74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47" name="Text Box 74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48" name="Text Box 74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49" name="Text Box 74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50" name="Text Box 75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51" name="Text Box 75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52" name="Text Box 75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53" name="Text Box 75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54" name="Text Box 75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55" name="Text Box 75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56" name="Text Box 75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57" name="Text Box 75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58" name="Text Box 75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59" name="Text Box 75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60" name="Text Box 76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61" name="Text Box 76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62" name="Text Box 76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63" name="Text Box 76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64" name="Text Box 76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65" name="Text Box 76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66" name="Text Box 76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67" name="Text Box 76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68" name="Text Box 76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69" name="Text Box 76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70" name="Text Box 77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71" name="Text Box 77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72" name="Text Box 77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73" name="Text Box 77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74" name="Text Box 77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75" name="Text Box 77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76" name="Text Box 77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77" name="Text Box 77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78" name="Text Box 77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79" name="Text Box 77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80" name="Text Box 78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81" name="Text Box 78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82" name="Text Box 78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83" name="Text Box 78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84" name="Text Box 78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85" name="Text Box 78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86" name="Text Box 78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87" name="Text Box 78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88" name="Text Box 78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89" name="Text Box 78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90" name="Text Box 79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91" name="Text Box 79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92" name="Text Box 79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93" name="Text Box 79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94" name="Text Box 79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95" name="Text Box 79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96" name="Text Box 79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97" name="Text Box 79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98" name="Text Box 79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799" name="Text Box 79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00" name="Text Box 80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01" name="Text Box 80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02" name="Text Box 80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03" name="Text Box 80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04" name="Text Box 80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05" name="Text Box 80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06" name="Text Box 80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07" name="Text Box 80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08" name="Text Box 80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09" name="Text Box 80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10" name="Text Box 81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11" name="Text Box 81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12" name="Text Box 81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13" name="Text Box 81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14" name="Text Box 81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15" name="Text Box 81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16" name="Text Box 81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17" name="Text Box 81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18" name="Text Box 81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19" name="Text Box 81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20" name="Text Box 82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21" name="Text Box 82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22" name="Text Box 82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23" name="Text Box 82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24" name="Text Box 82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25" name="Text Box 82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26" name="Text Box 82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27" name="Text Box 82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28" name="Text Box 82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29" name="Text Box 82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30" name="Text Box 83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31" name="Text Box 83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32" name="Text Box 83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33" name="Text Box 83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34" name="Text Box 83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35" name="Text Box 83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36" name="Text Box 83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37" name="Text Box 83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38" name="Text Box 83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39" name="Text Box 83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40" name="Text Box 84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41" name="Text Box 84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42" name="Text Box 84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43" name="Text Box 84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44" name="Text Box 84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45" name="Text Box 84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46" name="Text Box 84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47" name="Text Box 84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48" name="Text Box 84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49" name="Text Box 84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50" name="Text Box 85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51" name="Text Box 85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52" name="Text Box 85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53" name="Text Box 85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54" name="Text Box 85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55" name="Text Box 85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56" name="Text Box 85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57" name="Text Box 85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58" name="Text Box 85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59" name="Text Box 85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60" name="Text Box 86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61" name="Text Box 86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62" name="Text Box 86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63" name="Text Box 86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64" name="Text Box 86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65" name="Text Box 86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66" name="Text Box 86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67" name="Text Box 86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68" name="Text Box 86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69" name="Text Box 86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70" name="Text Box 87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71" name="Text Box 87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72" name="Text Box 87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73" name="Text Box 87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74" name="Text Box 87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75" name="Text Box 87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76" name="Text Box 87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77" name="Text Box 87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78" name="Text Box 87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79" name="Text Box 87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80" name="Text Box 88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81" name="Text Box 88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82" name="Text Box 88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83" name="Text Box 88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84" name="Text Box 88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85" name="Text Box 88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409575</xdr:colOff>
      <xdr:row>7</xdr:row>
      <xdr:rowOff>0</xdr:rowOff>
    </xdr:from>
    <xdr:ext cx="95250" cy="209550"/>
    <xdr:sp fLocksText="0">
      <xdr:nvSpPr>
        <xdr:cNvPr id="886" name="Text Box 886"/>
        <xdr:cNvSpPr txBox="1">
          <a:spLocks noChangeArrowheads="1"/>
        </xdr:cNvSpPr>
      </xdr:nvSpPr>
      <xdr:spPr>
        <a:xfrm>
          <a:off x="2524125" y="2324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87" name="Text Box 88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88" name="Text Box 88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89" name="Text Box 88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90" name="Text Box 89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91" name="Text Box 89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92" name="Text Box 89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93" name="Text Box 89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94" name="Text Box 89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95" name="Text Box 89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96" name="Text Box 89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97" name="Text Box 89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98" name="Text Box 89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899" name="Text Box 89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00" name="Text Box 90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01" name="Text Box 90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02" name="Text Box 90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03" name="Text Box 90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04" name="Text Box 90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409575</xdr:colOff>
      <xdr:row>7</xdr:row>
      <xdr:rowOff>0</xdr:rowOff>
    </xdr:from>
    <xdr:ext cx="95250" cy="209550"/>
    <xdr:sp fLocksText="0">
      <xdr:nvSpPr>
        <xdr:cNvPr id="905" name="Text Box 905"/>
        <xdr:cNvSpPr txBox="1">
          <a:spLocks noChangeArrowheads="1"/>
        </xdr:cNvSpPr>
      </xdr:nvSpPr>
      <xdr:spPr>
        <a:xfrm>
          <a:off x="2524125" y="2324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06" name="Text Box 90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07" name="Text Box 90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08" name="Text Box 90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09" name="Text Box 90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10" name="Text Box 91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11" name="Text Box 91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12" name="Text Box 91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13" name="Text Box 91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14" name="Text Box 91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15" name="Text Box 91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16" name="Text Box 91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17" name="Text Box 91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18" name="Text Box 91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19" name="Text Box 91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20" name="Text Box 92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21" name="Text Box 92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22" name="Text Box 92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23" name="Text Box 92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95250" cy="209550"/>
    <xdr:sp fLocksText="0">
      <xdr:nvSpPr>
        <xdr:cNvPr id="924" name="Text Box 924"/>
        <xdr:cNvSpPr txBox="1">
          <a:spLocks noChangeArrowheads="1"/>
        </xdr:cNvSpPr>
      </xdr:nvSpPr>
      <xdr:spPr>
        <a:xfrm>
          <a:off x="2571750" y="2324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25" name="Text Box 92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26" name="Text Box 92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27" name="Text Box 92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28" name="Text Box 92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29" name="Text Box 92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30" name="Text Box 93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31" name="Text Box 93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32" name="Text Box 93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33" name="Text Box 93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34" name="Text Box 93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35" name="Text Box 93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36" name="Text Box 93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37" name="Text Box 93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38" name="Text Box 93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39" name="Text Box 93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40" name="Text Box 94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41" name="Text Box 94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42" name="Text Box 94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43" name="Text Box 94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44" name="Text Box 94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45" name="Text Box 94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46" name="Text Box 94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47" name="Text Box 94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48" name="Text Box 94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49" name="Text Box 94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50" name="Text Box 95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51" name="Text Box 95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52" name="Text Box 95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53" name="Text Box 95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54" name="Text Box 95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55" name="Text Box 95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56" name="Text Box 95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57" name="Text Box 95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58" name="Text Box 95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59" name="Text Box 95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60" name="Text Box 96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61" name="Text Box 96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62" name="Text Box 96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63" name="Text Box 96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64" name="Text Box 96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65" name="Text Box 96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66" name="Text Box 96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67" name="Text Box 96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68" name="Text Box 96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69" name="Text Box 96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70" name="Text Box 97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71" name="Text Box 97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72" name="Text Box 97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73" name="Text Box 97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74" name="Text Box 97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75" name="Text Box 97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76" name="Text Box 97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77" name="Text Box 97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78" name="Text Box 97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79" name="Text Box 97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80" name="Text Box 98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81" name="Text Box 98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82" name="Text Box 98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83" name="Text Box 98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84" name="Text Box 98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85" name="Text Box 98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86" name="Text Box 98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87" name="Text Box 98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88" name="Text Box 98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89" name="Text Box 98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90" name="Text Box 99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91" name="Text Box 99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92" name="Text Box 99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93" name="Text Box 99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94" name="Text Box 99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95" name="Text Box 99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96" name="Text Box 99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97" name="Text Box 99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0" cy="209550"/>
    <xdr:sp fLocksText="0">
      <xdr:nvSpPr>
        <xdr:cNvPr id="998" name="Text Box 998"/>
        <xdr:cNvSpPr txBox="1">
          <a:spLocks noChangeArrowheads="1"/>
        </xdr:cNvSpPr>
      </xdr:nvSpPr>
      <xdr:spPr>
        <a:xfrm>
          <a:off x="211455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999" name="Text Box 99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00" name="Text Box 100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01" name="Text Box 100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02" name="Text Box 100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03" name="Text Box 100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04" name="Text Box 100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05" name="Text Box 100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06" name="Text Box 100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07" name="Text Box 100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08" name="Text Box 100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09" name="Text Box 100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10" name="Text Box 101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11" name="Text Box 101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12" name="Text Box 101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13" name="Text Box 101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14" name="Text Box 101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15" name="Text Box 101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16" name="Text Box 101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17" name="Text Box 101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18" name="Text Box 101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19" name="Text Box 101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20" name="Text Box 102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21" name="Text Box 102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22" name="Text Box 102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23" name="Text Box 102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24" name="Text Box 102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25" name="Text Box 102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26" name="Text Box 102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27" name="Text Box 102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28" name="Text Box 102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29" name="Text Box 102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30" name="Text Box 103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31" name="Text Box 103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32" name="Text Box 103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33" name="Text Box 103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34" name="Text Box 103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35" name="Text Box 103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36" name="Text Box 103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37" name="Text Box 103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38" name="Text Box 103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39" name="Text Box 103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40" name="Text Box 104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41" name="Text Box 104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42" name="Text Box 104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43" name="Text Box 104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44" name="Text Box 104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45" name="Text Box 104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46" name="Text Box 104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47" name="Text Box 104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48" name="Text Box 104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49" name="Text Box 104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50" name="Text Box 105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51" name="Text Box 105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52" name="Text Box 105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53" name="Text Box 105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54" name="Text Box 105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55" name="Text Box 105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56" name="Text Box 105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57" name="Text Box 105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58" name="Text Box 105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59" name="Text Box 105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60" name="Text Box 106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61" name="Text Box 106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62" name="Text Box 106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63" name="Text Box 106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64" name="Text Box 106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65" name="Text Box 106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66" name="Text Box 106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67" name="Text Box 106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68" name="Text Box 106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69" name="Text Box 106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70" name="Text Box 107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71" name="Text Box 107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72" name="Text Box 107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73" name="Text Box 107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74" name="Text Box 107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75" name="Text Box 107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76" name="Text Box 107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77" name="Text Box 107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78" name="Text Box 107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79" name="Text Box 107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80" name="Text Box 108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81" name="Text Box 108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82" name="Text Box 108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83" name="Text Box 108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84" name="Text Box 108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85" name="Text Box 108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86" name="Text Box 108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87" name="Text Box 108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88" name="Text Box 108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89" name="Text Box 108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90" name="Text Box 109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91" name="Text Box 109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92" name="Text Box 109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93" name="Text Box 109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94" name="Text Box 109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95" name="Text Box 109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96" name="Text Box 109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97" name="Text Box 109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98" name="Text Box 109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099" name="Text Box 109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100" name="Text Box 110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101" name="Text Box 110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102" name="Text Box 110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103" name="Text Box 110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104" name="Text Box 110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105" name="Text Box 110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 fLocksText="0">
      <xdr:nvSpPr>
        <xdr:cNvPr id="1106" name="Text Box 110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409575</xdr:colOff>
      <xdr:row>7</xdr:row>
      <xdr:rowOff>0</xdr:rowOff>
    </xdr:from>
    <xdr:ext cx="95250" cy="209550"/>
    <xdr:sp fLocksText="0">
      <xdr:nvSpPr>
        <xdr:cNvPr id="1107" name="Text Box 1107"/>
        <xdr:cNvSpPr txBox="1">
          <a:spLocks noChangeArrowheads="1"/>
        </xdr:cNvSpPr>
      </xdr:nvSpPr>
      <xdr:spPr>
        <a:xfrm>
          <a:off x="2524125" y="2324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409575</xdr:colOff>
      <xdr:row>7</xdr:row>
      <xdr:rowOff>0</xdr:rowOff>
    </xdr:from>
    <xdr:ext cx="95250" cy="209550"/>
    <xdr:sp fLocksText="0">
      <xdr:nvSpPr>
        <xdr:cNvPr id="1108" name="Text Box 1108"/>
        <xdr:cNvSpPr txBox="1">
          <a:spLocks noChangeArrowheads="1"/>
        </xdr:cNvSpPr>
      </xdr:nvSpPr>
      <xdr:spPr>
        <a:xfrm>
          <a:off x="2524125" y="2324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409575</xdr:colOff>
      <xdr:row>7</xdr:row>
      <xdr:rowOff>0</xdr:rowOff>
    </xdr:from>
    <xdr:ext cx="95250" cy="209550"/>
    <xdr:sp fLocksText="0">
      <xdr:nvSpPr>
        <xdr:cNvPr id="1109" name="Text Box 1109"/>
        <xdr:cNvSpPr txBox="1">
          <a:spLocks noChangeArrowheads="1"/>
        </xdr:cNvSpPr>
      </xdr:nvSpPr>
      <xdr:spPr>
        <a:xfrm>
          <a:off x="2524125" y="2324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409575</xdr:colOff>
      <xdr:row>7</xdr:row>
      <xdr:rowOff>0</xdr:rowOff>
    </xdr:from>
    <xdr:ext cx="95250" cy="209550"/>
    <xdr:sp fLocksText="0">
      <xdr:nvSpPr>
        <xdr:cNvPr id="1110" name="Text Box 1110"/>
        <xdr:cNvSpPr txBox="1">
          <a:spLocks noChangeArrowheads="1"/>
        </xdr:cNvSpPr>
      </xdr:nvSpPr>
      <xdr:spPr>
        <a:xfrm>
          <a:off x="2524125" y="2324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409575</xdr:colOff>
      <xdr:row>7</xdr:row>
      <xdr:rowOff>0</xdr:rowOff>
    </xdr:from>
    <xdr:ext cx="95250" cy="209550"/>
    <xdr:sp fLocksText="0">
      <xdr:nvSpPr>
        <xdr:cNvPr id="1111" name="Text Box 1111"/>
        <xdr:cNvSpPr txBox="1">
          <a:spLocks noChangeArrowheads="1"/>
        </xdr:cNvSpPr>
      </xdr:nvSpPr>
      <xdr:spPr>
        <a:xfrm>
          <a:off x="2524125" y="2324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409575</xdr:colOff>
      <xdr:row>7</xdr:row>
      <xdr:rowOff>0</xdr:rowOff>
    </xdr:from>
    <xdr:ext cx="95250" cy="209550"/>
    <xdr:sp fLocksText="0">
      <xdr:nvSpPr>
        <xdr:cNvPr id="1112" name="Text Box 1112"/>
        <xdr:cNvSpPr txBox="1">
          <a:spLocks noChangeArrowheads="1"/>
        </xdr:cNvSpPr>
      </xdr:nvSpPr>
      <xdr:spPr>
        <a:xfrm>
          <a:off x="2524125" y="2324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409575</xdr:colOff>
      <xdr:row>7</xdr:row>
      <xdr:rowOff>0</xdr:rowOff>
    </xdr:from>
    <xdr:ext cx="95250" cy="209550"/>
    <xdr:sp fLocksText="0">
      <xdr:nvSpPr>
        <xdr:cNvPr id="1113" name="Text Box 1113"/>
        <xdr:cNvSpPr txBox="1">
          <a:spLocks noChangeArrowheads="1"/>
        </xdr:cNvSpPr>
      </xdr:nvSpPr>
      <xdr:spPr>
        <a:xfrm>
          <a:off x="2524125" y="2324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409575</xdr:colOff>
      <xdr:row>7</xdr:row>
      <xdr:rowOff>0</xdr:rowOff>
    </xdr:from>
    <xdr:ext cx="95250" cy="209550"/>
    <xdr:sp fLocksText="0">
      <xdr:nvSpPr>
        <xdr:cNvPr id="1114" name="Text Box 1114"/>
        <xdr:cNvSpPr txBox="1">
          <a:spLocks noChangeArrowheads="1"/>
        </xdr:cNvSpPr>
      </xdr:nvSpPr>
      <xdr:spPr>
        <a:xfrm>
          <a:off x="2524125" y="2324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409575</xdr:colOff>
      <xdr:row>7</xdr:row>
      <xdr:rowOff>0</xdr:rowOff>
    </xdr:from>
    <xdr:ext cx="95250" cy="209550"/>
    <xdr:sp fLocksText="0">
      <xdr:nvSpPr>
        <xdr:cNvPr id="1115" name="Text Box 1115"/>
        <xdr:cNvSpPr txBox="1">
          <a:spLocks noChangeArrowheads="1"/>
        </xdr:cNvSpPr>
      </xdr:nvSpPr>
      <xdr:spPr>
        <a:xfrm>
          <a:off x="2524125" y="2324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95250" cy="209550"/>
    <xdr:sp fLocksText="0">
      <xdr:nvSpPr>
        <xdr:cNvPr id="1116" name="Text Box 1116"/>
        <xdr:cNvSpPr txBox="1">
          <a:spLocks noChangeArrowheads="1"/>
        </xdr:cNvSpPr>
      </xdr:nvSpPr>
      <xdr:spPr>
        <a:xfrm>
          <a:off x="2571750" y="2324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0" name="Text Box 2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1" name="Text Box 2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2" name="Text Box 2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3" name="Text Box 2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4" name="Text Box 2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5" name="Text Box 25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6" name="Text Box 2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7" name="Text Box 2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8" name="Text Box 2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9" name="Text Box 2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0" name="Text Box 3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1" name="Text Box 3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2" name="Text Box 3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3" name="Text Box 3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4" name="Text Box 3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5" name="Text Box 35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6" name="Text Box 3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7" name="Text Box 3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8" name="Text Box 3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9" name="Text Box 3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0" name="Text Box 4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1" name="Text Box 4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2" name="Text Box 4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3" name="Text Box 4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4" name="Text Box 4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5" name="Text Box 45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6" name="Text Box 4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7" name="Text Box 4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8" name="Text Box 4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9" name="Text Box 4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0" name="Text Box 5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1" name="Text Box 5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2" name="Text Box 5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3" name="Text Box 5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4" name="Text Box 5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5" name="Text Box 55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6" name="Text Box 5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7" name="Text Box 5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8" name="Text Box 5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9" name="Text Box 5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60" name="Text Box 6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61" name="Text Box 6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62" name="Text Box 6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63" name="Text Box 6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64" name="Text Box 6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65" name="Text Box 65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66" name="Text Box 6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67" name="Text Box 6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68" name="Text Box 6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69" name="Text Box 6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70" name="Text Box 7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71" name="Text Box 7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72" name="Text Box 7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73" name="Text Box 7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74" name="Text Box 7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75" name="Text Box 75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76" name="Text Box 7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77" name="Text Box 7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78" name="Text Box 7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79" name="Text Box 7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80" name="Text Box 8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81" name="Text Box 8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82" name="Text Box 8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83" name="Text Box 8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84" name="Text Box 8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85" name="Text Box 85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86" name="Text Box 8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87" name="Text Box 8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88" name="Text Box 8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89" name="Text Box 8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90" name="Text Box 9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91" name="Text Box 9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92" name="Text Box 9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93" name="Text Box 9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94" name="Text Box 9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95" name="Text Box 95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96" name="Text Box 9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97" name="Text Box 9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98" name="Text Box 9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99" name="Text Box 9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00" name="Text Box 10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01" name="Text Box 10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02" name="Text Box 10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03" name="Text Box 10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04" name="Text Box 10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05" name="Text Box 105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06" name="Text Box 10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07" name="Text Box 10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08" name="Text Box 10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09" name="Text Box 10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10" name="Text Box 11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11" name="Text Box 11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12" name="Text Box 11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13" name="Text Box 11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14" name="Text Box 11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15" name="Text Box 115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16" name="Text Box 11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17" name="Text Box 11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18" name="Text Box 11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19" name="Text Box 11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20" name="Text Box 12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21" name="Text Box 12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22" name="Text Box 12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23" name="Text Box 12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24" name="Text Box 12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25" name="Text Box 125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26" name="Text Box 12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27" name="Text Box 12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28" name="Text Box 12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29" name="Text Box 12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30" name="Text Box 13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31" name="Text Box 13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32" name="Text Box 13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33" name="Text Box 13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34" name="Text Box 13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35" name="Text Box 135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36" name="Text Box 13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37" name="Text Box 13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38" name="Text Box 13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39" name="Text Box 13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40" name="Text Box 14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41" name="Text Box 14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42" name="Text Box 14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43" name="Text Box 14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44" name="Text Box 14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45" name="Text Box 145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46" name="Text Box 14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47" name="Text Box 14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48" name="Text Box 14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49" name="Text Box 14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50" name="Text Box 15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51" name="Text Box 15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52" name="Text Box 15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53" name="Text Box 15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54" name="Text Box 15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55" name="Text Box 155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56" name="Text Box 15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57" name="Text Box 15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58" name="Text Box 15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59" name="Text Box 15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60" name="Text Box 16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61" name="Text Box 16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62" name="Text Box 16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63" name="Text Box 16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64" name="Text Box 16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65" name="Text Box 165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66" name="Text Box 16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67" name="Text Box 16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68" name="Text Box 16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69" name="Text Box 16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70" name="Text Box 17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71" name="Text Box 17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72" name="Text Box 17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73" name="Text Box 17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74" name="Text Box 17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75" name="Text Box 175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76" name="Text Box 17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77" name="Text Box 17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78" name="Text Box 17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79" name="Text Box 17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80" name="Text Box 18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81" name="Text Box 18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82" name="Text Box 18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83" name="Text Box 18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84" name="Text Box 18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85" name="Text Box 185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86" name="Text Box 18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87" name="Text Box 18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88" name="Text Box 18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89" name="Text Box 18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90" name="Text Box 19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91" name="Text Box 19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92" name="Text Box 19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93" name="Text Box 19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94" name="Text Box 19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95" name="Text Box 195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96" name="Text Box 19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97" name="Text Box 19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98" name="Text Box 19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199" name="Text Box 19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00" name="Text Box 20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01" name="Text Box 20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02" name="Text Box 20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03" name="Text Box 20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04" name="Text Box 20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05" name="Text Box 205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06" name="Text Box 20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07" name="Text Box 20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08" name="Text Box 20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09" name="Text Box 20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10" name="Text Box 21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11" name="Text Box 21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12" name="Text Box 21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13" name="Text Box 21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14" name="Text Box 21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15" name="Text Box 215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16" name="Text Box 21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17" name="Text Box 21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18" name="Text Box 21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19" name="Text Box 21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20" name="Text Box 22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21" name="Text Box 22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22" name="Text Box 22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23" name="Text Box 22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24" name="Text Box 22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25" name="Text Box 225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26" name="Text Box 22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27" name="Text Box 22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28" name="Text Box 22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29" name="Text Box 22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30" name="Text Box 23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31" name="Text Box 23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32" name="Text Box 23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33" name="Text Box 23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34" name="Text Box 23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35" name="Text Box 235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36" name="Text Box 23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37" name="Text Box 23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38" name="Text Box 23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39" name="Text Box 23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40" name="Text Box 24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41" name="Text Box 24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42" name="Text Box 24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43" name="Text Box 24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44" name="Text Box 24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45" name="Text Box 245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46" name="Text Box 24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47" name="Text Box 24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48" name="Text Box 24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49" name="Text Box 24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50" name="Text Box 25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51" name="Text Box 25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52" name="Text Box 25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53" name="Text Box 25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54" name="Text Box 25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55" name="Text Box 255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56" name="Text Box 25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57" name="Text Box 25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58" name="Text Box 25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59" name="Text Box 25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60" name="Text Box 26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61" name="Text Box 26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62" name="Text Box 26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63" name="Text Box 26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64" name="Text Box 26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65" name="Text Box 265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66" name="Text Box 26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67" name="Text Box 26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68" name="Text Box 26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69" name="Text Box 26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70" name="Text Box 27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71" name="Text Box 27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72" name="Text Box 27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73" name="Text Box 27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74" name="Text Box 27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75" name="Text Box 275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76" name="Text Box 27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77" name="Text Box 27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78" name="Text Box 27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79" name="Text Box 27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80" name="Text Box 28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81" name="Text Box 28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82" name="Text Box 28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83" name="Text Box 28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84" name="Text Box 28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85" name="Text Box 285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86" name="Text Box 28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87" name="Text Box 28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88" name="Text Box 28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89" name="Text Box 28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90" name="Text Box 29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91" name="Text Box 29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92" name="Text Box 29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93" name="Text Box 29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94" name="Text Box 29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95" name="Text Box 295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96" name="Text Box 29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97" name="Text Box 29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98" name="Text Box 29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299" name="Text Box 29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00" name="Text Box 30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01" name="Text Box 30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02" name="Text Box 30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03" name="Text Box 30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04" name="Text Box 30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05" name="Text Box 305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06" name="Text Box 30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07" name="Text Box 30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08" name="Text Box 30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09" name="Text Box 30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10" name="Text Box 31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11" name="Text Box 31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12" name="Text Box 31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13" name="Text Box 31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14" name="Text Box 31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15" name="Text Box 315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16" name="Text Box 31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17" name="Text Box 31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18" name="Text Box 31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19" name="Text Box 31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20" name="Text Box 32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21" name="Text Box 32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22" name="Text Box 32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23" name="Text Box 32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24" name="Text Box 32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25" name="Text Box 325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26" name="Text Box 32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27" name="Text Box 32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28" name="Text Box 32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29" name="Text Box 32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30" name="Text Box 33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31" name="Text Box 33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32" name="Text Box 33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33" name="Text Box 33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34" name="Text Box 33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35" name="Text Box 335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36" name="Text Box 33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37" name="Text Box 33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38" name="Text Box 33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39" name="Text Box 33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40" name="Text Box 34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41" name="Text Box 34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42" name="Text Box 34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43" name="Text Box 34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44" name="Text Box 34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45" name="Text Box 345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46" name="Text Box 34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47" name="Text Box 34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48" name="Text Box 34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49" name="Text Box 34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50" name="Text Box 35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51" name="Text Box 35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52" name="Text Box 35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53" name="Text Box 35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54" name="Text Box 35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55" name="Text Box 355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56" name="Text Box 35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57" name="Text Box 35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58" name="Text Box 35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59" name="Text Box 35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60" name="Text Box 36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61" name="Text Box 36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62" name="Text Box 36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63" name="Text Box 36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64" name="Text Box 36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65" name="Text Box 365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66" name="Text Box 36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67" name="Text Box 36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68" name="Text Box 36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69" name="Text Box 36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70" name="Text Box 37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71" name="Text Box 37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72" name="Text Box 37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73" name="Text Box 37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74" name="Text Box 37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75" name="Text Box 375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76" name="Text Box 37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77" name="Text Box 37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78" name="Text Box 37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79" name="Text Box 37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80" name="Text Box 38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81" name="Text Box 38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82" name="Text Box 38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83" name="Text Box 38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84" name="Text Box 38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85" name="Text Box 385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86" name="Text Box 38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87" name="Text Box 38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88" name="Text Box 38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89" name="Text Box 38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90" name="Text Box 39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91" name="Text Box 39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92" name="Text Box 39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93" name="Text Box 39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94" name="Text Box 39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95" name="Text Box 395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96" name="Text Box 39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97" name="Text Box 39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98" name="Text Box 39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399" name="Text Box 39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00" name="Text Box 40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01" name="Text Box 40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02" name="Text Box 40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03" name="Text Box 40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04" name="Text Box 40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05" name="Text Box 405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06" name="Text Box 40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07" name="Text Box 40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08" name="Text Box 40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09" name="Text Box 40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10" name="Text Box 41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11" name="Text Box 41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12" name="Text Box 41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13" name="Text Box 41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14" name="Text Box 41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15" name="Text Box 415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16" name="Text Box 41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17" name="Text Box 41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18" name="Text Box 41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19" name="Text Box 41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20" name="Text Box 42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21" name="Text Box 42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22" name="Text Box 42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23" name="Text Box 42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24" name="Text Box 42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25" name="Text Box 425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26" name="Text Box 42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27" name="Text Box 42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28" name="Text Box 42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29" name="Text Box 42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30" name="Text Box 43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31" name="Text Box 43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32" name="Text Box 43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33" name="Text Box 43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34" name="Text Box 43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85725" cy="209550"/>
    <xdr:sp fLocksText="0">
      <xdr:nvSpPr>
        <xdr:cNvPr id="435" name="Text Box 435"/>
        <xdr:cNvSpPr txBox="1">
          <a:spLocks noChangeArrowheads="1"/>
        </xdr:cNvSpPr>
      </xdr:nvSpPr>
      <xdr:spPr>
        <a:xfrm>
          <a:off x="206692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36" name="Text Box 43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37" name="Text Box 43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38" name="Text Box 43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39" name="Text Box 43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40" name="Text Box 44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41" name="Text Box 44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42" name="Text Box 44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43" name="Text Box 44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44" name="Text Box 44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45" name="Text Box 445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46" name="Text Box 44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47" name="Text Box 44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48" name="Text Box 44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49" name="Text Box 44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50" name="Text Box 45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51" name="Text Box 45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52" name="Text Box 45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53" name="Text Box 45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54" name="Text Box 45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55" name="Text Box 455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56" name="Text Box 45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57" name="Text Box 45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58" name="Text Box 45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59" name="Text Box 45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60" name="Text Box 46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61" name="Text Box 46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62" name="Text Box 46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63" name="Text Box 46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64" name="Text Box 46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65" name="Text Box 465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66" name="Text Box 46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67" name="Text Box 46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68" name="Text Box 46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69" name="Text Box 46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70" name="Text Box 47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71" name="Text Box 47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72" name="Text Box 47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73" name="Text Box 47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74" name="Text Box 47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75" name="Text Box 475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76" name="Text Box 47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77" name="Text Box 47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78" name="Text Box 47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79" name="Text Box 47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80" name="Text Box 48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81" name="Text Box 48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82" name="Text Box 48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83" name="Text Box 48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84" name="Text Box 48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85" name="Text Box 485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86" name="Text Box 48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87" name="Text Box 48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88" name="Text Box 48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89" name="Text Box 48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90" name="Text Box 49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91" name="Text Box 49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92" name="Text Box 49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93" name="Text Box 49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94" name="Text Box 49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95" name="Text Box 495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96" name="Text Box 49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97" name="Text Box 49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98" name="Text Box 49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499" name="Text Box 49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00" name="Text Box 50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01" name="Text Box 50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02" name="Text Box 50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03" name="Text Box 50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04" name="Text Box 50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05" name="Text Box 505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06" name="Text Box 50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07" name="Text Box 50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08" name="Text Box 50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09" name="Text Box 50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10" name="Text Box 51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11" name="Text Box 51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12" name="Text Box 51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13" name="Text Box 51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14" name="Text Box 51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15" name="Text Box 515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16" name="Text Box 51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17" name="Text Box 51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18" name="Text Box 51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19" name="Text Box 51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20" name="Text Box 52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21" name="Text Box 52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22" name="Text Box 52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23" name="Text Box 52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24" name="Text Box 52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25" name="Text Box 525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26" name="Text Box 52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27" name="Text Box 52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28" name="Text Box 52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29" name="Text Box 52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30" name="Text Box 53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31" name="Text Box 53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32" name="Text Box 53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33" name="Text Box 53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34" name="Text Box 534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35" name="Text Box 535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36" name="Text Box 536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37" name="Text Box 537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38" name="Text Box 538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39" name="Text Box 539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40" name="Text Box 540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41" name="Text Box 541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42" name="Text Box 542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419100</xdr:colOff>
      <xdr:row>24</xdr:row>
      <xdr:rowOff>0</xdr:rowOff>
    </xdr:from>
    <xdr:ext cx="85725" cy="209550"/>
    <xdr:sp fLocksText="0">
      <xdr:nvSpPr>
        <xdr:cNvPr id="543" name="Text Box 543"/>
        <xdr:cNvSpPr txBox="1">
          <a:spLocks noChangeArrowheads="1"/>
        </xdr:cNvSpPr>
      </xdr:nvSpPr>
      <xdr:spPr>
        <a:xfrm>
          <a:off x="1857375" y="5667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"/>
  <sheetViews>
    <sheetView zoomScaleSheetLayoutView="85" zoomScalePageLayoutView="0" workbookViewId="0" topLeftCell="A1">
      <selection activeCell="A1" sqref="A1:AA1"/>
    </sheetView>
  </sheetViews>
  <sheetFormatPr defaultColWidth="7.10546875" defaultRowHeight="13.5"/>
  <cols>
    <col min="1" max="1" width="10.4453125" style="139" customWidth="1"/>
    <col min="2" max="2" width="6.10546875" style="139" customWidth="1"/>
    <col min="3" max="3" width="5.5546875" style="139" customWidth="1"/>
    <col min="4" max="5" width="6.6640625" style="139" customWidth="1"/>
    <col min="6" max="6" width="5.5546875" style="139" customWidth="1"/>
    <col min="7" max="7" width="4.6640625" style="139" customWidth="1"/>
    <col min="8" max="8" width="5.5546875" style="139" customWidth="1"/>
    <col min="9" max="9" width="4.5546875" style="139" customWidth="1"/>
    <col min="10" max="10" width="5.5546875" style="139" customWidth="1"/>
    <col min="11" max="11" width="4.4453125" style="139" customWidth="1"/>
    <col min="12" max="12" width="5.5546875" style="139" customWidth="1"/>
    <col min="13" max="13" width="4.3359375" style="139" customWidth="1"/>
    <col min="14" max="14" width="5.5546875" style="139" customWidth="1"/>
    <col min="15" max="15" width="4.77734375" style="139" customWidth="1"/>
    <col min="16" max="24" width="5.5546875" style="139" customWidth="1"/>
    <col min="25" max="26" width="4.6640625" style="139" customWidth="1"/>
    <col min="27" max="27" width="5.4453125" style="139" customWidth="1"/>
    <col min="28" max="28" width="9.3359375" style="139" customWidth="1"/>
    <col min="29" max="16384" width="7.10546875" style="139" customWidth="1"/>
  </cols>
  <sheetData>
    <row r="1" spans="1:27" s="131" customFormat="1" ht="26.25" customHeight="1">
      <c r="A1" s="758" t="s">
        <v>1146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758"/>
      <c r="P1" s="758"/>
      <c r="Q1" s="758"/>
      <c r="R1" s="758"/>
      <c r="S1" s="758"/>
      <c r="T1" s="758"/>
      <c r="U1" s="758"/>
      <c r="V1" s="758"/>
      <c r="W1" s="758"/>
      <c r="X1" s="758"/>
      <c r="Y1" s="758"/>
      <c r="Z1" s="758"/>
      <c r="AA1" s="758"/>
    </row>
    <row r="2" spans="1:28" s="60" customFormat="1" ht="19.5" customHeight="1">
      <c r="A2" s="60" t="s">
        <v>1147</v>
      </c>
      <c r="AB2" s="266" t="s">
        <v>1148</v>
      </c>
    </row>
    <row r="3" spans="1:28" s="60" customFormat="1" ht="27" customHeight="1">
      <c r="A3" s="759" t="s">
        <v>805</v>
      </c>
      <c r="B3" s="762" t="s">
        <v>1149</v>
      </c>
      <c r="C3" s="763"/>
      <c r="D3" s="764" t="s">
        <v>1150</v>
      </c>
      <c r="E3" s="763"/>
      <c r="F3" s="762" t="s">
        <v>1151</v>
      </c>
      <c r="G3" s="763"/>
      <c r="H3" s="764" t="s">
        <v>1152</v>
      </c>
      <c r="I3" s="763"/>
      <c r="J3" s="762" t="s">
        <v>1153</v>
      </c>
      <c r="K3" s="763"/>
      <c r="L3" s="764" t="s">
        <v>806</v>
      </c>
      <c r="M3" s="763"/>
      <c r="N3" s="764" t="s">
        <v>807</v>
      </c>
      <c r="O3" s="768"/>
      <c r="P3" s="762" t="s">
        <v>808</v>
      </c>
      <c r="Q3" s="763"/>
      <c r="R3" s="764" t="s">
        <v>1154</v>
      </c>
      <c r="S3" s="763"/>
      <c r="T3" s="756" t="s">
        <v>1155</v>
      </c>
      <c r="U3" s="757"/>
      <c r="V3" s="756" t="s">
        <v>809</v>
      </c>
      <c r="W3" s="776"/>
      <c r="X3" s="269" t="s">
        <v>1156</v>
      </c>
      <c r="Y3" s="268" t="s">
        <v>1157</v>
      </c>
      <c r="Z3" s="269" t="s">
        <v>1158</v>
      </c>
      <c r="AA3" s="269" t="s">
        <v>1158</v>
      </c>
      <c r="AB3" s="774" t="s">
        <v>1045</v>
      </c>
    </row>
    <row r="4" spans="1:28" s="60" customFormat="1" ht="27" customHeight="1">
      <c r="A4" s="760"/>
      <c r="B4" s="767"/>
      <c r="C4" s="760"/>
      <c r="D4" s="767"/>
      <c r="E4" s="760"/>
      <c r="F4" s="767"/>
      <c r="G4" s="760"/>
      <c r="H4" s="767"/>
      <c r="I4" s="760"/>
      <c r="J4" s="769" t="s">
        <v>1159</v>
      </c>
      <c r="K4" s="760"/>
      <c r="L4" s="767" t="s">
        <v>1160</v>
      </c>
      <c r="M4" s="760"/>
      <c r="N4" s="769" t="s">
        <v>1161</v>
      </c>
      <c r="O4" s="770"/>
      <c r="P4" s="765" t="s">
        <v>810</v>
      </c>
      <c r="Q4" s="766"/>
      <c r="R4" s="775" t="s">
        <v>810</v>
      </c>
      <c r="S4" s="766"/>
      <c r="T4" s="769" t="s">
        <v>1162</v>
      </c>
      <c r="U4" s="760"/>
      <c r="V4" s="767" t="s">
        <v>811</v>
      </c>
      <c r="W4" s="760"/>
      <c r="X4" s="271" t="s">
        <v>1163</v>
      </c>
      <c r="Y4" s="272"/>
      <c r="Z4" s="271" t="s">
        <v>1164</v>
      </c>
      <c r="AA4" s="271" t="s">
        <v>1165</v>
      </c>
      <c r="AB4" s="767"/>
    </row>
    <row r="5" spans="1:28" s="60" customFormat="1" ht="27" customHeight="1">
      <c r="A5" s="760"/>
      <c r="B5" s="772" t="s">
        <v>1166</v>
      </c>
      <c r="C5" s="761"/>
      <c r="D5" s="771" t="s">
        <v>1167</v>
      </c>
      <c r="E5" s="761"/>
      <c r="F5" s="771" t="s">
        <v>1168</v>
      </c>
      <c r="G5" s="761"/>
      <c r="H5" s="771" t="s">
        <v>1169</v>
      </c>
      <c r="I5" s="761"/>
      <c r="J5" s="771" t="s">
        <v>1170</v>
      </c>
      <c r="K5" s="761"/>
      <c r="L5" s="772" t="s">
        <v>1171</v>
      </c>
      <c r="M5" s="761"/>
      <c r="N5" s="771" t="s">
        <v>1170</v>
      </c>
      <c r="O5" s="761"/>
      <c r="P5" s="772" t="s">
        <v>1170</v>
      </c>
      <c r="Q5" s="761"/>
      <c r="R5" s="772" t="s">
        <v>1172</v>
      </c>
      <c r="S5" s="761"/>
      <c r="T5" s="771" t="s">
        <v>1172</v>
      </c>
      <c r="U5" s="761"/>
      <c r="V5" s="772" t="s">
        <v>1172</v>
      </c>
      <c r="W5" s="761"/>
      <c r="X5" s="214" t="s">
        <v>1173</v>
      </c>
      <c r="Y5" s="33"/>
      <c r="Z5" s="214"/>
      <c r="AA5" s="214" t="s">
        <v>1174</v>
      </c>
      <c r="AB5" s="767"/>
    </row>
    <row r="6" spans="1:28" s="60" customFormat="1" ht="27" customHeight="1">
      <c r="A6" s="760"/>
      <c r="B6" s="269" t="s">
        <v>1175</v>
      </c>
      <c r="C6" s="267" t="s">
        <v>1176</v>
      </c>
      <c r="D6" s="269" t="s">
        <v>1175</v>
      </c>
      <c r="E6" s="267" t="s">
        <v>1176</v>
      </c>
      <c r="F6" s="269" t="s">
        <v>1175</v>
      </c>
      <c r="G6" s="267" t="s">
        <v>1176</v>
      </c>
      <c r="H6" s="271" t="s">
        <v>1175</v>
      </c>
      <c r="I6" s="273" t="s">
        <v>1176</v>
      </c>
      <c r="J6" s="271" t="s">
        <v>1175</v>
      </c>
      <c r="K6" s="273" t="s">
        <v>1176</v>
      </c>
      <c r="L6" s="271" t="s">
        <v>1175</v>
      </c>
      <c r="M6" s="273" t="s">
        <v>1176</v>
      </c>
      <c r="N6" s="271" t="s">
        <v>1175</v>
      </c>
      <c r="O6" s="273" t="s">
        <v>1176</v>
      </c>
      <c r="P6" s="271" t="s">
        <v>1175</v>
      </c>
      <c r="Q6" s="273" t="s">
        <v>1176</v>
      </c>
      <c r="R6" s="271" t="s">
        <v>1175</v>
      </c>
      <c r="S6" s="273" t="s">
        <v>1176</v>
      </c>
      <c r="T6" s="271" t="s">
        <v>1175</v>
      </c>
      <c r="U6" s="273" t="s">
        <v>1176</v>
      </c>
      <c r="V6" s="271" t="s">
        <v>1175</v>
      </c>
      <c r="W6" s="273" t="s">
        <v>1176</v>
      </c>
      <c r="X6" s="214" t="s">
        <v>1173</v>
      </c>
      <c r="Y6" s="33"/>
      <c r="Z6" s="214" t="s">
        <v>1177</v>
      </c>
      <c r="AA6" s="214" t="s">
        <v>1178</v>
      </c>
      <c r="AB6" s="767"/>
    </row>
    <row r="7" spans="1:28" s="60" customFormat="1" ht="27" customHeight="1">
      <c r="A7" s="760"/>
      <c r="B7" s="214"/>
      <c r="C7" s="67"/>
      <c r="D7" s="214"/>
      <c r="E7" s="67"/>
      <c r="F7" s="214"/>
      <c r="G7" s="67"/>
      <c r="H7" s="214"/>
      <c r="I7" s="67"/>
      <c r="J7" s="214"/>
      <c r="K7" s="67"/>
      <c r="L7" s="214"/>
      <c r="M7" s="67"/>
      <c r="N7" s="214"/>
      <c r="O7" s="67"/>
      <c r="P7" s="214"/>
      <c r="Q7" s="67"/>
      <c r="R7" s="214"/>
      <c r="S7" s="67"/>
      <c r="T7" s="214"/>
      <c r="U7" s="67"/>
      <c r="V7" s="214"/>
      <c r="W7" s="67"/>
      <c r="X7" s="214" t="s">
        <v>1179</v>
      </c>
      <c r="Y7" s="33" t="s">
        <v>1179</v>
      </c>
      <c r="Z7" s="214" t="s">
        <v>1178</v>
      </c>
      <c r="AA7" s="214" t="s">
        <v>1180</v>
      </c>
      <c r="AB7" s="767"/>
    </row>
    <row r="8" spans="1:28" s="274" customFormat="1" ht="27" customHeight="1">
      <c r="A8" s="761"/>
      <c r="B8" s="219" t="s">
        <v>1181</v>
      </c>
      <c r="C8" s="253" t="s">
        <v>1182</v>
      </c>
      <c r="D8" s="219" t="s">
        <v>1181</v>
      </c>
      <c r="E8" s="253" t="s">
        <v>1182</v>
      </c>
      <c r="F8" s="219" t="s">
        <v>1181</v>
      </c>
      <c r="G8" s="253" t="s">
        <v>1182</v>
      </c>
      <c r="H8" s="219" t="s">
        <v>1181</v>
      </c>
      <c r="I8" s="253" t="s">
        <v>1182</v>
      </c>
      <c r="J8" s="219" t="s">
        <v>1181</v>
      </c>
      <c r="K8" s="253" t="s">
        <v>1182</v>
      </c>
      <c r="L8" s="219" t="s">
        <v>1181</v>
      </c>
      <c r="M8" s="253" t="s">
        <v>1182</v>
      </c>
      <c r="N8" s="219" t="s">
        <v>1181</v>
      </c>
      <c r="O8" s="253" t="s">
        <v>1182</v>
      </c>
      <c r="P8" s="219" t="s">
        <v>1181</v>
      </c>
      <c r="Q8" s="253" t="s">
        <v>1182</v>
      </c>
      <c r="R8" s="219" t="s">
        <v>1181</v>
      </c>
      <c r="S8" s="253" t="s">
        <v>1182</v>
      </c>
      <c r="T8" s="219" t="s">
        <v>1181</v>
      </c>
      <c r="U8" s="253" t="s">
        <v>1182</v>
      </c>
      <c r="V8" s="219" t="s">
        <v>1181</v>
      </c>
      <c r="W8" s="253" t="s">
        <v>1182</v>
      </c>
      <c r="X8" s="219" t="s">
        <v>1172</v>
      </c>
      <c r="Y8" s="184" t="s">
        <v>1183</v>
      </c>
      <c r="Z8" s="219" t="s">
        <v>1183</v>
      </c>
      <c r="AA8" s="219" t="s">
        <v>1184</v>
      </c>
      <c r="AB8" s="772"/>
    </row>
    <row r="9" spans="1:28" s="27" customFormat="1" ht="36.75" customHeight="1">
      <c r="A9" s="20" t="s">
        <v>804</v>
      </c>
      <c r="B9" s="21">
        <f aca="true" t="shared" si="0" ref="B9:C13">SUM(D9,F9,H9,J9,L9,N9,P9,R9,T9,V9)</f>
        <v>446</v>
      </c>
      <c r="C9" s="22">
        <f t="shared" si="0"/>
        <v>2990</v>
      </c>
      <c r="D9" s="21">
        <v>5</v>
      </c>
      <c r="E9" s="21">
        <v>1503</v>
      </c>
      <c r="F9" s="21">
        <v>3</v>
      </c>
      <c r="G9" s="21">
        <v>507</v>
      </c>
      <c r="H9" s="21">
        <v>231</v>
      </c>
      <c r="I9" s="21">
        <v>604</v>
      </c>
      <c r="J9" s="23" t="s">
        <v>780</v>
      </c>
      <c r="K9" s="23" t="s">
        <v>780</v>
      </c>
      <c r="L9" s="21">
        <v>4</v>
      </c>
      <c r="M9" s="21">
        <v>310</v>
      </c>
      <c r="N9" s="21">
        <v>110</v>
      </c>
      <c r="O9" s="24" t="s">
        <v>780</v>
      </c>
      <c r="P9" s="21">
        <v>1</v>
      </c>
      <c r="Q9" s="24">
        <v>54</v>
      </c>
      <c r="R9" s="21">
        <v>86</v>
      </c>
      <c r="S9" s="25" t="s">
        <v>780</v>
      </c>
      <c r="T9" s="21">
        <v>1</v>
      </c>
      <c r="U9" s="24" t="s">
        <v>780</v>
      </c>
      <c r="V9" s="21">
        <v>5</v>
      </c>
      <c r="W9" s="21">
        <v>12</v>
      </c>
      <c r="X9" s="24" t="s">
        <v>780</v>
      </c>
      <c r="Y9" s="24" t="s">
        <v>780</v>
      </c>
      <c r="Z9" s="24" t="s">
        <v>780</v>
      </c>
      <c r="AA9" s="24" t="s">
        <v>780</v>
      </c>
      <c r="AB9" s="26" t="s">
        <v>776</v>
      </c>
    </row>
    <row r="10" spans="1:28" s="27" customFormat="1" ht="36.75" customHeight="1">
      <c r="A10" s="20" t="s">
        <v>777</v>
      </c>
      <c r="B10" s="21">
        <f t="shared" si="0"/>
        <v>447</v>
      </c>
      <c r="C10" s="22">
        <f t="shared" si="0"/>
        <v>3243</v>
      </c>
      <c r="D10" s="21">
        <v>5</v>
      </c>
      <c r="E10" s="21">
        <v>1564</v>
      </c>
      <c r="F10" s="21">
        <v>3</v>
      </c>
      <c r="G10" s="21">
        <v>583</v>
      </c>
      <c r="H10" s="21">
        <v>228</v>
      </c>
      <c r="I10" s="21">
        <v>587</v>
      </c>
      <c r="J10" s="23">
        <v>1</v>
      </c>
      <c r="K10" s="23">
        <v>160</v>
      </c>
      <c r="L10" s="21">
        <v>3</v>
      </c>
      <c r="M10" s="21">
        <v>283</v>
      </c>
      <c r="N10" s="21">
        <v>110</v>
      </c>
      <c r="O10" s="24" t="s">
        <v>779</v>
      </c>
      <c r="P10" s="21">
        <v>1</v>
      </c>
      <c r="Q10" s="24">
        <v>54</v>
      </c>
      <c r="R10" s="21">
        <v>90</v>
      </c>
      <c r="S10" s="25" t="s">
        <v>779</v>
      </c>
      <c r="T10" s="21">
        <v>1</v>
      </c>
      <c r="U10" s="24" t="s">
        <v>779</v>
      </c>
      <c r="V10" s="21">
        <v>5</v>
      </c>
      <c r="W10" s="21">
        <v>12</v>
      </c>
      <c r="X10" s="24" t="s">
        <v>779</v>
      </c>
      <c r="Y10" s="24">
        <v>3</v>
      </c>
      <c r="Z10" s="24">
        <v>7</v>
      </c>
      <c r="AA10" s="24">
        <v>23</v>
      </c>
      <c r="AB10" s="26" t="s">
        <v>777</v>
      </c>
    </row>
    <row r="11" spans="1:28" s="34" customFormat="1" ht="36.75" customHeight="1">
      <c r="A11" s="28" t="s">
        <v>801</v>
      </c>
      <c r="B11" s="21">
        <f t="shared" si="0"/>
        <v>444</v>
      </c>
      <c r="C11" s="22">
        <f t="shared" si="0"/>
        <v>3352</v>
      </c>
      <c r="D11" s="30">
        <v>5</v>
      </c>
      <c r="E11" s="30">
        <v>1758</v>
      </c>
      <c r="F11" s="30">
        <v>3</v>
      </c>
      <c r="G11" s="30">
        <v>535</v>
      </c>
      <c r="H11" s="30">
        <v>224</v>
      </c>
      <c r="I11" s="30">
        <v>547</v>
      </c>
      <c r="J11" s="30">
        <v>1</v>
      </c>
      <c r="K11" s="30">
        <v>175</v>
      </c>
      <c r="L11" s="30">
        <v>3</v>
      </c>
      <c r="M11" s="30">
        <v>271</v>
      </c>
      <c r="N11" s="30">
        <v>111</v>
      </c>
      <c r="O11" s="31" t="s">
        <v>779</v>
      </c>
      <c r="P11" s="30">
        <v>1</v>
      </c>
      <c r="Q11" s="30">
        <v>54</v>
      </c>
      <c r="R11" s="30">
        <v>90</v>
      </c>
      <c r="S11" s="32" t="s">
        <v>779</v>
      </c>
      <c r="T11" s="30">
        <v>1</v>
      </c>
      <c r="U11" s="31" t="s">
        <v>779</v>
      </c>
      <c r="V11" s="30">
        <v>5</v>
      </c>
      <c r="W11" s="30">
        <v>12</v>
      </c>
      <c r="X11" s="31" t="s">
        <v>779</v>
      </c>
      <c r="Y11" s="30">
        <v>3</v>
      </c>
      <c r="Z11" s="30">
        <v>7</v>
      </c>
      <c r="AA11" s="30">
        <v>23</v>
      </c>
      <c r="AB11" s="33" t="s">
        <v>801</v>
      </c>
    </row>
    <row r="12" spans="1:28" s="34" customFormat="1" ht="36.75" customHeight="1">
      <c r="A12" s="28" t="s">
        <v>616</v>
      </c>
      <c r="B12" s="21">
        <v>524</v>
      </c>
      <c r="C12" s="22">
        <v>3665</v>
      </c>
      <c r="D12" s="30">
        <v>5</v>
      </c>
      <c r="E12" s="30">
        <v>1817</v>
      </c>
      <c r="F12" s="30">
        <v>4</v>
      </c>
      <c r="G12" s="30">
        <v>719</v>
      </c>
      <c r="H12" s="30">
        <v>261</v>
      </c>
      <c r="I12" s="30">
        <v>576</v>
      </c>
      <c r="J12" s="30">
        <v>1</v>
      </c>
      <c r="K12" s="30">
        <v>175</v>
      </c>
      <c r="L12" s="30">
        <v>4</v>
      </c>
      <c r="M12" s="30">
        <v>312</v>
      </c>
      <c r="N12" s="30">
        <v>125</v>
      </c>
      <c r="O12" s="31" t="s">
        <v>779</v>
      </c>
      <c r="P12" s="30">
        <v>1</v>
      </c>
      <c r="Q12" s="30">
        <v>54</v>
      </c>
      <c r="R12" s="30">
        <v>117</v>
      </c>
      <c r="S12" s="32" t="s">
        <v>779</v>
      </c>
      <c r="T12" s="30">
        <v>1</v>
      </c>
      <c r="U12" s="31" t="s">
        <v>779</v>
      </c>
      <c r="V12" s="30">
        <v>5</v>
      </c>
      <c r="W12" s="30">
        <v>12</v>
      </c>
      <c r="X12" s="31" t="s">
        <v>779</v>
      </c>
      <c r="Y12" s="30">
        <v>3</v>
      </c>
      <c r="Z12" s="30">
        <v>7</v>
      </c>
      <c r="AA12" s="30">
        <v>23</v>
      </c>
      <c r="AB12" s="33" t="s">
        <v>614</v>
      </c>
    </row>
    <row r="13" spans="1:28" s="39" customFormat="1" ht="36.75" customHeight="1">
      <c r="A13" s="37" t="s">
        <v>615</v>
      </c>
      <c r="B13" s="40">
        <f t="shared" si="0"/>
        <v>465</v>
      </c>
      <c r="C13" s="41">
        <f t="shared" si="0"/>
        <v>3494</v>
      </c>
      <c r="D13" s="42">
        <v>5</v>
      </c>
      <c r="E13" s="42">
        <v>1853</v>
      </c>
      <c r="F13" s="42">
        <v>4</v>
      </c>
      <c r="G13" s="42">
        <v>553</v>
      </c>
      <c r="H13" s="42">
        <v>243</v>
      </c>
      <c r="I13" s="42">
        <v>633</v>
      </c>
      <c r="J13" s="42">
        <v>1</v>
      </c>
      <c r="K13" s="42">
        <v>175</v>
      </c>
      <c r="L13" s="42">
        <v>3</v>
      </c>
      <c r="M13" s="42">
        <v>226</v>
      </c>
      <c r="N13" s="42">
        <v>107</v>
      </c>
      <c r="O13" s="43" t="s">
        <v>780</v>
      </c>
      <c r="P13" s="42">
        <v>1</v>
      </c>
      <c r="Q13" s="42">
        <v>54</v>
      </c>
      <c r="R13" s="42">
        <v>98</v>
      </c>
      <c r="S13" s="44" t="s">
        <v>780</v>
      </c>
      <c r="T13" s="42">
        <v>1</v>
      </c>
      <c r="U13" s="43" t="s">
        <v>780</v>
      </c>
      <c r="V13" s="42">
        <v>2</v>
      </c>
      <c r="W13" s="43" t="s">
        <v>780</v>
      </c>
      <c r="X13" s="43" t="s">
        <v>780</v>
      </c>
      <c r="Y13" s="42">
        <v>3</v>
      </c>
      <c r="Z13" s="42">
        <v>7</v>
      </c>
      <c r="AA13" s="42">
        <v>23</v>
      </c>
      <c r="AB13" s="38" t="s">
        <v>615</v>
      </c>
    </row>
    <row r="14" spans="1:28" s="119" customFormat="1" ht="15.75" customHeight="1">
      <c r="A14" s="119" t="s">
        <v>84</v>
      </c>
      <c r="R14" s="773" t="s">
        <v>85</v>
      </c>
      <c r="S14" s="773"/>
      <c r="T14" s="773"/>
      <c r="U14" s="773"/>
      <c r="V14" s="773"/>
      <c r="W14" s="773"/>
      <c r="X14" s="773"/>
      <c r="Y14" s="773"/>
      <c r="Z14" s="773"/>
      <c r="AA14" s="773"/>
      <c r="AB14" s="773"/>
    </row>
    <row r="15" spans="1:28" s="228" customFormat="1" ht="15.75" customHeight="1">
      <c r="A15" s="275" t="s">
        <v>86</v>
      </c>
      <c r="B15" s="275"/>
      <c r="C15" s="275"/>
      <c r="D15" s="275"/>
      <c r="E15" s="275"/>
      <c r="R15" s="119" t="s">
        <v>87</v>
      </c>
      <c r="S15" s="119"/>
      <c r="T15" s="119"/>
      <c r="U15" s="119"/>
      <c r="V15" s="119"/>
      <c r="W15" s="119"/>
      <c r="X15" s="119"/>
      <c r="Y15" s="119"/>
      <c r="Z15" s="119"/>
      <c r="AA15" s="119"/>
      <c r="AB15" s="119"/>
    </row>
    <row r="16" spans="1:19" s="119" customFormat="1" ht="15.75" customHeight="1">
      <c r="A16" s="119" t="s">
        <v>88</v>
      </c>
      <c r="S16" s="119" t="s">
        <v>89</v>
      </c>
    </row>
    <row r="17" spans="1:19" s="119" customFormat="1" ht="15.75" customHeight="1">
      <c r="A17" s="119" t="s">
        <v>90</v>
      </c>
      <c r="S17" s="119" t="s">
        <v>91</v>
      </c>
    </row>
  </sheetData>
  <sheetProtection/>
  <mergeCells count="37">
    <mergeCell ref="R14:AB14"/>
    <mergeCell ref="R5:S5"/>
    <mergeCell ref="T5:U5"/>
    <mergeCell ref="V5:W5"/>
    <mergeCell ref="AB3:AB8"/>
    <mergeCell ref="R4:S4"/>
    <mergeCell ref="R3:S3"/>
    <mergeCell ref="V3:W3"/>
    <mergeCell ref="T4:U4"/>
    <mergeCell ref="V4:W4"/>
    <mergeCell ref="P3:Q3"/>
    <mergeCell ref="N5:O5"/>
    <mergeCell ref="P5:Q5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N3:O3"/>
    <mergeCell ref="J4:K4"/>
    <mergeCell ref="L4:M4"/>
    <mergeCell ref="N4:O4"/>
    <mergeCell ref="T3:U3"/>
    <mergeCell ref="A1:AA1"/>
    <mergeCell ref="A3:A8"/>
    <mergeCell ref="B3:C3"/>
    <mergeCell ref="D3:E3"/>
    <mergeCell ref="F3:G3"/>
    <mergeCell ref="H3:I3"/>
    <mergeCell ref="J3:K3"/>
    <mergeCell ref="L3:M3"/>
    <mergeCell ref="P4:Q4"/>
  </mergeCells>
  <printOptions/>
  <pageMargins left="0.43" right="0.4" top="0.984251968503937" bottom="0.984251968503937" header="0.5118110236220472" footer="0.5118110236220472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F27" sqref="F27"/>
    </sheetView>
  </sheetViews>
  <sheetFormatPr defaultColWidth="7.10546875" defaultRowHeight="13.5"/>
  <cols>
    <col min="1" max="1" width="10.10546875" style="225" customWidth="1"/>
    <col min="2" max="3" width="5.6640625" style="225" customWidth="1"/>
    <col min="4" max="11" width="4.99609375" style="225" customWidth="1"/>
    <col min="12" max="13" width="6.10546875" style="225" customWidth="1"/>
    <col min="14" max="14" width="6.77734375" style="225" customWidth="1"/>
    <col min="15" max="15" width="5.77734375" style="225" customWidth="1"/>
    <col min="16" max="16" width="9.88671875" style="225" customWidth="1"/>
    <col min="17" max="19" width="4.3359375" style="225" customWidth="1"/>
    <col min="20" max="20" width="6.10546875" style="225" customWidth="1"/>
    <col min="21" max="21" width="5.99609375" style="225" customWidth="1"/>
    <col min="22" max="23" width="4.3359375" style="225" customWidth="1"/>
    <col min="24" max="24" width="9.3359375" style="225" customWidth="1"/>
    <col min="25" max="29" width="5.4453125" style="225" customWidth="1"/>
    <col min="30" max="30" width="5.5546875" style="225" customWidth="1"/>
    <col min="31" max="55" width="5.4453125" style="225" customWidth="1"/>
    <col min="56" max="133" width="5.77734375" style="225" customWidth="1"/>
    <col min="134" max="16384" width="7.10546875" style="225" customWidth="1"/>
  </cols>
  <sheetData>
    <row r="1" spans="1:20" s="131" customFormat="1" ht="32.25" customHeight="1">
      <c r="A1" s="758" t="s">
        <v>600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758"/>
      <c r="P1" s="758"/>
      <c r="Q1" s="758"/>
      <c r="R1" s="758"/>
      <c r="S1" s="758"/>
      <c r="T1" s="758"/>
    </row>
    <row r="2" spans="1:16" s="60" customFormat="1" ht="13.5" customHeight="1">
      <c r="A2" s="60" t="s">
        <v>601</v>
      </c>
      <c r="P2" s="266" t="s">
        <v>1063</v>
      </c>
    </row>
    <row r="3" spans="1:16" s="60" customFormat="1" ht="18" customHeight="1">
      <c r="A3" s="779" t="s">
        <v>813</v>
      </c>
      <c r="B3" s="855" t="s">
        <v>602</v>
      </c>
      <c r="C3" s="794"/>
      <c r="D3" s="794"/>
      <c r="E3" s="794"/>
      <c r="F3" s="794"/>
      <c r="G3" s="794"/>
      <c r="H3" s="794"/>
      <c r="I3" s="794"/>
      <c r="J3" s="794"/>
      <c r="K3" s="794"/>
      <c r="L3" s="794"/>
      <c r="M3" s="794"/>
      <c r="N3" s="794"/>
      <c r="O3" s="794"/>
      <c r="P3" s="856" t="s">
        <v>786</v>
      </c>
    </row>
    <row r="4" spans="1:16" s="60" customFormat="1" ht="18" customHeight="1">
      <c r="A4" s="766"/>
      <c r="B4" s="859" t="s">
        <v>1403</v>
      </c>
      <c r="C4" s="860"/>
      <c r="D4" s="859" t="s">
        <v>1404</v>
      </c>
      <c r="E4" s="860"/>
      <c r="F4" s="859" t="s">
        <v>1050</v>
      </c>
      <c r="G4" s="860"/>
      <c r="H4" s="859" t="s">
        <v>1405</v>
      </c>
      <c r="I4" s="860"/>
      <c r="J4" s="861" t="s">
        <v>1406</v>
      </c>
      <c r="K4" s="862"/>
      <c r="L4" s="863" t="s">
        <v>603</v>
      </c>
      <c r="M4" s="864"/>
      <c r="N4" s="859" t="s">
        <v>229</v>
      </c>
      <c r="O4" s="864"/>
      <c r="P4" s="857"/>
    </row>
    <row r="5" spans="1:16" s="60" customFormat="1" ht="18" customHeight="1">
      <c r="A5" s="766"/>
      <c r="B5" s="858" t="s">
        <v>1166</v>
      </c>
      <c r="C5" s="792"/>
      <c r="D5" s="858" t="s">
        <v>1407</v>
      </c>
      <c r="E5" s="792"/>
      <c r="F5" s="858" t="s">
        <v>604</v>
      </c>
      <c r="G5" s="792"/>
      <c r="H5" s="858" t="s">
        <v>1408</v>
      </c>
      <c r="I5" s="792"/>
      <c r="J5" s="788" t="s">
        <v>1409</v>
      </c>
      <c r="K5" s="865"/>
      <c r="L5" s="858" t="s">
        <v>1410</v>
      </c>
      <c r="M5" s="792"/>
      <c r="N5" s="858" t="s">
        <v>230</v>
      </c>
      <c r="O5" s="792"/>
      <c r="P5" s="857"/>
    </row>
    <row r="6" spans="1:16" s="60" customFormat="1" ht="18" customHeight="1">
      <c r="A6" s="766"/>
      <c r="B6" s="338" t="s">
        <v>1064</v>
      </c>
      <c r="C6" s="338" t="s">
        <v>1065</v>
      </c>
      <c r="D6" s="338" t="s">
        <v>1064</v>
      </c>
      <c r="E6" s="338" t="s">
        <v>1065</v>
      </c>
      <c r="F6" s="338" t="s">
        <v>1064</v>
      </c>
      <c r="G6" s="338" t="s">
        <v>1065</v>
      </c>
      <c r="H6" s="338" t="s">
        <v>1064</v>
      </c>
      <c r="I6" s="338" t="s">
        <v>1065</v>
      </c>
      <c r="J6" s="338" t="s">
        <v>1064</v>
      </c>
      <c r="K6" s="338" t="s">
        <v>1065</v>
      </c>
      <c r="L6" s="309" t="s">
        <v>1064</v>
      </c>
      <c r="M6" s="309" t="s">
        <v>1065</v>
      </c>
      <c r="N6" s="309" t="s">
        <v>1064</v>
      </c>
      <c r="O6" s="309" t="s">
        <v>1065</v>
      </c>
      <c r="P6" s="857"/>
    </row>
    <row r="7" spans="1:16" s="60" customFormat="1" ht="18" customHeight="1">
      <c r="A7" s="780"/>
      <c r="B7" s="339" t="s">
        <v>1066</v>
      </c>
      <c r="C7" s="339" t="s">
        <v>1067</v>
      </c>
      <c r="D7" s="339" t="s">
        <v>1066</v>
      </c>
      <c r="E7" s="339" t="s">
        <v>1067</v>
      </c>
      <c r="F7" s="339" t="s">
        <v>1066</v>
      </c>
      <c r="G7" s="339" t="s">
        <v>1067</v>
      </c>
      <c r="H7" s="339" t="s">
        <v>1066</v>
      </c>
      <c r="I7" s="339" t="s">
        <v>1067</v>
      </c>
      <c r="J7" s="339" t="s">
        <v>1066</v>
      </c>
      <c r="K7" s="339" t="s">
        <v>1067</v>
      </c>
      <c r="L7" s="281" t="s">
        <v>1066</v>
      </c>
      <c r="M7" s="281" t="s">
        <v>1067</v>
      </c>
      <c r="N7" s="281" t="s">
        <v>1066</v>
      </c>
      <c r="O7" s="281" t="s">
        <v>1067</v>
      </c>
      <c r="P7" s="858"/>
    </row>
    <row r="8" spans="1:16" s="60" customFormat="1" ht="24" customHeight="1">
      <c r="A8" s="340" t="s">
        <v>776</v>
      </c>
      <c r="B8" s="104">
        <f>SUM(D8,F8,H8,J8,L8,N8)</f>
        <v>15</v>
      </c>
      <c r="C8" s="104" t="s">
        <v>780</v>
      </c>
      <c r="D8" s="104" t="s">
        <v>780</v>
      </c>
      <c r="E8" s="104" t="s">
        <v>780</v>
      </c>
      <c r="F8" s="104">
        <v>3</v>
      </c>
      <c r="G8" s="104" t="s">
        <v>780</v>
      </c>
      <c r="H8" s="104" t="s">
        <v>780</v>
      </c>
      <c r="I8" s="104" t="s">
        <v>780</v>
      </c>
      <c r="J8" s="250">
        <v>8</v>
      </c>
      <c r="K8" s="104" t="s">
        <v>780</v>
      </c>
      <c r="L8" s="104">
        <v>4</v>
      </c>
      <c r="M8" s="104" t="s">
        <v>780</v>
      </c>
      <c r="N8" s="73">
        <v>0</v>
      </c>
      <c r="O8" s="73">
        <v>0</v>
      </c>
      <c r="P8" s="33" t="s">
        <v>776</v>
      </c>
    </row>
    <row r="9" spans="1:16" s="60" customFormat="1" ht="24" customHeight="1">
      <c r="A9" s="340" t="s">
        <v>777</v>
      </c>
      <c r="B9" s="104">
        <f>SUM(D9,F9,H9,J9,L9,N9)</f>
        <v>6</v>
      </c>
      <c r="C9" s="104">
        <v>0</v>
      </c>
      <c r="D9" s="104">
        <v>0</v>
      </c>
      <c r="E9" s="104">
        <v>0</v>
      </c>
      <c r="F9" s="104">
        <v>1</v>
      </c>
      <c r="G9" s="104">
        <v>0</v>
      </c>
      <c r="H9" s="104">
        <v>0</v>
      </c>
      <c r="I9" s="104">
        <v>0</v>
      </c>
      <c r="J9" s="250">
        <v>2</v>
      </c>
      <c r="K9" s="104" t="s">
        <v>779</v>
      </c>
      <c r="L9" s="104">
        <v>3</v>
      </c>
      <c r="M9" s="104" t="s">
        <v>779</v>
      </c>
      <c r="N9" s="73">
        <v>0</v>
      </c>
      <c r="O9" s="73">
        <v>0</v>
      </c>
      <c r="P9" s="33" t="s">
        <v>777</v>
      </c>
    </row>
    <row r="10" spans="1:19" s="34" customFormat="1" ht="24" customHeight="1">
      <c r="A10" s="340" t="s">
        <v>801</v>
      </c>
      <c r="B10" s="104">
        <f>SUM(D10,F10,H10,J10,L10,N10)</f>
        <v>4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1</v>
      </c>
      <c r="I10" s="73">
        <v>0</v>
      </c>
      <c r="J10" s="73">
        <v>1</v>
      </c>
      <c r="K10" s="104" t="s">
        <v>779</v>
      </c>
      <c r="L10" s="73">
        <v>2</v>
      </c>
      <c r="M10" s="104" t="s">
        <v>779</v>
      </c>
      <c r="N10" s="73">
        <v>0</v>
      </c>
      <c r="O10" s="74">
        <v>0</v>
      </c>
      <c r="P10" s="105" t="s">
        <v>801</v>
      </c>
      <c r="Q10" s="73"/>
      <c r="R10" s="853" t="s">
        <v>1173</v>
      </c>
      <c r="S10" s="853"/>
    </row>
    <row r="11" spans="1:19" s="34" customFormat="1" ht="24" customHeight="1">
      <c r="A11" s="340" t="s">
        <v>778</v>
      </c>
      <c r="B11" s="104">
        <v>7</v>
      </c>
      <c r="C11" s="73">
        <v>0</v>
      </c>
      <c r="D11" s="73">
        <v>0</v>
      </c>
      <c r="E11" s="73">
        <v>0</v>
      </c>
      <c r="F11" s="73">
        <v>2</v>
      </c>
      <c r="G11" s="73">
        <v>0</v>
      </c>
      <c r="H11" s="73">
        <v>0</v>
      </c>
      <c r="I11" s="73">
        <v>0</v>
      </c>
      <c r="J11" s="73">
        <v>2</v>
      </c>
      <c r="K11" s="104">
        <v>0</v>
      </c>
      <c r="L11" s="73">
        <v>3</v>
      </c>
      <c r="M11" s="104">
        <v>0</v>
      </c>
      <c r="N11" s="73">
        <v>0</v>
      </c>
      <c r="O11" s="74">
        <v>0</v>
      </c>
      <c r="P11" s="105" t="s">
        <v>616</v>
      </c>
      <c r="Q11" s="73"/>
      <c r="R11" s="73"/>
      <c r="S11" s="73"/>
    </row>
    <row r="12" spans="1:19" s="39" customFormat="1" ht="24" customHeight="1">
      <c r="A12" s="341" t="s">
        <v>615</v>
      </c>
      <c r="B12" s="342">
        <f>SUM(D12,F12,H12,J12,L12,N12)</f>
        <v>14</v>
      </c>
      <c r="C12" s="345">
        <v>0</v>
      </c>
      <c r="D12" s="345">
        <v>0</v>
      </c>
      <c r="E12" s="345">
        <v>0</v>
      </c>
      <c r="F12" s="76">
        <v>1</v>
      </c>
      <c r="G12" s="345">
        <v>0</v>
      </c>
      <c r="H12" s="345">
        <v>0</v>
      </c>
      <c r="I12" s="345">
        <v>0</v>
      </c>
      <c r="J12" s="345">
        <v>0</v>
      </c>
      <c r="K12" s="345">
        <v>0</v>
      </c>
      <c r="L12" s="76">
        <v>1</v>
      </c>
      <c r="M12" s="345">
        <v>0</v>
      </c>
      <c r="N12" s="76">
        <v>12</v>
      </c>
      <c r="O12" s="346">
        <v>0</v>
      </c>
      <c r="P12" s="106" t="s">
        <v>615</v>
      </c>
      <c r="Q12" s="103"/>
      <c r="R12" s="854" t="s">
        <v>608</v>
      </c>
      <c r="S12" s="854"/>
    </row>
    <row r="13" s="60" customFormat="1" ht="12.75"/>
    <row r="14" spans="1:24" s="60" customFormat="1" ht="18" customHeight="1">
      <c r="A14" s="866" t="s">
        <v>605</v>
      </c>
      <c r="B14" s="855" t="s">
        <v>606</v>
      </c>
      <c r="C14" s="794"/>
      <c r="D14" s="794"/>
      <c r="E14" s="794"/>
      <c r="F14" s="794"/>
      <c r="G14" s="794"/>
      <c r="H14" s="794"/>
      <c r="I14" s="794"/>
      <c r="J14" s="794"/>
      <c r="K14" s="794"/>
      <c r="L14" s="794"/>
      <c r="M14" s="794"/>
      <c r="N14" s="794"/>
      <c r="O14" s="794"/>
      <c r="P14" s="794"/>
      <c r="Q14" s="794"/>
      <c r="R14" s="794"/>
      <c r="S14" s="794"/>
      <c r="T14" s="343"/>
      <c r="U14" s="343"/>
      <c r="V14" s="343"/>
      <c r="W14" s="343"/>
      <c r="X14" s="856" t="s">
        <v>786</v>
      </c>
    </row>
    <row r="15" spans="1:24" s="60" customFormat="1" ht="18" customHeight="1">
      <c r="A15" s="791"/>
      <c r="B15" s="859" t="s">
        <v>1403</v>
      </c>
      <c r="C15" s="860"/>
      <c r="D15" s="859" t="s">
        <v>1411</v>
      </c>
      <c r="E15" s="860"/>
      <c r="F15" s="859" t="s">
        <v>1412</v>
      </c>
      <c r="G15" s="860"/>
      <c r="H15" s="859" t="s">
        <v>1413</v>
      </c>
      <c r="I15" s="860"/>
      <c r="J15" s="859" t="s">
        <v>1414</v>
      </c>
      <c r="K15" s="860"/>
      <c r="L15" s="867" t="s">
        <v>484</v>
      </c>
      <c r="M15" s="791"/>
      <c r="N15" s="859" t="s">
        <v>1415</v>
      </c>
      <c r="O15" s="860"/>
      <c r="P15" s="868" t="s">
        <v>1048</v>
      </c>
      <c r="Q15" s="860"/>
      <c r="R15" s="870" t="s">
        <v>607</v>
      </c>
      <c r="S15" s="860"/>
      <c r="T15" s="859" t="s">
        <v>1049</v>
      </c>
      <c r="U15" s="860"/>
      <c r="V15" s="793" t="s">
        <v>1416</v>
      </c>
      <c r="W15" s="860"/>
      <c r="X15" s="857"/>
    </row>
    <row r="16" spans="1:24" s="60" customFormat="1" ht="18" customHeight="1">
      <c r="A16" s="791"/>
      <c r="B16" s="858" t="s">
        <v>1166</v>
      </c>
      <c r="C16" s="792"/>
      <c r="D16" s="858" t="s">
        <v>1417</v>
      </c>
      <c r="E16" s="792"/>
      <c r="F16" s="858" t="s">
        <v>1418</v>
      </c>
      <c r="G16" s="792"/>
      <c r="H16" s="858" t="s">
        <v>1419</v>
      </c>
      <c r="I16" s="792"/>
      <c r="J16" s="858" t="s">
        <v>1420</v>
      </c>
      <c r="K16" s="792"/>
      <c r="L16" s="858" t="s">
        <v>1421</v>
      </c>
      <c r="M16" s="792"/>
      <c r="N16" s="858" t="s">
        <v>1422</v>
      </c>
      <c r="O16" s="792"/>
      <c r="P16" s="869" t="s">
        <v>1423</v>
      </c>
      <c r="Q16" s="792"/>
      <c r="R16" s="869" t="s">
        <v>231</v>
      </c>
      <c r="S16" s="792"/>
      <c r="T16" s="858" t="s">
        <v>1424</v>
      </c>
      <c r="U16" s="792"/>
      <c r="V16" s="858" t="s">
        <v>1425</v>
      </c>
      <c r="W16" s="792"/>
      <c r="X16" s="857"/>
    </row>
    <row r="17" spans="1:24" s="60" customFormat="1" ht="18" customHeight="1">
      <c r="A17" s="791"/>
      <c r="B17" s="338" t="s">
        <v>1064</v>
      </c>
      <c r="C17" s="338" t="s">
        <v>1065</v>
      </c>
      <c r="D17" s="338" t="s">
        <v>1064</v>
      </c>
      <c r="E17" s="338" t="s">
        <v>1065</v>
      </c>
      <c r="F17" s="338" t="s">
        <v>1064</v>
      </c>
      <c r="G17" s="338" t="s">
        <v>1065</v>
      </c>
      <c r="H17" s="338" t="s">
        <v>1064</v>
      </c>
      <c r="I17" s="338" t="s">
        <v>1065</v>
      </c>
      <c r="J17" s="338" t="s">
        <v>1064</v>
      </c>
      <c r="K17" s="338" t="s">
        <v>1065</v>
      </c>
      <c r="L17" s="338" t="s">
        <v>1064</v>
      </c>
      <c r="M17" s="338" t="s">
        <v>1065</v>
      </c>
      <c r="N17" s="338" t="s">
        <v>1064</v>
      </c>
      <c r="O17" s="338" t="s">
        <v>1065</v>
      </c>
      <c r="P17" s="338" t="s">
        <v>1064</v>
      </c>
      <c r="Q17" s="338" t="s">
        <v>1065</v>
      </c>
      <c r="R17" s="338" t="s">
        <v>1064</v>
      </c>
      <c r="S17" s="338" t="s">
        <v>1065</v>
      </c>
      <c r="T17" s="338" t="s">
        <v>1064</v>
      </c>
      <c r="U17" s="338" t="s">
        <v>1065</v>
      </c>
      <c r="V17" s="338" t="s">
        <v>1064</v>
      </c>
      <c r="W17" s="338" t="s">
        <v>1065</v>
      </c>
      <c r="X17" s="857"/>
    </row>
    <row r="18" spans="1:24" s="60" customFormat="1" ht="18" customHeight="1">
      <c r="A18" s="792"/>
      <c r="B18" s="339" t="s">
        <v>1066</v>
      </c>
      <c r="C18" s="339" t="s">
        <v>1067</v>
      </c>
      <c r="D18" s="339" t="s">
        <v>1066</v>
      </c>
      <c r="E18" s="339" t="s">
        <v>1067</v>
      </c>
      <c r="F18" s="339" t="s">
        <v>1066</v>
      </c>
      <c r="G18" s="339" t="s">
        <v>1067</v>
      </c>
      <c r="H18" s="339" t="s">
        <v>1066</v>
      </c>
      <c r="I18" s="339" t="s">
        <v>1067</v>
      </c>
      <c r="J18" s="339" t="s">
        <v>1066</v>
      </c>
      <c r="K18" s="339" t="s">
        <v>1067</v>
      </c>
      <c r="L18" s="339" t="s">
        <v>1066</v>
      </c>
      <c r="M18" s="339" t="s">
        <v>1067</v>
      </c>
      <c r="N18" s="339" t="s">
        <v>1066</v>
      </c>
      <c r="O18" s="339" t="s">
        <v>1067</v>
      </c>
      <c r="P18" s="339" t="s">
        <v>1066</v>
      </c>
      <c r="Q18" s="339" t="s">
        <v>1067</v>
      </c>
      <c r="R18" s="339" t="s">
        <v>1066</v>
      </c>
      <c r="S18" s="339" t="s">
        <v>1067</v>
      </c>
      <c r="T18" s="339" t="s">
        <v>1066</v>
      </c>
      <c r="U18" s="339" t="s">
        <v>1067</v>
      </c>
      <c r="V18" s="339" t="s">
        <v>1066</v>
      </c>
      <c r="W18" s="339" t="s">
        <v>1067</v>
      </c>
      <c r="X18" s="858"/>
    </row>
    <row r="19" spans="1:24" s="60" customFormat="1" ht="24" customHeight="1">
      <c r="A19" s="340" t="s">
        <v>776</v>
      </c>
      <c r="B19" s="107">
        <f>SUM(D19,F19,H19,J19,L19,N19,P19,R19,T19,V19)</f>
        <v>327</v>
      </c>
      <c r="C19" s="108">
        <v>0</v>
      </c>
      <c r="D19" s="108">
        <v>0</v>
      </c>
      <c r="E19" s="108">
        <v>0</v>
      </c>
      <c r="F19" s="108">
        <v>1</v>
      </c>
      <c r="G19" s="108">
        <v>0</v>
      </c>
      <c r="H19" s="108">
        <v>0</v>
      </c>
      <c r="I19" s="108">
        <v>0</v>
      </c>
      <c r="J19" s="108">
        <v>7</v>
      </c>
      <c r="K19" s="108">
        <v>0</v>
      </c>
      <c r="L19" s="107">
        <v>19</v>
      </c>
      <c r="M19" s="108">
        <v>0</v>
      </c>
      <c r="N19" s="108">
        <v>0</v>
      </c>
      <c r="O19" s="108">
        <v>0</v>
      </c>
      <c r="P19" s="108">
        <v>0</v>
      </c>
      <c r="Q19" s="108">
        <v>0</v>
      </c>
      <c r="R19" s="108">
        <v>0</v>
      </c>
      <c r="S19" s="108">
        <v>0</v>
      </c>
      <c r="T19" s="108">
        <v>0</v>
      </c>
      <c r="U19" s="108">
        <v>0</v>
      </c>
      <c r="V19" s="108">
        <v>300</v>
      </c>
      <c r="W19" s="108">
        <v>0</v>
      </c>
      <c r="X19" s="33" t="s">
        <v>776</v>
      </c>
    </row>
    <row r="20" spans="1:24" s="60" customFormat="1" ht="24" customHeight="1">
      <c r="A20" s="340" t="s">
        <v>777</v>
      </c>
      <c r="B20" s="107">
        <f>SUM(D20,F20,H20,J20,L20,N20,P20,R20,T20,V20)</f>
        <v>427</v>
      </c>
      <c r="C20" s="108">
        <v>0</v>
      </c>
      <c r="D20" s="108">
        <v>0</v>
      </c>
      <c r="E20" s="108">
        <v>0</v>
      </c>
      <c r="F20" s="108">
        <v>0</v>
      </c>
      <c r="G20" s="108">
        <v>0</v>
      </c>
      <c r="H20" s="108">
        <v>0</v>
      </c>
      <c r="I20" s="108">
        <v>0</v>
      </c>
      <c r="J20" s="108">
        <v>0</v>
      </c>
      <c r="K20" s="108">
        <v>0</v>
      </c>
      <c r="L20" s="107">
        <v>15</v>
      </c>
      <c r="M20" s="108">
        <v>0</v>
      </c>
      <c r="N20" s="108">
        <v>0</v>
      </c>
      <c r="O20" s="108">
        <v>0</v>
      </c>
      <c r="P20" s="108">
        <v>0</v>
      </c>
      <c r="Q20" s="108">
        <v>0</v>
      </c>
      <c r="R20" s="108">
        <v>0</v>
      </c>
      <c r="S20" s="108">
        <v>0</v>
      </c>
      <c r="T20" s="108">
        <v>0</v>
      </c>
      <c r="U20" s="108">
        <v>0</v>
      </c>
      <c r="V20" s="108">
        <v>412</v>
      </c>
      <c r="W20" s="108">
        <v>0</v>
      </c>
      <c r="X20" s="33" t="s">
        <v>777</v>
      </c>
    </row>
    <row r="21" spans="1:24" s="34" customFormat="1" ht="24" customHeight="1">
      <c r="A21" s="340" t="s">
        <v>801</v>
      </c>
      <c r="B21" s="107">
        <f>SUM(D21,F21,H21,J21,L21,N21,P21,R21,T21,V21)</f>
        <v>685</v>
      </c>
      <c r="C21" s="73">
        <v>0</v>
      </c>
      <c r="D21" s="73">
        <v>0</v>
      </c>
      <c r="E21" s="73">
        <v>0</v>
      </c>
      <c r="F21" s="73">
        <v>4</v>
      </c>
      <c r="G21" s="73">
        <v>0</v>
      </c>
      <c r="H21" s="73">
        <v>0</v>
      </c>
      <c r="I21" s="73">
        <v>0</v>
      </c>
      <c r="J21" s="73">
        <v>1</v>
      </c>
      <c r="K21" s="73">
        <v>0</v>
      </c>
      <c r="L21" s="73">
        <v>35</v>
      </c>
      <c r="M21" s="73">
        <v>0</v>
      </c>
      <c r="N21" s="73">
        <v>1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644</v>
      </c>
      <c r="W21" s="74">
        <v>0</v>
      </c>
      <c r="X21" s="33" t="s">
        <v>801</v>
      </c>
    </row>
    <row r="22" spans="1:24" s="34" customFormat="1" ht="24" customHeight="1">
      <c r="A22" s="340" t="s">
        <v>778</v>
      </c>
      <c r="B22" s="107">
        <v>936</v>
      </c>
      <c r="C22" s="73">
        <v>0</v>
      </c>
      <c r="D22" s="73">
        <v>0</v>
      </c>
      <c r="E22" s="73">
        <v>0</v>
      </c>
      <c r="F22" s="73">
        <v>1</v>
      </c>
      <c r="G22" s="73">
        <v>0</v>
      </c>
      <c r="H22" s="73">
        <v>1</v>
      </c>
      <c r="I22" s="73">
        <v>0</v>
      </c>
      <c r="J22" s="73">
        <v>0</v>
      </c>
      <c r="K22" s="73">
        <v>0</v>
      </c>
      <c r="L22" s="73">
        <v>224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710</v>
      </c>
      <c r="W22" s="74">
        <v>0</v>
      </c>
      <c r="X22" s="33" t="s">
        <v>616</v>
      </c>
    </row>
    <row r="23" spans="1:24" s="39" customFormat="1" ht="24" customHeight="1">
      <c r="A23" s="341" t="s">
        <v>615</v>
      </c>
      <c r="B23" s="344">
        <f>SUM(D23,F23,H23,J23,L23,N23,P23,R23,T23,V23)</f>
        <v>882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277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33</v>
      </c>
      <c r="S23" s="76">
        <v>0</v>
      </c>
      <c r="T23" s="76">
        <v>0</v>
      </c>
      <c r="U23" s="76">
        <v>0</v>
      </c>
      <c r="V23" s="76">
        <v>572</v>
      </c>
      <c r="W23" s="76">
        <v>0</v>
      </c>
      <c r="X23" s="38" t="s">
        <v>615</v>
      </c>
    </row>
  </sheetData>
  <sheetProtection/>
  <mergeCells count="45">
    <mergeCell ref="V15:W15"/>
    <mergeCell ref="V16:W16"/>
    <mergeCell ref="X14:X18"/>
    <mergeCell ref="T16:U16"/>
    <mergeCell ref="R15:S15"/>
    <mergeCell ref="R16:S16"/>
    <mergeCell ref="P15:Q15"/>
    <mergeCell ref="T15:U15"/>
    <mergeCell ref="L16:M16"/>
    <mergeCell ref="N16:O16"/>
    <mergeCell ref="P16:Q16"/>
    <mergeCell ref="B16:C16"/>
    <mergeCell ref="D16:E16"/>
    <mergeCell ref="F16:G16"/>
    <mergeCell ref="H16:I16"/>
    <mergeCell ref="A14:A18"/>
    <mergeCell ref="B14:S14"/>
    <mergeCell ref="B15:C15"/>
    <mergeCell ref="D15:E15"/>
    <mergeCell ref="F15:G15"/>
    <mergeCell ref="H15:I15"/>
    <mergeCell ref="J15:K15"/>
    <mergeCell ref="L15:M15"/>
    <mergeCell ref="N15:O15"/>
    <mergeCell ref="J16:K16"/>
    <mergeCell ref="J4:K4"/>
    <mergeCell ref="L4:M4"/>
    <mergeCell ref="N4:O4"/>
    <mergeCell ref="B5:C5"/>
    <mergeCell ref="D5:E5"/>
    <mergeCell ref="F5:G5"/>
    <mergeCell ref="H5:I5"/>
    <mergeCell ref="J5:K5"/>
    <mergeCell ref="L5:M5"/>
    <mergeCell ref="N5:O5"/>
    <mergeCell ref="R10:S10"/>
    <mergeCell ref="R12:S12"/>
    <mergeCell ref="A1:T1"/>
    <mergeCell ref="A3:A7"/>
    <mergeCell ref="B3:O3"/>
    <mergeCell ref="P3:P7"/>
    <mergeCell ref="B4:C4"/>
    <mergeCell ref="D4:E4"/>
    <mergeCell ref="F4:G4"/>
    <mergeCell ref="H4:I4"/>
  </mergeCells>
  <printOptions horizontalCentered="1"/>
  <pageMargins left="0.63" right="0.59" top="0.984251968503937" bottom="0.984251968503937" header="0.5118110236220472" footer="0.5118110236220472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17"/>
  <sheetViews>
    <sheetView zoomScale="85" zoomScaleNormal="85" zoomScaleSheetLayoutView="85" zoomScalePageLayoutView="0" workbookViewId="0" topLeftCell="A1">
      <selection activeCell="C21" sqref="C21"/>
    </sheetView>
  </sheetViews>
  <sheetFormatPr defaultColWidth="7.10546875" defaultRowHeight="13.5"/>
  <cols>
    <col min="1" max="1" width="10.4453125" style="60" customWidth="1"/>
    <col min="2" max="3" width="6.3359375" style="60" customWidth="1"/>
    <col min="4" max="21" width="5.21484375" style="60" customWidth="1"/>
    <col min="22" max="23" width="5.99609375" style="60" customWidth="1"/>
    <col min="24" max="24" width="9.10546875" style="60" customWidth="1"/>
    <col min="25" max="16384" width="7.10546875" style="60" customWidth="1"/>
  </cols>
  <sheetData>
    <row r="1" spans="1:24" ht="32.25" customHeight="1">
      <c r="A1" s="798" t="s">
        <v>516</v>
      </c>
      <c r="B1" s="798"/>
      <c r="C1" s="798"/>
      <c r="D1" s="798"/>
      <c r="E1" s="798"/>
      <c r="F1" s="798"/>
      <c r="G1" s="798"/>
      <c r="H1" s="798"/>
      <c r="I1" s="798"/>
      <c r="J1" s="798"/>
      <c r="K1" s="798"/>
      <c r="L1" s="798"/>
      <c r="M1" s="798"/>
      <c r="N1" s="798"/>
      <c r="O1" s="798"/>
      <c r="P1" s="798"/>
      <c r="Q1" s="798"/>
      <c r="R1" s="798"/>
      <c r="S1" s="798"/>
      <c r="T1" s="798"/>
      <c r="U1" s="798"/>
      <c r="V1" s="798"/>
      <c r="W1" s="798"/>
      <c r="X1" s="798"/>
    </row>
    <row r="2" spans="1:24" s="19" customFormat="1" ht="19.5" customHeight="1">
      <c r="A2" s="19" t="s">
        <v>1062</v>
      </c>
      <c r="X2" s="45" t="s">
        <v>1063</v>
      </c>
    </row>
    <row r="3" spans="1:24" s="19" customFormat="1" ht="34.5" customHeight="1">
      <c r="A3" s="879" t="s">
        <v>1095</v>
      </c>
      <c r="B3" s="873" t="s">
        <v>441</v>
      </c>
      <c r="C3" s="874"/>
      <c r="D3" s="874"/>
      <c r="E3" s="874"/>
      <c r="F3" s="874"/>
      <c r="G3" s="874"/>
      <c r="H3" s="874"/>
      <c r="I3" s="874"/>
      <c r="J3" s="874"/>
      <c r="K3" s="874"/>
      <c r="L3" s="874"/>
      <c r="M3" s="874"/>
      <c r="N3" s="874"/>
      <c r="O3" s="874"/>
      <c r="P3" s="874"/>
      <c r="Q3" s="874"/>
      <c r="R3" s="874"/>
      <c r="S3" s="874"/>
      <c r="T3" s="874"/>
      <c r="U3" s="874"/>
      <c r="V3" s="882" t="s">
        <v>232</v>
      </c>
      <c r="W3" s="883"/>
      <c r="X3" s="877" t="s">
        <v>786</v>
      </c>
    </row>
    <row r="4" spans="1:24" s="19" customFormat="1" ht="34.5" customHeight="1">
      <c r="A4" s="880"/>
      <c r="B4" s="875" t="s">
        <v>1403</v>
      </c>
      <c r="C4" s="876"/>
      <c r="D4" s="875" t="s">
        <v>442</v>
      </c>
      <c r="E4" s="876"/>
      <c r="F4" s="875" t="s">
        <v>443</v>
      </c>
      <c r="G4" s="876"/>
      <c r="H4" s="875" t="s">
        <v>444</v>
      </c>
      <c r="I4" s="876"/>
      <c r="J4" s="875" t="s">
        <v>445</v>
      </c>
      <c r="K4" s="876"/>
      <c r="L4" s="875" t="s">
        <v>446</v>
      </c>
      <c r="M4" s="876"/>
      <c r="N4" s="875" t="s">
        <v>447</v>
      </c>
      <c r="O4" s="876"/>
      <c r="P4" s="875" t="s">
        <v>448</v>
      </c>
      <c r="Q4" s="876"/>
      <c r="R4" s="875" t="s">
        <v>449</v>
      </c>
      <c r="S4" s="876"/>
      <c r="T4" s="875" t="s">
        <v>773</v>
      </c>
      <c r="U4" s="876"/>
      <c r="V4" s="881"/>
      <c r="W4" s="884"/>
      <c r="X4" s="878"/>
    </row>
    <row r="5" spans="1:24" s="19" customFormat="1" ht="34.5" customHeight="1">
      <c r="A5" s="880"/>
      <c r="B5" s="871" t="s">
        <v>1166</v>
      </c>
      <c r="C5" s="872"/>
      <c r="D5" s="871" t="s">
        <v>450</v>
      </c>
      <c r="E5" s="872"/>
      <c r="F5" s="871" t="s">
        <v>451</v>
      </c>
      <c r="G5" s="872"/>
      <c r="H5" s="871" t="s">
        <v>452</v>
      </c>
      <c r="I5" s="872"/>
      <c r="J5" s="871" t="s">
        <v>453</v>
      </c>
      <c r="K5" s="872"/>
      <c r="L5" s="881" t="s">
        <v>453</v>
      </c>
      <c r="M5" s="880"/>
      <c r="N5" s="881" t="s">
        <v>454</v>
      </c>
      <c r="O5" s="880"/>
      <c r="P5" s="881" t="s">
        <v>455</v>
      </c>
      <c r="Q5" s="880"/>
      <c r="R5" s="881" t="s">
        <v>456</v>
      </c>
      <c r="S5" s="880"/>
      <c r="T5" s="881" t="s">
        <v>1222</v>
      </c>
      <c r="U5" s="880"/>
      <c r="V5" s="885"/>
      <c r="W5" s="886"/>
      <c r="X5" s="878"/>
    </row>
    <row r="6" spans="1:24" s="19" customFormat="1" ht="34.5" customHeight="1">
      <c r="A6" s="880"/>
      <c r="B6" s="61" t="s">
        <v>1064</v>
      </c>
      <c r="C6" s="61" t="s">
        <v>1065</v>
      </c>
      <c r="D6" s="61" t="s">
        <v>1064</v>
      </c>
      <c r="E6" s="61" t="s">
        <v>1065</v>
      </c>
      <c r="F6" s="61" t="s">
        <v>1064</v>
      </c>
      <c r="G6" s="61" t="s">
        <v>1065</v>
      </c>
      <c r="H6" s="61" t="s">
        <v>1064</v>
      </c>
      <c r="I6" s="61" t="s">
        <v>1065</v>
      </c>
      <c r="J6" s="61" t="s">
        <v>1064</v>
      </c>
      <c r="K6" s="61" t="s">
        <v>1065</v>
      </c>
      <c r="L6" s="61" t="s">
        <v>1064</v>
      </c>
      <c r="M6" s="61" t="s">
        <v>1065</v>
      </c>
      <c r="N6" s="61" t="s">
        <v>1064</v>
      </c>
      <c r="O6" s="61" t="s">
        <v>1065</v>
      </c>
      <c r="P6" s="61" t="s">
        <v>1064</v>
      </c>
      <c r="Q6" s="61" t="s">
        <v>1065</v>
      </c>
      <c r="R6" s="61" t="s">
        <v>1064</v>
      </c>
      <c r="S6" s="61" t="s">
        <v>1065</v>
      </c>
      <c r="T6" s="61" t="s">
        <v>1064</v>
      </c>
      <c r="U6" s="61" t="s">
        <v>1065</v>
      </c>
      <c r="V6" s="61" t="s">
        <v>1064</v>
      </c>
      <c r="W6" s="61" t="s">
        <v>1065</v>
      </c>
      <c r="X6" s="878"/>
    </row>
    <row r="7" spans="1:24" s="19" customFormat="1" ht="34.5" customHeight="1">
      <c r="A7" s="872"/>
      <c r="B7" s="46" t="s">
        <v>1066</v>
      </c>
      <c r="C7" s="46" t="s">
        <v>1067</v>
      </c>
      <c r="D7" s="46" t="s">
        <v>1066</v>
      </c>
      <c r="E7" s="46" t="s">
        <v>1067</v>
      </c>
      <c r="F7" s="46" t="s">
        <v>1066</v>
      </c>
      <c r="G7" s="46" t="s">
        <v>1067</v>
      </c>
      <c r="H7" s="46" t="s">
        <v>1066</v>
      </c>
      <c r="I7" s="46" t="s">
        <v>1067</v>
      </c>
      <c r="J7" s="46" t="s">
        <v>1066</v>
      </c>
      <c r="K7" s="46" t="s">
        <v>1067</v>
      </c>
      <c r="L7" s="46" t="s">
        <v>1066</v>
      </c>
      <c r="M7" s="46" t="s">
        <v>1067</v>
      </c>
      <c r="N7" s="46" t="s">
        <v>1066</v>
      </c>
      <c r="O7" s="46" t="s">
        <v>1067</v>
      </c>
      <c r="P7" s="46" t="s">
        <v>1066</v>
      </c>
      <c r="Q7" s="46" t="s">
        <v>1067</v>
      </c>
      <c r="R7" s="46" t="s">
        <v>1066</v>
      </c>
      <c r="S7" s="46" t="s">
        <v>1067</v>
      </c>
      <c r="T7" s="46" t="s">
        <v>1066</v>
      </c>
      <c r="U7" s="46" t="s">
        <v>1067</v>
      </c>
      <c r="V7" s="46" t="s">
        <v>1066</v>
      </c>
      <c r="W7" s="46" t="s">
        <v>1067</v>
      </c>
      <c r="X7" s="871"/>
    </row>
    <row r="8" spans="1:24" s="27" customFormat="1" ht="34.5" customHeight="1">
      <c r="A8" s="20" t="s">
        <v>776</v>
      </c>
      <c r="B8" s="21">
        <f>SUM(D8,F8,H8,J8,L8,N8,P8,R8,T8)</f>
        <v>230</v>
      </c>
      <c r="C8" s="21">
        <v>0</v>
      </c>
      <c r="D8" s="21">
        <v>2</v>
      </c>
      <c r="E8" s="21">
        <v>0</v>
      </c>
      <c r="F8" s="21">
        <v>214</v>
      </c>
      <c r="G8" s="21">
        <v>0</v>
      </c>
      <c r="H8" s="21">
        <v>0</v>
      </c>
      <c r="I8" s="21">
        <v>0</v>
      </c>
      <c r="J8" s="21">
        <v>1</v>
      </c>
      <c r="K8" s="21">
        <v>0</v>
      </c>
      <c r="L8" s="21">
        <v>9</v>
      </c>
      <c r="M8" s="21">
        <v>0</v>
      </c>
      <c r="N8" s="21">
        <v>2</v>
      </c>
      <c r="O8" s="21">
        <v>0</v>
      </c>
      <c r="P8" s="21">
        <v>1</v>
      </c>
      <c r="Q8" s="21">
        <v>0</v>
      </c>
      <c r="R8" s="21">
        <v>0</v>
      </c>
      <c r="S8" s="21">
        <v>0</v>
      </c>
      <c r="T8" s="21">
        <v>1</v>
      </c>
      <c r="U8" s="21">
        <v>0</v>
      </c>
      <c r="V8" s="21">
        <v>0</v>
      </c>
      <c r="W8" s="21">
        <v>0</v>
      </c>
      <c r="X8" s="109" t="s">
        <v>776</v>
      </c>
    </row>
    <row r="9" spans="1:24" s="27" customFormat="1" ht="34.5" customHeight="1">
      <c r="A9" s="20" t="s">
        <v>777</v>
      </c>
      <c r="B9" s="21">
        <f>SUM(D9,F9,H9,J9,L9,N9,P9,R9,T9)</f>
        <v>386</v>
      </c>
      <c r="C9" s="21">
        <v>3</v>
      </c>
      <c r="D9" s="21">
        <v>3</v>
      </c>
      <c r="E9" s="21">
        <v>0</v>
      </c>
      <c r="F9" s="21">
        <v>377</v>
      </c>
      <c r="G9" s="21">
        <v>2</v>
      </c>
      <c r="H9" s="21">
        <v>1</v>
      </c>
      <c r="I9" s="21">
        <v>1</v>
      </c>
      <c r="J9" s="21">
        <v>0</v>
      </c>
      <c r="K9" s="21">
        <v>0</v>
      </c>
      <c r="L9" s="21">
        <v>5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2</v>
      </c>
      <c r="W9" s="21">
        <v>0</v>
      </c>
      <c r="X9" s="109" t="s">
        <v>777</v>
      </c>
    </row>
    <row r="10" spans="1:24" s="34" customFormat="1" ht="34.5" customHeight="1">
      <c r="A10" s="28" t="s">
        <v>801</v>
      </c>
      <c r="B10" s="21">
        <f>SUM(D10,F10,H10,J10,L10,N10,P10,R10,T10)</f>
        <v>124</v>
      </c>
      <c r="C10" s="73">
        <v>1</v>
      </c>
      <c r="D10" s="73">
        <v>1</v>
      </c>
      <c r="E10" s="73">
        <v>0</v>
      </c>
      <c r="F10" s="73">
        <v>113</v>
      </c>
      <c r="G10" s="73">
        <v>0</v>
      </c>
      <c r="H10" s="73">
        <v>0</v>
      </c>
      <c r="I10" s="73">
        <v>1</v>
      </c>
      <c r="J10" s="73">
        <v>1</v>
      </c>
      <c r="K10" s="73">
        <v>0</v>
      </c>
      <c r="L10" s="73">
        <v>6</v>
      </c>
      <c r="M10" s="73">
        <v>0</v>
      </c>
      <c r="N10" s="73">
        <v>0</v>
      </c>
      <c r="O10" s="73">
        <v>0</v>
      </c>
      <c r="P10" s="73">
        <v>1</v>
      </c>
      <c r="Q10" s="73">
        <v>0</v>
      </c>
      <c r="R10" s="73">
        <v>0</v>
      </c>
      <c r="S10" s="73">
        <v>0</v>
      </c>
      <c r="T10" s="73">
        <v>2</v>
      </c>
      <c r="U10" s="73">
        <v>0</v>
      </c>
      <c r="V10" s="73">
        <v>774</v>
      </c>
      <c r="W10" s="74">
        <v>0</v>
      </c>
      <c r="X10" s="110" t="s">
        <v>801</v>
      </c>
    </row>
    <row r="11" spans="1:24" s="34" customFormat="1" ht="34.5" customHeight="1">
      <c r="A11" s="28" t="s">
        <v>614</v>
      </c>
      <c r="B11" s="21">
        <v>361</v>
      </c>
      <c r="C11" s="73">
        <v>0</v>
      </c>
      <c r="D11" s="73">
        <v>5</v>
      </c>
      <c r="E11" s="73">
        <v>0</v>
      </c>
      <c r="F11" s="73">
        <v>336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18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2</v>
      </c>
      <c r="U11" s="73">
        <v>0</v>
      </c>
      <c r="V11" s="73">
        <v>93</v>
      </c>
      <c r="W11" s="74">
        <v>0</v>
      </c>
      <c r="X11" s="110" t="s">
        <v>616</v>
      </c>
    </row>
    <row r="12" spans="1:24" s="39" customFormat="1" ht="34.5" customHeight="1">
      <c r="A12" s="37" t="s">
        <v>615</v>
      </c>
      <c r="B12" s="40">
        <f>SUM(D12,F12,H12,J12,L12,N12,P12,R12,T12)</f>
        <v>426</v>
      </c>
      <c r="C12" s="76">
        <v>5</v>
      </c>
      <c r="D12" s="76">
        <v>2</v>
      </c>
      <c r="E12" s="345">
        <v>0</v>
      </c>
      <c r="F12" s="76">
        <v>386</v>
      </c>
      <c r="G12" s="76">
        <v>5</v>
      </c>
      <c r="H12" s="345">
        <v>0</v>
      </c>
      <c r="I12" s="345">
        <v>0</v>
      </c>
      <c r="J12" s="345">
        <v>0</v>
      </c>
      <c r="K12" s="345">
        <v>0</v>
      </c>
      <c r="L12" s="76">
        <v>22</v>
      </c>
      <c r="M12" s="345">
        <v>0</v>
      </c>
      <c r="N12" s="345">
        <v>0</v>
      </c>
      <c r="O12" s="345">
        <v>0</v>
      </c>
      <c r="P12" s="76">
        <v>1</v>
      </c>
      <c r="Q12" s="345">
        <v>0</v>
      </c>
      <c r="R12" s="76">
        <v>1</v>
      </c>
      <c r="S12" s="345">
        <v>0</v>
      </c>
      <c r="T12" s="76">
        <v>14</v>
      </c>
      <c r="U12" s="345">
        <v>0</v>
      </c>
      <c r="V12" s="76">
        <v>3</v>
      </c>
      <c r="W12" s="346">
        <v>0</v>
      </c>
      <c r="X12" s="111" t="s">
        <v>615</v>
      </c>
    </row>
    <row r="13" spans="1:28" s="53" customFormat="1" ht="16.5" customHeight="1">
      <c r="A13" s="53" t="s">
        <v>826</v>
      </c>
      <c r="N13" s="58" t="s">
        <v>854</v>
      </c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spans="1:24" s="252" customFormat="1" ht="16.5" customHeight="1">
      <c r="A14" s="251" t="s">
        <v>233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</row>
    <row r="15" s="252" customFormat="1" ht="16.5" customHeight="1">
      <c r="A15" s="252" t="s">
        <v>234</v>
      </c>
    </row>
    <row r="16" s="252" customFormat="1" ht="16.5" customHeight="1">
      <c r="A16" s="252" t="s">
        <v>235</v>
      </c>
    </row>
    <row r="17" s="252" customFormat="1" ht="16.5" customHeight="1">
      <c r="A17" s="252" t="s">
        <v>236</v>
      </c>
    </row>
  </sheetData>
  <sheetProtection/>
  <mergeCells count="25">
    <mergeCell ref="N5:O5"/>
    <mergeCell ref="J4:K4"/>
    <mergeCell ref="L4:M4"/>
    <mergeCell ref="V3:W5"/>
    <mergeCell ref="P5:Q5"/>
    <mergeCell ref="R5:S5"/>
    <mergeCell ref="T5:U5"/>
    <mergeCell ref="J5:K5"/>
    <mergeCell ref="L5:M5"/>
    <mergeCell ref="B4:C4"/>
    <mergeCell ref="D4:E4"/>
    <mergeCell ref="F4:G4"/>
    <mergeCell ref="H4:I4"/>
    <mergeCell ref="F5:G5"/>
    <mergeCell ref="H5:I5"/>
    <mergeCell ref="B5:C5"/>
    <mergeCell ref="D5:E5"/>
    <mergeCell ref="A1:X1"/>
    <mergeCell ref="B3:U3"/>
    <mergeCell ref="N4:O4"/>
    <mergeCell ref="P4:Q4"/>
    <mergeCell ref="R4:S4"/>
    <mergeCell ref="T4:U4"/>
    <mergeCell ref="X3:X7"/>
    <mergeCell ref="A3:A7"/>
  </mergeCells>
  <printOptions horizontalCentered="1"/>
  <pageMargins left="0.17" right="0.16" top="0.984251968503937" bottom="0.984251968503937" header="0.5118110236220472" footer="0.5118110236220472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19"/>
  <sheetViews>
    <sheetView zoomScalePageLayoutView="0" workbookViewId="0" topLeftCell="A1">
      <selection activeCell="B18" sqref="B18"/>
    </sheetView>
  </sheetViews>
  <sheetFormatPr defaultColWidth="7.10546875" defaultRowHeight="13.5"/>
  <cols>
    <col min="1" max="1" width="10.4453125" style="102" customWidth="1"/>
    <col min="2" max="4" width="6.3359375" style="102" customWidth="1"/>
    <col min="5" max="6" width="7.77734375" style="102" customWidth="1"/>
    <col min="7" max="7" width="6.77734375" style="102" customWidth="1"/>
    <col min="8" max="8" width="6.88671875" style="102" customWidth="1"/>
    <col min="9" max="9" width="6.5546875" style="102" customWidth="1"/>
    <col min="10" max="10" width="6.6640625" style="102" customWidth="1"/>
    <col min="11" max="11" width="7.4453125" style="102" customWidth="1"/>
    <col min="12" max="12" width="11.6640625" style="102" customWidth="1"/>
    <col min="13" max="13" width="11.77734375" style="102" customWidth="1"/>
    <col min="14" max="18" width="6.77734375" style="102" customWidth="1"/>
    <col min="19" max="27" width="5.4453125" style="102" customWidth="1"/>
    <col min="28" max="28" width="5.5546875" style="102" customWidth="1"/>
    <col min="29" max="53" width="5.4453125" style="102" customWidth="1"/>
    <col min="54" max="131" width="5.77734375" style="102" customWidth="1"/>
    <col min="132" max="16384" width="7.10546875" style="102" customWidth="1"/>
  </cols>
  <sheetData>
    <row r="1" spans="1:13" s="54" customFormat="1" ht="32.25" customHeight="1">
      <c r="A1" s="887" t="s">
        <v>609</v>
      </c>
      <c r="B1" s="888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</row>
    <row r="2" spans="1:13" s="19" customFormat="1" ht="24.75" customHeight="1">
      <c r="A2" s="19" t="s">
        <v>755</v>
      </c>
      <c r="M2" s="45" t="s">
        <v>1190</v>
      </c>
    </row>
    <row r="3" spans="1:13" s="60" customFormat="1" ht="24.75" customHeight="1">
      <c r="A3" s="852" t="s">
        <v>813</v>
      </c>
      <c r="B3" s="889" t="s">
        <v>610</v>
      </c>
      <c r="C3" s="890"/>
      <c r="D3" s="763"/>
      <c r="E3" s="211" t="s">
        <v>1068</v>
      </c>
      <c r="F3" s="211" t="s">
        <v>611</v>
      </c>
      <c r="G3" s="891" t="s">
        <v>612</v>
      </c>
      <c r="H3" s="890"/>
      <c r="I3" s="890"/>
      <c r="J3" s="890"/>
      <c r="K3" s="891" t="s">
        <v>613</v>
      </c>
      <c r="L3" s="890"/>
      <c r="M3" s="774" t="s">
        <v>786</v>
      </c>
    </row>
    <row r="4" spans="1:13" s="60" customFormat="1" ht="24.75" customHeight="1">
      <c r="A4" s="760"/>
      <c r="B4" s="767" t="s">
        <v>1069</v>
      </c>
      <c r="C4" s="892"/>
      <c r="D4" s="760"/>
      <c r="E4" s="212"/>
      <c r="F4" s="213"/>
      <c r="G4" s="772" t="s">
        <v>1070</v>
      </c>
      <c r="H4" s="893"/>
      <c r="I4" s="893"/>
      <c r="J4" s="893"/>
      <c r="K4" s="772" t="s">
        <v>1071</v>
      </c>
      <c r="L4" s="893"/>
      <c r="M4" s="767"/>
    </row>
    <row r="5" spans="1:13" s="60" customFormat="1" ht="34.5" customHeight="1">
      <c r="A5" s="760"/>
      <c r="B5" s="33"/>
      <c r="C5" s="211" t="s">
        <v>1072</v>
      </c>
      <c r="D5" s="211" t="s">
        <v>1073</v>
      </c>
      <c r="E5" s="214" t="s">
        <v>1074</v>
      </c>
      <c r="F5" s="214"/>
      <c r="G5" s="215" t="s">
        <v>621</v>
      </c>
      <c r="H5" s="216"/>
      <c r="I5" s="217" t="s">
        <v>622</v>
      </c>
      <c r="J5" s="216"/>
      <c r="K5" s="211" t="s">
        <v>623</v>
      </c>
      <c r="L5" s="218" t="s">
        <v>624</v>
      </c>
      <c r="M5" s="767"/>
    </row>
    <row r="6" spans="1:13" s="60" customFormat="1" ht="34.5" customHeight="1">
      <c r="A6" s="761"/>
      <c r="B6" s="184"/>
      <c r="C6" s="219" t="s">
        <v>625</v>
      </c>
      <c r="D6" s="219" t="s">
        <v>626</v>
      </c>
      <c r="E6" s="219" t="s">
        <v>627</v>
      </c>
      <c r="F6" s="219" t="s">
        <v>628</v>
      </c>
      <c r="G6" s="184"/>
      <c r="H6" s="220" t="s">
        <v>629</v>
      </c>
      <c r="I6" s="184"/>
      <c r="J6" s="220" t="s">
        <v>629</v>
      </c>
      <c r="K6" s="221" t="s">
        <v>630</v>
      </c>
      <c r="L6" s="222" t="s">
        <v>631</v>
      </c>
      <c r="M6" s="772"/>
    </row>
    <row r="7" spans="1:13" s="27" customFormat="1" ht="30.75" customHeight="1">
      <c r="A7" s="62" t="s">
        <v>776</v>
      </c>
      <c r="B7" s="21">
        <f>SUM(C7:D7)</f>
        <v>59</v>
      </c>
      <c r="C7" s="21">
        <v>30</v>
      </c>
      <c r="D7" s="21">
        <v>29</v>
      </c>
      <c r="E7" s="21">
        <v>0</v>
      </c>
      <c r="F7" s="21">
        <v>0</v>
      </c>
      <c r="G7" s="21">
        <v>59</v>
      </c>
      <c r="H7" s="21">
        <v>4</v>
      </c>
      <c r="I7" s="21">
        <v>0</v>
      </c>
      <c r="J7" s="25" t="s">
        <v>632</v>
      </c>
      <c r="K7" s="21">
        <v>48</v>
      </c>
      <c r="L7" s="21">
        <v>11</v>
      </c>
      <c r="M7" s="26" t="s">
        <v>776</v>
      </c>
    </row>
    <row r="8" spans="1:13" s="27" customFormat="1" ht="30.75" customHeight="1">
      <c r="A8" s="62" t="s">
        <v>777</v>
      </c>
      <c r="B8" s="21">
        <f>SUM(C8:D8)</f>
        <v>60</v>
      </c>
      <c r="C8" s="21">
        <v>32</v>
      </c>
      <c r="D8" s="21">
        <v>28</v>
      </c>
      <c r="E8" s="21">
        <v>2</v>
      </c>
      <c r="F8" s="21">
        <v>1</v>
      </c>
      <c r="G8" s="21">
        <v>60</v>
      </c>
      <c r="H8" s="21">
        <v>5</v>
      </c>
      <c r="I8" s="21">
        <v>0</v>
      </c>
      <c r="J8" s="25" t="s">
        <v>779</v>
      </c>
      <c r="K8" s="21">
        <v>48</v>
      </c>
      <c r="L8" s="21">
        <v>12</v>
      </c>
      <c r="M8" s="26" t="s">
        <v>777</v>
      </c>
    </row>
    <row r="9" spans="1:13" s="34" customFormat="1" ht="30.75" customHeight="1">
      <c r="A9" s="67" t="s">
        <v>633</v>
      </c>
      <c r="B9" s="21">
        <f>SUM(C9:D9)</f>
        <v>59</v>
      </c>
      <c r="C9" s="73">
        <v>32</v>
      </c>
      <c r="D9" s="73">
        <v>27</v>
      </c>
      <c r="E9" s="73">
        <v>0</v>
      </c>
      <c r="F9" s="73">
        <v>1</v>
      </c>
      <c r="G9" s="73">
        <v>59</v>
      </c>
      <c r="H9" s="73">
        <v>5</v>
      </c>
      <c r="I9" s="73">
        <v>0</v>
      </c>
      <c r="J9" s="73">
        <v>0</v>
      </c>
      <c r="K9" s="73">
        <v>45</v>
      </c>
      <c r="L9" s="73">
        <v>11</v>
      </c>
      <c r="M9" s="33" t="s">
        <v>633</v>
      </c>
    </row>
    <row r="10" spans="1:13" s="34" customFormat="1" ht="30.75" customHeight="1">
      <c r="A10" s="67" t="s">
        <v>616</v>
      </c>
      <c r="B10" s="21">
        <v>58</v>
      </c>
      <c r="C10" s="73">
        <v>32</v>
      </c>
      <c r="D10" s="73">
        <v>26</v>
      </c>
      <c r="E10" s="73">
        <v>0</v>
      </c>
      <c r="F10" s="73">
        <v>0</v>
      </c>
      <c r="G10" s="73">
        <v>0</v>
      </c>
      <c r="H10" s="73">
        <v>5</v>
      </c>
      <c r="I10" s="73">
        <v>0</v>
      </c>
      <c r="J10" s="73">
        <v>0</v>
      </c>
      <c r="K10" s="73">
        <v>45</v>
      </c>
      <c r="L10" s="73">
        <v>13</v>
      </c>
      <c r="M10" s="33" t="s">
        <v>616</v>
      </c>
    </row>
    <row r="11" spans="1:13" s="39" customFormat="1" ht="30.75" customHeight="1">
      <c r="A11" s="69" t="s">
        <v>620</v>
      </c>
      <c r="B11" s="40">
        <f>SUM(C11:D11)</f>
        <v>58</v>
      </c>
      <c r="C11" s="76">
        <v>32</v>
      </c>
      <c r="D11" s="76">
        <v>26</v>
      </c>
      <c r="E11" s="76">
        <v>0</v>
      </c>
      <c r="F11" s="76">
        <v>0</v>
      </c>
      <c r="G11" s="76">
        <v>58</v>
      </c>
      <c r="H11" s="76">
        <v>5</v>
      </c>
      <c r="I11" s="76">
        <v>0</v>
      </c>
      <c r="J11" s="76">
        <v>0</v>
      </c>
      <c r="K11" s="76">
        <v>45</v>
      </c>
      <c r="L11" s="76">
        <v>13</v>
      </c>
      <c r="M11" s="38" t="s">
        <v>620</v>
      </c>
    </row>
    <row r="12" spans="1:27" s="119" customFormat="1" ht="16.5" customHeight="1">
      <c r="A12" s="119" t="s">
        <v>142</v>
      </c>
      <c r="H12" s="223" t="s">
        <v>143</v>
      </c>
      <c r="R12" s="223"/>
      <c r="S12" s="223"/>
      <c r="T12" s="223"/>
      <c r="U12" s="223"/>
      <c r="V12" s="223"/>
      <c r="W12" s="223"/>
      <c r="X12" s="223"/>
      <c r="Y12" s="223"/>
      <c r="Z12" s="223"/>
      <c r="AA12" s="223"/>
    </row>
    <row r="13" spans="1:30" s="119" customFormat="1" ht="16.5" customHeight="1">
      <c r="A13" s="119" t="s">
        <v>144</v>
      </c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</row>
    <row r="14" spans="11:40" s="180" customFormat="1" ht="12"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</row>
    <row r="15" spans="11:45" s="35" customFormat="1" ht="12"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</row>
    <row r="16" spans="12:51" s="35" customFormat="1" ht="12"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</row>
    <row r="17" spans="12:51" s="35" customFormat="1" ht="12"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</row>
    <row r="18" spans="12:51" s="35" customFormat="1" ht="12"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</row>
    <row r="19" spans="12:51" s="35" customFormat="1" ht="12"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</row>
  </sheetData>
  <sheetProtection/>
  <mergeCells count="9">
    <mergeCell ref="A1:M1"/>
    <mergeCell ref="A3:A6"/>
    <mergeCell ref="B3:D3"/>
    <mergeCell ref="G3:J3"/>
    <mergeCell ref="K3:L3"/>
    <mergeCell ref="M3:M6"/>
    <mergeCell ref="B4:D4"/>
    <mergeCell ref="G4:J4"/>
    <mergeCell ref="K4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3"/>
  <sheetViews>
    <sheetView showZeros="0" zoomScale="83" zoomScaleNormal="83" zoomScaleSheetLayoutView="85" zoomScalePageLayoutView="0" workbookViewId="0" topLeftCell="A1">
      <pane xSplit="1" ySplit="2" topLeftCell="B3" activePane="bottomRight" state="frozen"/>
      <selection pane="topLeft" activeCell="A1" sqref="A1:AE1"/>
      <selection pane="topRight" activeCell="A1" sqref="A1:AE1"/>
      <selection pane="bottomLeft" activeCell="A1" sqref="A1:AE1"/>
      <selection pane="bottomRight" activeCell="E8" sqref="E8"/>
    </sheetView>
  </sheetViews>
  <sheetFormatPr defaultColWidth="8.88671875" defaultRowHeight="13.5"/>
  <cols>
    <col min="1" max="1" width="10.99609375" style="15" customWidth="1"/>
    <col min="2" max="2" width="9.5546875" style="15" customWidth="1"/>
    <col min="3" max="3" width="9.3359375" style="15" customWidth="1"/>
    <col min="4" max="4" width="7.21484375" style="15" customWidth="1"/>
    <col min="5" max="5" width="10.77734375" style="15" customWidth="1"/>
    <col min="6" max="6" width="10.4453125" style="15" customWidth="1"/>
    <col min="7" max="7" width="9.88671875" style="15" customWidth="1"/>
    <col min="8" max="8" width="6.99609375" style="15" customWidth="1"/>
    <col min="9" max="9" width="8.21484375" style="15" customWidth="1"/>
    <col min="10" max="10" width="8.5546875" style="15" customWidth="1"/>
    <col min="11" max="11" width="10.21484375" style="15" customWidth="1"/>
    <col min="12" max="12" width="9.5546875" style="15" customWidth="1"/>
    <col min="13" max="13" width="10.10546875" style="15" customWidth="1"/>
    <col min="14" max="14" width="10.4453125" style="15" customWidth="1"/>
    <col min="15" max="15" width="11.88671875" style="15" customWidth="1"/>
    <col min="16" max="16384" width="8.88671875" style="15" customWidth="1"/>
  </cols>
  <sheetData>
    <row r="1" spans="1:14" ht="26.25" customHeight="1">
      <c r="A1" s="900" t="s">
        <v>1426</v>
      </c>
      <c r="B1" s="901"/>
      <c r="C1" s="901"/>
      <c r="D1" s="901"/>
      <c r="E1" s="901"/>
      <c r="F1" s="901"/>
      <c r="G1" s="901"/>
      <c r="H1" s="901"/>
      <c r="I1" s="901"/>
      <c r="J1" s="901"/>
      <c r="K1" s="901"/>
      <c r="L1" s="901"/>
      <c r="M1" s="901"/>
      <c r="N1" s="901"/>
    </row>
    <row r="2" spans="1:14" ht="18" customHeight="1">
      <c r="A2" s="350" t="s">
        <v>1189</v>
      </c>
      <c r="N2" s="16" t="s">
        <v>1190</v>
      </c>
    </row>
    <row r="3" spans="1:22" ht="21.75" customHeight="1">
      <c r="A3" s="897" t="s">
        <v>724</v>
      </c>
      <c r="B3" s="903" t="s">
        <v>1427</v>
      </c>
      <c r="C3" s="904"/>
      <c r="D3" s="904"/>
      <c r="E3" s="904"/>
      <c r="F3" s="904"/>
      <c r="G3" s="904"/>
      <c r="H3" s="904"/>
      <c r="I3" s="905"/>
      <c r="J3" s="903" t="s">
        <v>1428</v>
      </c>
      <c r="K3" s="904"/>
      <c r="L3" s="904"/>
      <c r="M3" s="904"/>
      <c r="N3" s="894" t="s">
        <v>858</v>
      </c>
      <c r="O3" s="348"/>
      <c r="P3" s="347"/>
      <c r="Q3" s="347"/>
      <c r="R3" s="347"/>
      <c r="S3" s="347"/>
      <c r="T3" s="347"/>
      <c r="U3" s="347"/>
      <c r="V3" s="347"/>
    </row>
    <row r="4" spans="1:22" ht="21.75" customHeight="1">
      <c r="A4" s="898"/>
      <c r="B4" s="906" t="s">
        <v>485</v>
      </c>
      <c r="C4" s="907"/>
      <c r="D4" s="907"/>
      <c r="E4" s="907"/>
      <c r="F4" s="907"/>
      <c r="G4" s="907"/>
      <c r="H4" s="907"/>
      <c r="I4" s="908"/>
      <c r="J4" s="906" t="s">
        <v>486</v>
      </c>
      <c r="K4" s="907"/>
      <c r="L4" s="907"/>
      <c r="M4" s="907"/>
      <c r="N4" s="895"/>
      <c r="O4" s="348"/>
      <c r="P4" s="347"/>
      <c r="Q4" s="347"/>
      <c r="R4" s="347"/>
      <c r="S4" s="347"/>
      <c r="T4" s="347"/>
      <c r="U4" s="347"/>
      <c r="V4" s="347"/>
    </row>
    <row r="5" spans="1:15" ht="21.75" customHeight="1">
      <c r="A5" s="898"/>
      <c r="B5" s="354" t="s">
        <v>487</v>
      </c>
      <c r="C5" s="355" t="s">
        <v>488</v>
      </c>
      <c r="D5" s="355" t="s">
        <v>489</v>
      </c>
      <c r="E5" s="355" t="s">
        <v>1429</v>
      </c>
      <c r="F5" s="355" t="s">
        <v>1430</v>
      </c>
      <c r="G5" s="355" t="s">
        <v>490</v>
      </c>
      <c r="H5" s="355" t="s">
        <v>491</v>
      </c>
      <c r="I5" s="355" t="s">
        <v>429</v>
      </c>
      <c r="J5" s="354" t="s">
        <v>487</v>
      </c>
      <c r="K5" s="903" t="s">
        <v>1431</v>
      </c>
      <c r="L5" s="904"/>
      <c r="M5" s="909"/>
      <c r="N5" s="895"/>
      <c r="O5" s="16"/>
    </row>
    <row r="6" spans="1:15" ht="21.75" customHeight="1">
      <c r="A6" s="898"/>
      <c r="B6" s="356" t="s">
        <v>1094</v>
      </c>
      <c r="C6" s="356" t="s">
        <v>492</v>
      </c>
      <c r="D6" s="356" t="s">
        <v>493</v>
      </c>
      <c r="E6" s="356" t="s">
        <v>1432</v>
      </c>
      <c r="F6" s="356" t="s">
        <v>1432</v>
      </c>
      <c r="G6" s="356"/>
      <c r="H6" s="354" t="s">
        <v>495</v>
      </c>
      <c r="I6" s="356" t="s">
        <v>379</v>
      </c>
      <c r="J6" s="356" t="s">
        <v>1094</v>
      </c>
      <c r="K6" s="357"/>
      <c r="L6" s="355" t="s">
        <v>498</v>
      </c>
      <c r="M6" s="351" t="s">
        <v>499</v>
      </c>
      <c r="N6" s="895"/>
      <c r="O6" s="16"/>
    </row>
    <row r="7" spans="1:15" ht="21.75" customHeight="1">
      <c r="A7" s="902"/>
      <c r="B7" s="358"/>
      <c r="C7" s="359" t="s">
        <v>496</v>
      </c>
      <c r="D7" s="358"/>
      <c r="E7" s="360" t="s">
        <v>1433</v>
      </c>
      <c r="F7" s="360" t="s">
        <v>1434</v>
      </c>
      <c r="G7" s="359" t="s">
        <v>494</v>
      </c>
      <c r="H7" s="359" t="s">
        <v>497</v>
      </c>
      <c r="I7" s="358"/>
      <c r="J7" s="358"/>
      <c r="K7" s="359"/>
      <c r="L7" s="359" t="s">
        <v>500</v>
      </c>
      <c r="M7" s="361" t="s">
        <v>1435</v>
      </c>
      <c r="N7" s="896"/>
      <c r="O7" s="16"/>
    </row>
    <row r="8" spans="1:15" ht="30" customHeight="1">
      <c r="A8" s="362" t="s">
        <v>777</v>
      </c>
      <c r="B8" s="363">
        <v>377</v>
      </c>
      <c r="C8" s="364">
        <v>308</v>
      </c>
      <c r="D8" s="364">
        <v>35</v>
      </c>
      <c r="E8" s="364">
        <v>1</v>
      </c>
      <c r="F8" s="364">
        <v>8</v>
      </c>
      <c r="G8" s="364">
        <v>9</v>
      </c>
      <c r="H8" s="365">
        <v>0</v>
      </c>
      <c r="I8" s="364">
        <v>16</v>
      </c>
      <c r="J8" s="366">
        <v>1935</v>
      </c>
      <c r="K8" s="207">
        <v>1935</v>
      </c>
      <c r="L8" s="207">
        <v>1922</v>
      </c>
      <c r="M8" s="367">
        <v>13</v>
      </c>
      <c r="N8" s="368" t="s">
        <v>777</v>
      </c>
      <c r="O8" s="16"/>
    </row>
    <row r="9" spans="1:15" s="372" customFormat="1" ht="30" customHeight="1">
      <c r="A9" s="362" t="s">
        <v>355</v>
      </c>
      <c r="B9" s="363">
        <v>115</v>
      </c>
      <c r="C9" s="367">
        <v>70</v>
      </c>
      <c r="D9" s="367">
        <v>6</v>
      </c>
      <c r="E9" s="369">
        <v>0</v>
      </c>
      <c r="F9" s="367">
        <v>11</v>
      </c>
      <c r="G9" s="367">
        <v>28</v>
      </c>
      <c r="H9" s="365">
        <v>0</v>
      </c>
      <c r="I9" s="367">
        <v>0</v>
      </c>
      <c r="J9" s="207">
        <v>1631</v>
      </c>
      <c r="K9" s="207">
        <v>1631</v>
      </c>
      <c r="L9" s="207">
        <v>1631</v>
      </c>
      <c r="M9" s="370">
        <v>0</v>
      </c>
      <c r="N9" s="368" t="s">
        <v>355</v>
      </c>
      <c r="O9" s="371"/>
    </row>
    <row r="10" spans="1:15" s="372" customFormat="1" ht="30" customHeight="1">
      <c r="A10" s="362" t="s">
        <v>614</v>
      </c>
      <c r="B10" s="363">
        <v>501</v>
      </c>
      <c r="C10" s="367">
        <v>400</v>
      </c>
      <c r="D10" s="367">
        <v>38</v>
      </c>
      <c r="E10" s="369">
        <v>3</v>
      </c>
      <c r="F10" s="367">
        <v>18</v>
      </c>
      <c r="G10" s="367">
        <v>41</v>
      </c>
      <c r="H10" s="365">
        <v>0</v>
      </c>
      <c r="I10" s="367">
        <v>1</v>
      </c>
      <c r="J10" s="207">
        <v>2127</v>
      </c>
      <c r="K10" s="207">
        <v>2127</v>
      </c>
      <c r="L10" s="207">
        <v>2127</v>
      </c>
      <c r="M10" s="370">
        <v>0</v>
      </c>
      <c r="N10" s="368" t="s">
        <v>614</v>
      </c>
      <c r="O10" s="371"/>
    </row>
    <row r="11" spans="1:15" s="372" customFormat="1" ht="30" customHeight="1">
      <c r="A11" s="373" t="s">
        <v>577</v>
      </c>
      <c r="B11" s="374">
        <f>SUM(C11:I11)</f>
        <v>506</v>
      </c>
      <c r="C11" s="375">
        <v>386</v>
      </c>
      <c r="D11" s="375">
        <v>80</v>
      </c>
      <c r="E11" s="375">
        <v>3</v>
      </c>
      <c r="F11" s="375">
        <v>12</v>
      </c>
      <c r="G11" s="375">
        <v>14</v>
      </c>
      <c r="H11" s="376">
        <v>0</v>
      </c>
      <c r="I11" s="375">
        <v>11</v>
      </c>
      <c r="J11" s="377">
        <v>4255</v>
      </c>
      <c r="K11" s="377">
        <v>2143</v>
      </c>
      <c r="L11" s="377">
        <v>2143</v>
      </c>
      <c r="M11" s="378">
        <v>0</v>
      </c>
      <c r="N11" s="379" t="s">
        <v>577</v>
      </c>
      <c r="O11" s="371"/>
    </row>
    <row r="12" ht="18" customHeight="1">
      <c r="O12" s="16"/>
    </row>
    <row r="13" spans="1:15" ht="18" customHeight="1">
      <c r="A13" s="897" t="s">
        <v>724</v>
      </c>
      <c r="B13" s="903" t="s">
        <v>501</v>
      </c>
      <c r="C13" s="904"/>
      <c r="D13" s="905"/>
      <c r="E13" s="903" t="s">
        <v>1436</v>
      </c>
      <c r="F13" s="904"/>
      <c r="G13" s="904"/>
      <c r="H13" s="904"/>
      <c r="I13" s="904"/>
      <c r="J13" s="904"/>
      <c r="K13" s="904"/>
      <c r="L13" s="894" t="s">
        <v>858</v>
      </c>
      <c r="O13" s="16"/>
    </row>
    <row r="14" spans="1:15" ht="24" customHeight="1">
      <c r="A14" s="898"/>
      <c r="B14" s="906" t="s">
        <v>505</v>
      </c>
      <c r="C14" s="907"/>
      <c r="D14" s="908"/>
      <c r="E14" s="906" t="s">
        <v>506</v>
      </c>
      <c r="F14" s="907"/>
      <c r="G14" s="907"/>
      <c r="H14" s="907"/>
      <c r="I14" s="907"/>
      <c r="J14" s="907"/>
      <c r="K14" s="907"/>
      <c r="L14" s="895"/>
      <c r="O14" s="16"/>
    </row>
    <row r="15" spans="1:15" ht="27.75" customHeight="1">
      <c r="A15" s="898"/>
      <c r="B15" s="903" t="s">
        <v>1437</v>
      </c>
      <c r="C15" s="904"/>
      <c r="D15" s="905"/>
      <c r="E15" s="903" t="s">
        <v>1438</v>
      </c>
      <c r="F15" s="904"/>
      <c r="G15" s="905"/>
      <c r="H15" s="903" t="s">
        <v>0</v>
      </c>
      <c r="I15" s="904"/>
      <c r="J15" s="905"/>
      <c r="K15" s="351" t="s">
        <v>507</v>
      </c>
      <c r="L15" s="895"/>
      <c r="O15" s="16"/>
    </row>
    <row r="16" spans="1:15" ht="24" customHeight="1">
      <c r="A16" s="898"/>
      <c r="B16" s="910"/>
      <c r="C16" s="355" t="s">
        <v>498</v>
      </c>
      <c r="D16" s="351" t="s">
        <v>499</v>
      </c>
      <c r="E16" s="910"/>
      <c r="F16" s="380" t="s">
        <v>1</v>
      </c>
      <c r="G16" s="355" t="s">
        <v>508</v>
      </c>
      <c r="H16" s="910"/>
      <c r="I16" s="355" t="s">
        <v>509</v>
      </c>
      <c r="J16" s="355" t="s">
        <v>510</v>
      </c>
      <c r="K16" s="381" t="s">
        <v>511</v>
      </c>
      <c r="L16" s="895"/>
      <c r="O16" s="16"/>
    </row>
    <row r="17" spans="1:15" ht="24" customHeight="1">
      <c r="A17" s="899"/>
      <c r="B17" s="911"/>
      <c r="C17" s="359" t="s">
        <v>500</v>
      </c>
      <c r="D17" s="361" t="s">
        <v>2</v>
      </c>
      <c r="E17" s="911"/>
      <c r="F17" s="382" t="s">
        <v>512</v>
      </c>
      <c r="G17" s="382" t="s">
        <v>513</v>
      </c>
      <c r="H17" s="911"/>
      <c r="I17" s="382" t="s">
        <v>514</v>
      </c>
      <c r="J17" s="382" t="s">
        <v>515</v>
      </c>
      <c r="K17" s="383"/>
      <c r="L17" s="896"/>
      <c r="O17" s="16"/>
    </row>
    <row r="18" spans="1:15" ht="23.25" customHeight="1">
      <c r="A18" s="362" t="s">
        <v>777</v>
      </c>
      <c r="B18" s="384">
        <v>991</v>
      </c>
      <c r="C18" s="385">
        <v>991</v>
      </c>
      <c r="D18" s="386">
        <v>0</v>
      </c>
      <c r="E18" s="387">
        <v>49551</v>
      </c>
      <c r="F18" s="387">
        <v>47072</v>
      </c>
      <c r="G18" s="387">
        <v>2479</v>
      </c>
      <c r="H18" s="387">
        <v>108</v>
      </c>
      <c r="I18" s="387">
        <v>70</v>
      </c>
      <c r="J18" s="387">
        <v>38</v>
      </c>
      <c r="K18" s="387">
        <v>202</v>
      </c>
      <c r="L18" s="368" t="s">
        <v>777</v>
      </c>
      <c r="O18" s="16"/>
    </row>
    <row r="19" spans="1:15" s="372" customFormat="1" ht="23.25" customHeight="1">
      <c r="A19" s="362" t="s">
        <v>355</v>
      </c>
      <c r="B19" s="385">
        <v>1083</v>
      </c>
      <c r="C19" s="385">
        <v>1083</v>
      </c>
      <c r="D19" s="386">
        <v>0</v>
      </c>
      <c r="E19" s="388">
        <f>SUM(F19:G19)</f>
        <v>40871</v>
      </c>
      <c r="F19" s="388">
        <v>38484</v>
      </c>
      <c r="G19" s="388">
        <v>2387</v>
      </c>
      <c r="H19" s="388">
        <f>SUM(I19:J19)</f>
        <v>113</v>
      </c>
      <c r="I19" s="388">
        <v>41</v>
      </c>
      <c r="J19" s="388">
        <v>72</v>
      </c>
      <c r="K19" s="388">
        <v>216</v>
      </c>
      <c r="L19" s="368" t="s">
        <v>355</v>
      </c>
      <c r="O19" s="371"/>
    </row>
    <row r="20" spans="1:15" s="372" customFormat="1" ht="23.25" customHeight="1">
      <c r="A20" s="362" t="s">
        <v>614</v>
      </c>
      <c r="B20" s="385">
        <v>1694</v>
      </c>
      <c r="C20" s="385">
        <v>1694</v>
      </c>
      <c r="D20" s="386">
        <v>0</v>
      </c>
      <c r="E20" s="388">
        <v>60941</v>
      </c>
      <c r="F20" s="388">
        <v>58784</v>
      </c>
      <c r="G20" s="388">
        <v>2157</v>
      </c>
      <c r="H20" s="388">
        <v>110</v>
      </c>
      <c r="I20" s="388">
        <v>32</v>
      </c>
      <c r="J20" s="388">
        <v>78</v>
      </c>
      <c r="K20" s="388">
        <v>48</v>
      </c>
      <c r="L20" s="368" t="s">
        <v>614</v>
      </c>
      <c r="O20" s="371"/>
    </row>
    <row r="21" spans="1:15" s="372" customFormat="1" ht="23.25" customHeight="1">
      <c r="A21" s="373" t="s">
        <v>577</v>
      </c>
      <c r="B21" s="389">
        <v>2112</v>
      </c>
      <c r="C21" s="389">
        <v>2112</v>
      </c>
      <c r="D21" s="390">
        <v>0</v>
      </c>
      <c r="E21" s="391">
        <v>71903</v>
      </c>
      <c r="F21" s="391">
        <v>70031</v>
      </c>
      <c r="G21" s="391">
        <v>1872</v>
      </c>
      <c r="H21" s="391">
        <v>70</v>
      </c>
      <c r="I21" s="391">
        <v>29</v>
      </c>
      <c r="J21" s="391">
        <v>41</v>
      </c>
      <c r="K21" s="392">
        <v>62</v>
      </c>
      <c r="L21" s="379" t="s">
        <v>577</v>
      </c>
      <c r="O21" s="371"/>
    </row>
    <row r="22" spans="1:27" s="119" customFormat="1" ht="16.5" customHeight="1">
      <c r="A22" s="119" t="s">
        <v>826</v>
      </c>
      <c r="H22" s="223" t="s">
        <v>854</v>
      </c>
      <c r="R22" s="223"/>
      <c r="S22" s="223"/>
      <c r="T22" s="223"/>
      <c r="U22" s="223"/>
      <c r="V22" s="223"/>
      <c r="W22" s="223"/>
      <c r="X22" s="223"/>
      <c r="Y22" s="223"/>
      <c r="Z22" s="223"/>
      <c r="AA22" s="223"/>
    </row>
    <row r="23" ht="12.75">
      <c r="L23" s="393"/>
    </row>
    <row r="24" ht="12.75" hidden="1"/>
    <row r="25" ht="12.75" hidden="1"/>
    <row r="26" ht="12.75" hidden="1"/>
  </sheetData>
  <sheetProtection/>
  <mergeCells count="20">
    <mergeCell ref="K5:M5"/>
    <mergeCell ref="B16:B17"/>
    <mergeCell ref="E16:E17"/>
    <mergeCell ref="H16:H17"/>
    <mergeCell ref="E13:K13"/>
    <mergeCell ref="B14:D14"/>
    <mergeCell ref="E14:K14"/>
    <mergeCell ref="B15:D15"/>
    <mergeCell ref="E15:G15"/>
    <mergeCell ref="H15:J15"/>
    <mergeCell ref="N3:N7"/>
    <mergeCell ref="L13:L17"/>
    <mergeCell ref="A13:A17"/>
    <mergeCell ref="A1:N1"/>
    <mergeCell ref="A3:A7"/>
    <mergeCell ref="B3:I3"/>
    <mergeCell ref="J3:M3"/>
    <mergeCell ref="B4:I4"/>
    <mergeCell ref="J4:M4"/>
    <mergeCell ref="B13:D1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19"/>
  <sheetViews>
    <sheetView zoomScaleSheetLayoutView="100" zoomScalePageLayoutView="0" workbookViewId="0" topLeftCell="A1">
      <selection activeCell="C18" sqref="C18"/>
    </sheetView>
  </sheetViews>
  <sheetFormatPr defaultColWidth="7.10546875" defaultRowHeight="13.5"/>
  <cols>
    <col min="1" max="1" width="9.99609375" style="139" customWidth="1"/>
    <col min="2" max="2" width="8.21484375" style="139" customWidth="1"/>
    <col min="3" max="7" width="8.21484375" style="402" customWidth="1"/>
    <col min="8" max="8" width="8.21484375" style="139" customWidth="1"/>
    <col min="9" max="11" width="8.21484375" style="402" customWidth="1"/>
    <col min="12" max="12" width="11.5546875" style="139" customWidth="1"/>
    <col min="13" max="13" width="11.10546875" style="139" customWidth="1"/>
    <col min="14" max="14" width="12.5546875" style="139" customWidth="1"/>
    <col min="15" max="16" width="10.5546875" style="139" customWidth="1"/>
    <col min="17" max="16384" width="7.10546875" style="139" customWidth="1"/>
  </cols>
  <sheetData>
    <row r="1" spans="1:12" s="114" customFormat="1" ht="32.25" customHeight="1">
      <c r="A1" s="758" t="s">
        <v>145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</row>
    <row r="2" spans="1:12" s="60" customFormat="1" ht="18" customHeight="1">
      <c r="A2" s="60" t="s">
        <v>79</v>
      </c>
      <c r="C2" s="394"/>
      <c r="D2" s="394"/>
      <c r="E2" s="394"/>
      <c r="F2" s="394"/>
      <c r="G2" s="394"/>
      <c r="I2" s="394"/>
      <c r="J2" s="394"/>
      <c r="K2" s="394"/>
      <c r="L2" s="395"/>
    </row>
    <row r="3" spans="1:12" s="180" customFormat="1" ht="45" customHeight="1">
      <c r="A3" s="852" t="s">
        <v>311</v>
      </c>
      <c r="B3" s="912" t="s">
        <v>239</v>
      </c>
      <c r="C3" s="913"/>
      <c r="D3" s="912" t="s">
        <v>240</v>
      </c>
      <c r="E3" s="913"/>
      <c r="F3" s="912" t="s">
        <v>241</v>
      </c>
      <c r="G3" s="913"/>
      <c r="H3" s="849" t="s">
        <v>238</v>
      </c>
      <c r="I3" s="914"/>
      <c r="J3" s="912" t="s">
        <v>242</v>
      </c>
      <c r="K3" s="913"/>
      <c r="L3" s="891" t="s">
        <v>786</v>
      </c>
    </row>
    <row r="4" spans="1:12" s="180" customFormat="1" ht="45" customHeight="1">
      <c r="A4" s="916"/>
      <c r="B4" s="396" t="s">
        <v>80</v>
      </c>
      <c r="C4" s="397" t="s">
        <v>802</v>
      </c>
      <c r="D4" s="396" t="s">
        <v>81</v>
      </c>
      <c r="E4" s="397" t="s">
        <v>802</v>
      </c>
      <c r="F4" s="396" t="s">
        <v>81</v>
      </c>
      <c r="G4" s="397" t="s">
        <v>802</v>
      </c>
      <c r="H4" s="396" t="s">
        <v>243</v>
      </c>
      <c r="I4" s="397" t="s">
        <v>802</v>
      </c>
      <c r="J4" s="396" t="s">
        <v>81</v>
      </c>
      <c r="K4" s="397" t="s">
        <v>802</v>
      </c>
      <c r="L4" s="915"/>
    </row>
    <row r="5" spans="1:12" s="80" customFormat="1" ht="39.75" customHeight="1">
      <c r="A5" s="398" t="s">
        <v>776</v>
      </c>
      <c r="B5" s="86">
        <v>2056</v>
      </c>
      <c r="C5" s="86">
        <v>14189</v>
      </c>
      <c r="D5" s="113">
        <v>2796</v>
      </c>
      <c r="E5" s="86">
        <v>2796</v>
      </c>
      <c r="F5" s="86">
        <v>348</v>
      </c>
      <c r="G5" s="86">
        <v>17113</v>
      </c>
      <c r="H5" s="86"/>
      <c r="I5" s="86"/>
      <c r="J5" s="86" t="s">
        <v>780</v>
      </c>
      <c r="K5" s="86" t="s">
        <v>780</v>
      </c>
      <c r="L5" s="26" t="s">
        <v>776</v>
      </c>
    </row>
    <row r="6" spans="1:12" s="80" customFormat="1" ht="39.75" customHeight="1">
      <c r="A6" s="398" t="s">
        <v>777</v>
      </c>
      <c r="B6" s="86">
        <v>1301</v>
      </c>
      <c r="C6" s="86">
        <v>11564</v>
      </c>
      <c r="D6" s="113">
        <v>2399</v>
      </c>
      <c r="E6" s="86">
        <v>2399</v>
      </c>
      <c r="F6" s="86">
        <v>413</v>
      </c>
      <c r="G6" s="86">
        <v>10718</v>
      </c>
      <c r="H6" s="86"/>
      <c r="I6" s="86"/>
      <c r="J6" s="86" t="s">
        <v>780</v>
      </c>
      <c r="K6" s="86" t="s">
        <v>780</v>
      </c>
      <c r="L6" s="26" t="s">
        <v>777</v>
      </c>
    </row>
    <row r="7" spans="1:12" s="83" customFormat="1" ht="39.75" customHeight="1">
      <c r="A7" s="117" t="s">
        <v>801</v>
      </c>
      <c r="B7" s="82">
        <v>1743</v>
      </c>
      <c r="C7" s="82">
        <v>23740</v>
      </c>
      <c r="D7" s="82">
        <v>4114</v>
      </c>
      <c r="E7" s="82">
        <v>4077</v>
      </c>
      <c r="F7" s="82">
        <v>512</v>
      </c>
      <c r="G7" s="82">
        <v>7579</v>
      </c>
      <c r="H7" s="82"/>
      <c r="I7" s="82"/>
      <c r="J7" s="82" t="s">
        <v>780</v>
      </c>
      <c r="K7" s="82" t="s">
        <v>780</v>
      </c>
      <c r="L7" s="33" t="s">
        <v>801</v>
      </c>
    </row>
    <row r="8" spans="1:12" s="83" customFormat="1" ht="39.75" customHeight="1">
      <c r="A8" s="117" t="s">
        <v>616</v>
      </c>
      <c r="B8" s="82">
        <v>1592</v>
      </c>
      <c r="C8" s="82">
        <v>28294</v>
      </c>
      <c r="D8" s="82">
        <v>3478</v>
      </c>
      <c r="E8" s="82">
        <v>3478</v>
      </c>
      <c r="F8" s="82">
        <v>390</v>
      </c>
      <c r="G8" s="82">
        <v>15024</v>
      </c>
      <c r="H8" s="82"/>
      <c r="I8" s="82"/>
      <c r="J8" s="82">
        <v>404</v>
      </c>
      <c r="K8" s="82">
        <v>404</v>
      </c>
      <c r="L8" s="33" t="s">
        <v>614</v>
      </c>
    </row>
    <row r="9" spans="1:12" s="93" customFormat="1" ht="39.75" customHeight="1">
      <c r="A9" s="226" t="s">
        <v>615</v>
      </c>
      <c r="B9" s="92">
        <v>988</v>
      </c>
      <c r="C9" s="92">
        <v>40289</v>
      </c>
      <c r="D9" s="92">
        <v>11438</v>
      </c>
      <c r="E9" s="92">
        <v>11438</v>
      </c>
      <c r="F9" s="92">
        <v>1197</v>
      </c>
      <c r="G9" s="92">
        <v>28119</v>
      </c>
      <c r="H9" s="92">
        <v>31665</v>
      </c>
      <c r="I9" s="92">
        <v>31665</v>
      </c>
      <c r="J9" s="92">
        <v>322</v>
      </c>
      <c r="K9" s="92">
        <v>322</v>
      </c>
      <c r="L9" s="38" t="s">
        <v>615</v>
      </c>
    </row>
    <row r="10" spans="1:27" s="119" customFormat="1" ht="13.5" customHeight="1">
      <c r="A10" s="119" t="s">
        <v>826</v>
      </c>
      <c r="G10" s="223" t="s">
        <v>854</v>
      </c>
      <c r="R10" s="223"/>
      <c r="S10" s="223"/>
      <c r="T10" s="223"/>
      <c r="U10" s="223"/>
      <c r="V10" s="223"/>
      <c r="W10" s="223"/>
      <c r="X10" s="223"/>
      <c r="Y10" s="223"/>
      <c r="Z10" s="223"/>
      <c r="AA10" s="223"/>
    </row>
    <row r="11" spans="1:14" s="145" customFormat="1" ht="13.5" customHeight="1">
      <c r="A11" s="145" t="s">
        <v>237</v>
      </c>
      <c r="N11" s="399"/>
    </row>
    <row r="12" spans="3:11" s="400" customFormat="1" ht="13.5">
      <c r="C12" s="401"/>
      <c r="D12" s="401"/>
      <c r="E12" s="401"/>
      <c r="F12" s="401"/>
      <c r="G12" s="401"/>
      <c r="I12" s="401"/>
      <c r="J12" s="401"/>
      <c r="K12" s="401"/>
    </row>
    <row r="13" spans="3:11" s="400" customFormat="1" ht="13.5">
      <c r="C13" s="401"/>
      <c r="D13" s="401"/>
      <c r="E13" s="401"/>
      <c r="F13" s="401"/>
      <c r="G13" s="401"/>
      <c r="I13" s="401"/>
      <c r="J13" s="401"/>
      <c r="K13" s="401"/>
    </row>
    <row r="14" spans="3:11" s="400" customFormat="1" ht="13.5">
      <c r="C14" s="401"/>
      <c r="D14" s="401"/>
      <c r="E14" s="401"/>
      <c r="F14" s="401"/>
      <c r="G14" s="401"/>
      <c r="I14" s="401"/>
      <c r="J14" s="401"/>
      <c r="K14" s="401"/>
    </row>
    <row r="15" spans="3:11" s="400" customFormat="1" ht="13.5">
      <c r="C15" s="401"/>
      <c r="D15" s="401"/>
      <c r="E15" s="401"/>
      <c r="F15" s="401"/>
      <c r="G15" s="401"/>
      <c r="I15" s="401"/>
      <c r="J15" s="401"/>
      <c r="K15" s="401"/>
    </row>
    <row r="16" spans="3:11" s="400" customFormat="1" ht="13.5">
      <c r="C16" s="401"/>
      <c r="D16" s="401"/>
      <c r="E16" s="401"/>
      <c r="F16" s="401"/>
      <c r="G16" s="401"/>
      <c r="I16" s="401"/>
      <c r="J16" s="401"/>
      <c r="K16" s="401"/>
    </row>
    <row r="17" spans="3:11" s="400" customFormat="1" ht="13.5">
      <c r="C17" s="401"/>
      <c r="D17" s="401"/>
      <c r="E17" s="401"/>
      <c r="F17" s="401"/>
      <c r="G17" s="401"/>
      <c r="I17" s="401"/>
      <c r="J17" s="401"/>
      <c r="K17" s="401"/>
    </row>
    <row r="18" spans="3:11" s="400" customFormat="1" ht="13.5">
      <c r="C18" s="401"/>
      <c r="D18" s="401"/>
      <c r="E18" s="401"/>
      <c r="F18" s="401"/>
      <c r="G18" s="401"/>
      <c r="I18" s="401"/>
      <c r="J18" s="401"/>
      <c r="K18" s="401"/>
    </row>
    <row r="19" spans="3:11" s="400" customFormat="1" ht="13.5">
      <c r="C19" s="401"/>
      <c r="D19" s="401"/>
      <c r="E19" s="401"/>
      <c r="F19" s="401"/>
      <c r="G19" s="401"/>
      <c r="I19" s="401"/>
      <c r="J19" s="401"/>
      <c r="K19" s="401"/>
    </row>
  </sheetData>
  <sheetProtection/>
  <mergeCells count="8">
    <mergeCell ref="F3:G3"/>
    <mergeCell ref="A1:L1"/>
    <mergeCell ref="B3:C3"/>
    <mergeCell ref="H3:I3"/>
    <mergeCell ref="J3:K3"/>
    <mergeCell ref="D3:E3"/>
    <mergeCell ref="L3:L4"/>
    <mergeCell ref="A3:A4"/>
  </mergeCells>
  <printOptions horizontalCentered="1"/>
  <pageMargins left="0.17" right="0.28" top="0.984251968503937" bottom="0.98425196850393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11"/>
  <sheetViews>
    <sheetView showZeros="0" zoomScale="95" zoomScaleNormal="95" zoomScalePageLayoutView="0" workbookViewId="0" topLeftCell="A1">
      <pane xSplit="1" ySplit="6" topLeftCell="B7" activePane="bottomRight" state="frozen"/>
      <selection pane="topLeft" activeCell="A1" sqref="A1:AE1"/>
      <selection pane="topRight" activeCell="A1" sqref="A1:AE1"/>
      <selection pane="bottomLeft" activeCell="A1" sqref="A1:AE1"/>
      <selection pane="bottomRight" activeCell="A22" sqref="A22"/>
    </sheetView>
  </sheetViews>
  <sheetFormatPr defaultColWidth="8.88671875" defaultRowHeight="13.5"/>
  <cols>
    <col min="1" max="1" width="18.77734375" style="15" customWidth="1"/>
    <col min="2" max="3" width="27.6640625" style="15" customWidth="1"/>
    <col min="4" max="4" width="18.77734375" style="15" customWidth="1"/>
    <col min="5" max="16384" width="8.88671875" style="15" customWidth="1"/>
  </cols>
  <sheetData>
    <row r="1" spans="1:4" ht="30" customHeight="1">
      <c r="A1" s="900" t="s">
        <v>517</v>
      </c>
      <c r="B1" s="901"/>
      <c r="C1" s="901"/>
      <c r="D1" s="901"/>
    </row>
    <row r="2" spans="1:4" ht="18" customHeight="1">
      <c r="A2" s="15" t="s">
        <v>439</v>
      </c>
      <c r="D2" s="16" t="s">
        <v>366</v>
      </c>
    </row>
    <row r="3" spans="1:4" ht="30" customHeight="1">
      <c r="A3" s="920" t="s">
        <v>1117</v>
      </c>
      <c r="B3" s="917" t="s">
        <v>457</v>
      </c>
      <c r="C3" s="918"/>
      <c r="D3" s="923" t="s">
        <v>1118</v>
      </c>
    </row>
    <row r="4" spans="1:4" ht="30" customHeight="1">
      <c r="A4" s="921"/>
      <c r="B4" s="896" t="s">
        <v>458</v>
      </c>
      <c r="C4" s="919"/>
      <c r="D4" s="895"/>
    </row>
    <row r="5" spans="1:4" ht="30" customHeight="1">
      <c r="A5" s="921"/>
      <c r="B5" s="405" t="s">
        <v>459</v>
      </c>
      <c r="C5" s="405" t="s">
        <v>460</v>
      </c>
      <c r="D5" s="895"/>
    </row>
    <row r="6" spans="1:4" ht="30" customHeight="1">
      <c r="A6" s="922"/>
      <c r="B6" s="406" t="s">
        <v>461</v>
      </c>
      <c r="C6" s="406" t="s">
        <v>462</v>
      </c>
      <c r="D6" s="896"/>
    </row>
    <row r="7" spans="1:5" s="411" customFormat="1" ht="39.75" customHeight="1">
      <c r="A7" s="407" t="s">
        <v>355</v>
      </c>
      <c r="B7" s="408">
        <v>2671</v>
      </c>
      <c r="C7" s="409">
        <v>10448</v>
      </c>
      <c r="D7" s="410" t="s">
        <v>355</v>
      </c>
      <c r="E7" s="372"/>
    </row>
    <row r="8" spans="1:5" s="411" customFormat="1" ht="39.75" customHeight="1">
      <c r="A8" s="407" t="s">
        <v>244</v>
      </c>
      <c r="B8" s="408">
        <v>4204</v>
      </c>
      <c r="C8" s="409">
        <v>5150</v>
      </c>
      <c r="D8" s="410" t="s">
        <v>244</v>
      </c>
      <c r="E8" s="372"/>
    </row>
    <row r="9" spans="1:4" s="415" customFormat="1" ht="39.75" customHeight="1">
      <c r="A9" s="412" t="s">
        <v>245</v>
      </c>
      <c r="B9" s="413">
        <v>4261</v>
      </c>
      <c r="C9" s="202">
        <v>6055</v>
      </c>
      <c r="D9" s="414" t="s">
        <v>245</v>
      </c>
    </row>
    <row r="10" spans="1:25" s="119" customFormat="1" ht="15.75" customHeight="1">
      <c r="A10" s="119" t="s">
        <v>826</v>
      </c>
      <c r="C10" s="223" t="s">
        <v>854</v>
      </c>
      <c r="P10" s="223"/>
      <c r="Q10" s="223"/>
      <c r="R10" s="223"/>
      <c r="S10" s="223"/>
      <c r="T10" s="223"/>
      <c r="U10" s="223"/>
      <c r="V10" s="223"/>
      <c r="W10" s="223"/>
      <c r="X10" s="223"/>
      <c r="Y10" s="223"/>
    </row>
    <row r="11" s="145" customFormat="1" ht="15.75" customHeight="1">
      <c r="A11" s="145" t="s">
        <v>246</v>
      </c>
    </row>
  </sheetData>
  <sheetProtection/>
  <mergeCells count="5">
    <mergeCell ref="A1:D1"/>
    <mergeCell ref="B3:C3"/>
    <mergeCell ref="B4:C4"/>
    <mergeCell ref="A3:A6"/>
    <mergeCell ref="D3:D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pane xSplit="1" ySplit="5" topLeftCell="B6" activePane="bottomRight" state="frozen"/>
      <selection pane="topLeft" activeCell="E13" sqref="E13"/>
      <selection pane="topRight" activeCell="E13" sqref="E13"/>
      <selection pane="bottomLeft" activeCell="E13" sqref="E13"/>
      <selection pane="bottomRight" activeCell="D14" sqref="D14"/>
    </sheetView>
  </sheetViews>
  <sheetFormatPr defaultColWidth="8.88671875" defaultRowHeight="13.5"/>
  <cols>
    <col min="1" max="1" width="10.99609375" style="15" customWidth="1"/>
    <col min="2" max="2" width="9.99609375" style="15" customWidth="1"/>
    <col min="3" max="10" width="9.6640625" style="15" customWidth="1"/>
    <col min="11" max="12" width="10.99609375" style="15" customWidth="1"/>
    <col min="13" max="13" width="10.10546875" style="15" customWidth="1"/>
    <col min="14" max="16384" width="8.88671875" style="15" customWidth="1"/>
  </cols>
  <sheetData>
    <row r="1" spans="1:13" ht="31.5" customHeight="1">
      <c r="A1" s="926" t="s">
        <v>518</v>
      </c>
      <c r="B1" s="926"/>
      <c r="C1" s="926"/>
      <c r="D1" s="926"/>
      <c r="E1" s="926"/>
      <c r="F1" s="926"/>
      <c r="G1" s="926"/>
      <c r="H1" s="926"/>
      <c r="I1" s="926"/>
      <c r="J1" s="926"/>
      <c r="K1" s="926"/>
      <c r="L1" s="926"/>
      <c r="M1" s="926"/>
    </row>
    <row r="2" spans="1:13" ht="18" customHeight="1">
      <c r="A2" s="416" t="s">
        <v>1138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8" t="s">
        <v>365</v>
      </c>
    </row>
    <row r="3" spans="1:13" ht="51" customHeight="1">
      <c r="A3" s="419"/>
      <c r="B3" s="924" t="s">
        <v>1115</v>
      </c>
      <c r="C3" s="421" t="s">
        <v>1114</v>
      </c>
      <c r="D3" s="422"/>
      <c r="E3" s="422"/>
      <c r="F3" s="423"/>
      <c r="G3" s="421" t="s">
        <v>589</v>
      </c>
      <c r="H3" s="422"/>
      <c r="I3" s="422"/>
      <c r="J3" s="423"/>
      <c r="K3" s="929" t="s">
        <v>1116</v>
      </c>
      <c r="L3" s="930"/>
      <c r="M3" s="425"/>
    </row>
    <row r="4" spans="1:13" ht="39" customHeight="1">
      <c r="A4" s="404" t="s">
        <v>1282</v>
      </c>
      <c r="B4" s="927"/>
      <c r="C4" s="924" t="s">
        <v>188</v>
      </c>
      <c r="D4" s="421" t="s">
        <v>3</v>
      </c>
      <c r="E4" s="422"/>
      <c r="F4" s="423"/>
      <c r="G4" s="924" t="s">
        <v>189</v>
      </c>
      <c r="H4" s="421" t="s">
        <v>3</v>
      </c>
      <c r="I4" s="422"/>
      <c r="J4" s="423"/>
      <c r="K4" s="924" t="s">
        <v>4</v>
      </c>
      <c r="L4" s="931" t="s">
        <v>5</v>
      </c>
      <c r="M4" s="353" t="s">
        <v>1285</v>
      </c>
    </row>
    <row r="5" spans="1:13" ht="39" customHeight="1">
      <c r="A5" s="427"/>
      <c r="B5" s="928"/>
      <c r="C5" s="925"/>
      <c r="D5" s="428"/>
      <c r="E5" s="430" t="s">
        <v>5</v>
      </c>
      <c r="F5" s="430" t="s">
        <v>6</v>
      </c>
      <c r="G5" s="925"/>
      <c r="H5" s="428"/>
      <c r="I5" s="430" t="s">
        <v>5</v>
      </c>
      <c r="J5" s="430" t="s">
        <v>6</v>
      </c>
      <c r="K5" s="928"/>
      <c r="L5" s="932"/>
      <c r="M5" s="431"/>
    </row>
    <row r="6" spans="1:13" ht="45" customHeight="1">
      <c r="A6" s="350" t="s">
        <v>776</v>
      </c>
      <c r="B6" s="432">
        <v>522876</v>
      </c>
      <c r="C6" s="409">
        <v>8112</v>
      </c>
      <c r="D6" s="433">
        <v>214544</v>
      </c>
      <c r="E6" s="409">
        <v>81188</v>
      </c>
      <c r="F6" s="409">
        <v>133356</v>
      </c>
      <c r="G6" s="409">
        <v>92</v>
      </c>
      <c r="H6" s="433">
        <v>74154</v>
      </c>
      <c r="I6" s="409">
        <v>22767</v>
      </c>
      <c r="J6" s="409">
        <v>51387</v>
      </c>
      <c r="K6" s="434">
        <v>105036</v>
      </c>
      <c r="L6" s="434">
        <v>234178</v>
      </c>
      <c r="M6" s="410" t="s">
        <v>776</v>
      </c>
    </row>
    <row r="7" spans="1:13" s="411" customFormat="1" ht="45" customHeight="1">
      <c r="A7" s="435" t="s">
        <v>777</v>
      </c>
      <c r="B7" s="432">
        <v>524772</v>
      </c>
      <c r="C7" s="409">
        <v>9380</v>
      </c>
      <c r="D7" s="433">
        <v>229329</v>
      </c>
      <c r="E7" s="409">
        <v>87662</v>
      </c>
      <c r="F7" s="409">
        <v>141667</v>
      </c>
      <c r="G7" s="409">
        <v>94</v>
      </c>
      <c r="H7" s="433">
        <v>71772</v>
      </c>
      <c r="I7" s="409">
        <v>22066</v>
      </c>
      <c r="J7" s="409">
        <v>49706</v>
      </c>
      <c r="K7" s="436">
        <v>103109</v>
      </c>
      <c r="L7" s="436">
        <v>223671</v>
      </c>
      <c r="M7" s="410" t="s">
        <v>777</v>
      </c>
    </row>
    <row r="8" spans="1:13" s="437" customFormat="1" ht="45" customHeight="1">
      <c r="A8" s="435" t="s">
        <v>355</v>
      </c>
      <c r="B8" s="432">
        <v>529733</v>
      </c>
      <c r="C8" s="409">
        <v>9978</v>
      </c>
      <c r="D8" s="433">
        <v>240707</v>
      </c>
      <c r="E8" s="409">
        <v>93038</v>
      </c>
      <c r="F8" s="409">
        <v>147669</v>
      </c>
      <c r="G8" s="409">
        <v>89</v>
      </c>
      <c r="H8" s="433">
        <v>71663</v>
      </c>
      <c r="I8" s="409">
        <v>22343</v>
      </c>
      <c r="J8" s="409">
        <v>49320</v>
      </c>
      <c r="K8" s="436">
        <v>104356</v>
      </c>
      <c r="L8" s="436">
        <v>217363</v>
      </c>
      <c r="M8" s="410" t="s">
        <v>355</v>
      </c>
    </row>
    <row r="9" spans="1:13" s="437" customFormat="1" ht="45" customHeight="1">
      <c r="A9" s="435" t="s">
        <v>616</v>
      </c>
      <c r="B9" s="432">
        <v>543555</v>
      </c>
      <c r="C9" s="409">
        <v>10346</v>
      </c>
      <c r="D9" s="433">
        <v>258329</v>
      </c>
      <c r="E9" s="409">
        <v>98020</v>
      </c>
      <c r="F9" s="409">
        <v>160309</v>
      </c>
      <c r="G9" s="409">
        <v>88</v>
      </c>
      <c r="H9" s="433">
        <v>73598</v>
      </c>
      <c r="I9" s="409">
        <v>22554</v>
      </c>
      <c r="J9" s="409">
        <v>51044</v>
      </c>
      <c r="K9" s="436">
        <v>103470</v>
      </c>
      <c r="L9" s="436">
        <v>211628</v>
      </c>
      <c r="M9" s="410" t="s">
        <v>616</v>
      </c>
    </row>
    <row r="10" spans="1:13" s="444" customFormat="1" ht="45" customHeight="1">
      <c r="A10" s="438" t="s">
        <v>245</v>
      </c>
      <c r="B10" s="439">
        <v>550776</v>
      </c>
      <c r="C10" s="440">
        <v>11119</v>
      </c>
      <c r="D10" s="441">
        <v>268036</v>
      </c>
      <c r="E10" s="440">
        <v>105006</v>
      </c>
      <c r="F10" s="440">
        <v>163030</v>
      </c>
      <c r="G10" s="440">
        <v>84</v>
      </c>
      <c r="H10" s="441">
        <v>73433</v>
      </c>
      <c r="I10" s="440">
        <v>22880</v>
      </c>
      <c r="J10" s="440">
        <v>50553</v>
      </c>
      <c r="K10" s="442">
        <v>104480</v>
      </c>
      <c r="L10" s="442">
        <v>209307</v>
      </c>
      <c r="M10" s="443" t="s">
        <v>245</v>
      </c>
    </row>
    <row r="11" spans="1:13" s="145" customFormat="1" ht="15" customHeight="1">
      <c r="A11" s="445" t="s">
        <v>186</v>
      </c>
      <c r="B11" s="447"/>
      <c r="J11" s="446" t="s">
        <v>803</v>
      </c>
      <c r="K11" s="446"/>
      <c r="L11" s="446"/>
      <c r="M11" s="446"/>
    </row>
    <row r="12" spans="1:10" s="145" customFormat="1" ht="15" customHeight="1">
      <c r="A12" s="145" t="s">
        <v>187</v>
      </c>
      <c r="J12" s="628" t="s">
        <v>739</v>
      </c>
    </row>
    <row r="13" s="145" customFormat="1" ht="15" customHeight="1">
      <c r="A13" s="145" t="s">
        <v>112</v>
      </c>
    </row>
    <row r="14" ht="12.75">
      <c r="A14" s="145" t="s">
        <v>113</v>
      </c>
    </row>
    <row r="15" ht="12.75">
      <c r="A15" s="145" t="s">
        <v>737</v>
      </c>
    </row>
  </sheetData>
  <sheetProtection/>
  <mergeCells count="7">
    <mergeCell ref="C4:C5"/>
    <mergeCell ref="A1:M1"/>
    <mergeCell ref="G4:G5"/>
    <mergeCell ref="B3:B5"/>
    <mergeCell ref="K3:L3"/>
    <mergeCell ref="K4:K5"/>
    <mergeCell ref="L4:L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0" r:id="rId1"/>
  <colBreaks count="1" manualBreakCount="1">
    <brk id="13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B9" sqref="B9"/>
    </sheetView>
  </sheetViews>
  <sheetFormatPr defaultColWidth="8.88671875" defaultRowHeight="13.5"/>
  <cols>
    <col min="1" max="1" width="11.21484375" style="448" customWidth="1"/>
    <col min="2" max="9" width="10.77734375" style="448" customWidth="1"/>
    <col min="10" max="10" width="12.3359375" style="448" customWidth="1"/>
    <col min="11" max="16384" width="8.88671875" style="448" customWidth="1"/>
  </cols>
  <sheetData>
    <row r="1" spans="1:10" ht="33.75" customHeight="1">
      <c r="A1" s="933" t="s">
        <v>7</v>
      </c>
      <c r="B1" s="933"/>
      <c r="C1" s="933"/>
      <c r="D1" s="933"/>
      <c r="E1" s="933"/>
      <c r="F1" s="933"/>
      <c r="G1" s="933"/>
      <c r="H1" s="933"/>
      <c r="I1" s="933"/>
      <c r="J1" s="933"/>
    </row>
    <row r="2" spans="1:10" ht="21.75" customHeight="1">
      <c r="A2" s="449" t="s">
        <v>8</v>
      </c>
      <c r="I2" s="450"/>
      <c r="J2" s="451" t="s">
        <v>9</v>
      </c>
    </row>
    <row r="3" spans="1:10" s="730" customFormat="1" ht="24" customHeight="1">
      <c r="A3" s="452" t="s">
        <v>114</v>
      </c>
      <c r="B3" s="934" t="s">
        <v>115</v>
      </c>
      <c r="C3" s="935"/>
      <c r="D3" s="934" t="s">
        <v>116</v>
      </c>
      <c r="E3" s="935"/>
      <c r="F3" s="934" t="s">
        <v>117</v>
      </c>
      <c r="G3" s="935"/>
      <c r="H3" s="934" t="s">
        <v>376</v>
      </c>
      <c r="I3" s="935"/>
      <c r="J3" s="729" t="s">
        <v>118</v>
      </c>
    </row>
    <row r="4" spans="1:10" s="730" customFormat="1" ht="33" customHeight="1">
      <c r="A4" s="731"/>
      <c r="B4" s="936" t="s">
        <v>1094</v>
      </c>
      <c r="C4" s="937"/>
      <c r="D4" s="936" t="s">
        <v>375</v>
      </c>
      <c r="E4" s="937"/>
      <c r="F4" s="938" t="s">
        <v>119</v>
      </c>
      <c r="G4" s="939"/>
      <c r="H4" s="938" t="s">
        <v>377</v>
      </c>
      <c r="I4" s="939"/>
      <c r="J4" s="732"/>
    </row>
    <row r="5" spans="1:10" s="730" customFormat="1" ht="33" customHeight="1">
      <c r="A5" s="733" t="s">
        <v>120</v>
      </c>
      <c r="B5" s="453" t="s">
        <v>121</v>
      </c>
      <c r="C5" s="453" t="s">
        <v>122</v>
      </c>
      <c r="D5" s="453" t="s">
        <v>121</v>
      </c>
      <c r="E5" s="453" t="s">
        <v>122</v>
      </c>
      <c r="F5" s="453" t="s">
        <v>121</v>
      </c>
      <c r="G5" s="453" t="s">
        <v>122</v>
      </c>
      <c r="H5" s="453" t="s">
        <v>121</v>
      </c>
      <c r="I5" s="453" t="s">
        <v>122</v>
      </c>
      <c r="J5" s="734"/>
    </row>
    <row r="6" spans="1:10" s="735" customFormat="1" ht="34.5" customHeight="1">
      <c r="A6" s="352">
        <v>2008</v>
      </c>
      <c r="B6" s="714">
        <v>14517475</v>
      </c>
      <c r="C6" s="715">
        <v>297865792.189</v>
      </c>
      <c r="D6" s="715">
        <v>6431249</v>
      </c>
      <c r="E6" s="715">
        <v>127294924.069</v>
      </c>
      <c r="F6" s="715">
        <v>2293237</v>
      </c>
      <c r="G6" s="715">
        <v>48640454.561000004</v>
      </c>
      <c r="H6" s="715">
        <v>5792989</v>
      </c>
      <c r="I6" s="716">
        <v>121930413.55899999</v>
      </c>
      <c r="J6" s="466">
        <v>2008</v>
      </c>
    </row>
    <row r="7" spans="1:10" s="735" customFormat="1" ht="34.5" customHeight="1">
      <c r="A7" s="352">
        <v>2009</v>
      </c>
      <c r="B7" s="714">
        <v>15670779</v>
      </c>
      <c r="C7" s="715">
        <v>343405821.105</v>
      </c>
      <c r="D7" s="715">
        <v>7315277</v>
      </c>
      <c r="E7" s="715">
        <v>154494495.81</v>
      </c>
      <c r="F7" s="715">
        <v>2399063</v>
      </c>
      <c r="G7" s="715">
        <v>54165366.062</v>
      </c>
      <c r="H7" s="715">
        <v>5956439</v>
      </c>
      <c r="I7" s="716">
        <v>134745959.233</v>
      </c>
      <c r="J7" s="466">
        <v>2009</v>
      </c>
    </row>
    <row r="8" spans="1:14" s="735" customFormat="1" ht="34.5" customHeight="1">
      <c r="A8" s="352">
        <v>2010</v>
      </c>
      <c r="B8" s="714">
        <v>16490243</v>
      </c>
      <c r="C8" s="715">
        <v>394743726.279</v>
      </c>
      <c r="D8" s="715">
        <v>7957299</v>
      </c>
      <c r="E8" s="715">
        <v>184164905.449</v>
      </c>
      <c r="F8" s="715">
        <v>2551878</v>
      </c>
      <c r="G8" s="715">
        <v>62496291.606</v>
      </c>
      <c r="H8" s="715">
        <v>5981066</v>
      </c>
      <c r="I8" s="716">
        <v>148082529.224</v>
      </c>
      <c r="J8" s="466">
        <v>2010</v>
      </c>
      <c r="N8" s="735" t="s">
        <v>123</v>
      </c>
    </row>
    <row r="9" spans="1:11" s="735" customFormat="1" ht="34.5" customHeight="1">
      <c r="A9" s="717">
        <v>2011</v>
      </c>
      <c r="B9" s="718">
        <v>15858252</v>
      </c>
      <c r="C9" s="719">
        <v>397414973.968</v>
      </c>
      <c r="D9" s="719">
        <v>7777411</v>
      </c>
      <c r="E9" s="719">
        <v>187403781.035</v>
      </c>
      <c r="F9" s="719">
        <v>2480482</v>
      </c>
      <c r="G9" s="719">
        <v>63272770.155</v>
      </c>
      <c r="H9" s="719">
        <v>5600359</v>
      </c>
      <c r="I9" s="719">
        <v>146738422.778</v>
      </c>
      <c r="J9" s="720">
        <v>2011</v>
      </c>
      <c r="K9" s="736"/>
    </row>
    <row r="10" spans="1:10" s="578" customFormat="1" ht="34.5" customHeight="1">
      <c r="A10" s="721" t="s">
        <v>124</v>
      </c>
      <c r="B10" s="714">
        <v>103621</v>
      </c>
      <c r="C10" s="715">
        <v>129388256.71</v>
      </c>
      <c r="D10" s="715">
        <v>47951</v>
      </c>
      <c r="E10" s="715">
        <v>58114990.68</v>
      </c>
      <c r="F10" s="715">
        <v>15322</v>
      </c>
      <c r="G10" s="715">
        <v>20454419.95</v>
      </c>
      <c r="H10" s="715">
        <v>40348</v>
      </c>
      <c r="I10" s="716">
        <v>50818846.08</v>
      </c>
      <c r="J10" s="466" t="s">
        <v>125</v>
      </c>
    </row>
    <row r="11" spans="1:10" s="578" customFormat="1" ht="34.5" customHeight="1">
      <c r="A11" s="721" t="s">
        <v>126</v>
      </c>
      <c r="B11" s="714">
        <v>10159875</v>
      </c>
      <c r="C11" s="715">
        <v>167024398.341</v>
      </c>
      <c r="D11" s="722">
        <v>4967309</v>
      </c>
      <c r="E11" s="722">
        <v>80617108.38599999</v>
      </c>
      <c r="F11" s="722">
        <v>1620377</v>
      </c>
      <c r="G11" s="722">
        <v>26595243.158999998</v>
      </c>
      <c r="H11" s="722">
        <v>3572189</v>
      </c>
      <c r="I11" s="723">
        <v>59812046.796000004</v>
      </c>
      <c r="J11" s="466" t="s">
        <v>127</v>
      </c>
    </row>
    <row r="12" spans="1:10" s="578" customFormat="1" ht="34.5" customHeight="1">
      <c r="A12" s="724" t="s">
        <v>128</v>
      </c>
      <c r="B12" s="725">
        <v>5594756</v>
      </c>
      <c r="C12" s="726">
        <v>101002318.917</v>
      </c>
      <c r="D12" s="726">
        <v>2762151</v>
      </c>
      <c r="E12" s="726">
        <v>48671681.969000004</v>
      </c>
      <c r="F12" s="726">
        <v>844783</v>
      </c>
      <c r="G12" s="726">
        <v>16223107.046</v>
      </c>
      <c r="H12" s="726">
        <v>1987822</v>
      </c>
      <c r="I12" s="727">
        <v>36107529.902</v>
      </c>
      <c r="J12" s="728" t="s">
        <v>129</v>
      </c>
    </row>
    <row r="13" spans="1:13" s="145" customFormat="1" ht="15" customHeight="1">
      <c r="A13" s="445" t="s">
        <v>186</v>
      </c>
      <c r="B13" s="447"/>
      <c r="G13" s="399" t="s">
        <v>803</v>
      </c>
      <c r="J13" s="399"/>
      <c r="K13" s="399"/>
      <c r="L13" s="399"/>
      <c r="M13" s="399"/>
    </row>
    <row r="14" spans="1:7" ht="13.5">
      <c r="A14" s="145" t="s">
        <v>738</v>
      </c>
      <c r="G14" s="628" t="s">
        <v>740</v>
      </c>
    </row>
  </sheetData>
  <sheetProtection/>
  <mergeCells count="9">
    <mergeCell ref="A1:J1"/>
    <mergeCell ref="B3:C3"/>
    <mergeCell ref="D3:E3"/>
    <mergeCell ref="F3:G3"/>
    <mergeCell ref="H3:I3"/>
    <mergeCell ref="B4:C4"/>
    <mergeCell ref="D4:E4"/>
    <mergeCell ref="F4:G4"/>
    <mergeCell ref="H4:I4"/>
  </mergeCells>
  <printOptions/>
  <pageMargins left="0.57" right="0.47" top="0.69" bottom="0.69" header="0.5" footer="0.5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1"/>
  <sheetViews>
    <sheetView zoomScale="95" zoomScaleNormal="95" zoomScalePageLayoutView="0" workbookViewId="0" topLeftCell="A1">
      <selection activeCell="C24" sqref="C24"/>
    </sheetView>
  </sheetViews>
  <sheetFormatPr defaultColWidth="8.88671875" defaultRowHeight="13.5"/>
  <cols>
    <col min="1" max="1" width="15.88671875" style="456" customWidth="1"/>
    <col min="2" max="2" width="12.4453125" style="456" customWidth="1"/>
    <col min="3" max="7" width="13.88671875" style="456" customWidth="1"/>
    <col min="8" max="8" width="12.3359375" style="456" customWidth="1"/>
    <col min="9" max="16384" width="8.88671875" style="456" customWidth="1"/>
  </cols>
  <sheetData>
    <row r="1" spans="1:8" ht="47.25" customHeight="1">
      <c r="A1" s="945" t="s">
        <v>247</v>
      </c>
      <c r="B1" s="933"/>
      <c r="C1" s="933"/>
      <c r="D1" s="933"/>
      <c r="E1" s="933"/>
      <c r="F1" s="933"/>
      <c r="G1" s="933"/>
      <c r="H1" s="933"/>
    </row>
    <row r="2" spans="1:8" ht="30.75" customHeight="1">
      <c r="A2" s="449" t="s">
        <v>11</v>
      </c>
      <c r="H2" s="451" t="s">
        <v>12</v>
      </c>
    </row>
    <row r="3" spans="1:8" ht="32.25" customHeight="1">
      <c r="A3" s="457"/>
      <c r="B3" s="458" t="s">
        <v>130</v>
      </c>
      <c r="C3" s="940" t="s">
        <v>131</v>
      </c>
      <c r="D3" s="941"/>
      <c r="E3" s="942" t="s">
        <v>132</v>
      </c>
      <c r="F3" s="943"/>
      <c r="G3" s="941"/>
      <c r="H3" s="460"/>
    </row>
    <row r="4" spans="1:8" ht="24.75" customHeight="1">
      <c r="A4" s="461" t="s">
        <v>133</v>
      </c>
      <c r="B4" s="356" t="s">
        <v>134</v>
      </c>
      <c r="C4" s="458" t="s">
        <v>13</v>
      </c>
      <c r="D4" s="458" t="s">
        <v>14</v>
      </c>
      <c r="E4" s="462"/>
      <c r="F4" s="458" t="s">
        <v>135</v>
      </c>
      <c r="G4" s="458" t="s">
        <v>360</v>
      </c>
      <c r="H4" s="463" t="s">
        <v>118</v>
      </c>
    </row>
    <row r="5" spans="1:8" ht="45" customHeight="1">
      <c r="A5" s="464"/>
      <c r="B5" s="382" t="s">
        <v>357</v>
      </c>
      <c r="C5" s="382" t="s">
        <v>358</v>
      </c>
      <c r="D5" s="382" t="s">
        <v>359</v>
      </c>
      <c r="E5" s="382"/>
      <c r="F5" s="382" t="s">
        <v>136</v>
      </c>
      <c r="G5" s="382" t="s">
        <v>361</v>
      </c>
      <c r="H5" s="465"/>
    </row>
    <row r="6" spans="1:8" s="467" customFormat="1" ht="34.5" customHeight="1" hidden="1">
      <c r="A6" s="352">
        <v>2004</v>
      </c>
      <c r="B6" s="738">
        <v>8445450</v>
      </c>
      <c r="C6" s="468">
        <v>14474788</v>
      </c>
      <c r="D6" s="468">
        <v>44261309</v>
      </c>
      <c r="E6" s="739">
        <f>SUM(F6:G6)</f>
        <v>273349532</v>
      </c>
      <c r="F6" s="468">
        <v>196436885</v>
      </c>
      <c r="G6" s="469">
        <v>76912647</v>
      </c>
      <c r="H6" s="466">
        <v>2004</v>
      </c>
    </row>
    <row r="7" spans="1:8" s="467" customFormat="1" ht="34.5" customHeight="1" hidden="1">
      <c r="A7" s="352">
        <v>2005</v>
      </c>
      <c r="B7" s="468">
        <v>10270421</v>
      </c>
      <c r="C7" s="468">
        <v>14927733</v>
      </c>
      <c r="D7" s="468">
        <v>48758591</v>
      </c>
      <c r="E7" s="739">
        <v>303934768</v>
      </c>
      <c r="F7" s="468">
        <v>219834994</v>
      </c>
      <c r="G7" s="469">
        <v>84099774</v>
      </c>
      <c r="H7" s="466">
        <v>2005</v>
      </c>
    </row>
    <row r="8" spans="1:8" s="467" customFormat="1" ht="34.5" customHeight="1" hidden="1">
      <c r="A8" s="352">
        <v>2006</v>
      </c>
      <c r="B8" s="468">
        <v>10624875</v>
      </c>
      <c r="C8" s="468">
        <v>15194530</v>
      </c>
      <c r="D8" s="468">
        <v>52773984</v>
      </c>
      <c r="E8" s="739">
        <v>337934143</v>
      </c>
      <c r="F8" s="468">
        <v>248945715</v>
      </c>
      <c r="G8" s="469">
        <v>88988427</v>
      </c>
      <c r="H8" s="466">
        <v>2006</v>
      </c>
    </row>
    <row r="9" spans="1:8" s="467" customFormat="1" ht="34.5" customHeight="1" hidden="1">
      <c r="A9" s="352">
        <v>2007</v>
      </c>
      <c r="B9" s="468">
        <v>12138212</v>
      </c>
      <c r="C9" s="468">
        <v>15157454</v>
      </c>
      <c r="D9" s="468">
        <v>54764169</v>
      </c>
      <c r="E9" s="468">
        <v>369790974</v>
      </c>
      <c r="F9" s="468">
        <v>273088673</v>
      </c>
      <c r="G9" s="469">
        <v>96702301</v>
      </c>
      <c r="H9" s="466">
        <v>2007</v>
      </c>
    </row>
    <row r="10" spans="1:10" s="467" customFormat="1" ht="34.5" customHeight="1">
      <c r="A10" s="352">
        <v>2008</v>
      </c>
      <c r="B10" s="468">
        <v>14517475</v>
      </c>
      <c r="C10" s="468">
        <v>15737755</v>
      </c>
      <c r="D10" s="468">
        <v>59445333</v>
      </c>
      <c r="E10" s="468">
        <v>406320120.5</v>
      </c>
      <c r="F10" s="468">
        <v>297865792.189</v>
      </c>
      <c r="G10" s="469">
        <f>E10-F10</f>
        <v>108454328.31099999</v>
      </c>
      <c r="H10" s="466">
        <v>2008</v>
      </c>
      <c r="J10" s="467" t="s">
        <v>134</v>
      </c>
    </row>
    <row r="11" spans="1:8" s="467" customFormat="1" ht="34.5" customHeight="1">
      <c r="A11" s="352">
        <v>2009</v>
      </c>
      <c r="B11" s="468">
        <v>15670779</v>
      </c>
      <c r="C11" s="468">
        <v>11414333</v>
      </c>
      <c r="D11" s="468">
        <v>67007479</v>
      </c>
      <c r="E11" s="468">
        <v>466104895.94</v>
      </c>
      <c r="F11" s="468">
        <v>343405821.105</v>
      </c>
      <c r="G11" s="468">
        <f>E11-F11</f>
        <v>122699074.83499998</v>
      </c>
      <c r="H11" s="466">
        <v>2009</v>
      </c>
    </row>
    <row r="12" spans="1:8" s="467" customFormat="1" ht="34.5" customHeight="1">
      <c r="A12" s="352">
        <v>2010</v>
      </c>
      <c r="B12" s="468">
        <v>16490243</v>
      </c>
      <c r="C12" s="468">
        <v>12111061</v>
      </c>
      <c r="D12" s="468">
        <v>73636555</v>
      </c>
      <c r="E12" s="468">
        <v>526419496.38</v>
      </c>
      <c r="F12" s="468">
        <v>394743726.279</v>
      </c>
      <c r="G12" s="468">
        <f>E12-F12</f>
        <v>131675770.10100001</v>
      </c>
      <c r="H12" s="466">
        <v>2010</v>
      </c>
    </row>
    <row r="13" spans="1:8" s="467" customFormat="1" ht="34.5" customHeight="1">
      <c r="A13" s="717">
        <v>2011</v>
      </c>
      <c r="B13" s="737">
        <v>15858252</v>
      </c>
      <c r="C13" s="737">
        <v>11700008</v>
      </c>
      <c r="D13" s="737">
        <v>74346906</v>
      </c>
      <c r="E13" s="737">
        <v>528055505.17999995</v>
      </c>
      <c r="F13" s="737">
        <v>397414973.968</v>
      </c>
      <c r="G13" s="737">
        <v>130640531.21199997</v>
      </c>
      <c r="H13" s="720">
        <v>2011</v>
      </c>
    </row>
    <row r="14" spans="1:12" s="467" customFormat="1" ht="34.5" customHeight="1">
      <c r="A14" s="352" t="s">
        <v>137</v>
      </c>
      <c r="B14" s="738">
        <v>103621</v>
      </c>
      <c r="C14" s="468">
        <v>985660</v>
      </c>
      <c r="D14" s="468">
        <v>1559184</v>
      </c>
      <c r="E14" s="739">
        <v>156119361.45999998</v>
      </c>
      <c r="F14" s="468">
        <v>129388256.71</v>
      </c>
      <c r="G14" s="469">
        <v>26731104.749999985</v>
      </c>
      <c r="H14" s="466" t="s">
        <v>125</v>
      </c>
      <c r="L14" s="467" t="s">
        <v>138</v>
      </c>
    </row>
    <row r="15" spans="1:9" s="467" customFormat="1" ht="34.5" customHeight="1">
      <c r="A15" s="352" t="s">
        <v>139</v>
      </c>
      <c r="B15" s="738">
        <v>10159875</v>
      </c>
      <c r="C15" s="468">
        <v>10700393</v>
      </c>
      <c r="D15" s="468">
        <v>13911898</v>
      </c>
      <c r="E15" s="739">
        <v>233322418.64</v>
      </c>
      <c r="F15" s="468">
        <v>167024398.341</v>
      </c>
      <c r="G15" s="469">
        <v>66298020.298999995</v>
      </c>
      <c r="H15" s="466" t="s">
        <v>127</v>
      </c>
      <c r="I15" s="456"/>
    </row>
    <row r="16" spans="1:10" s="578" customFormat="1" ht="34.5" customHeight="1">
      <c r="A16" s="698" t="s">
        <v>140</v>
      </c>
      <c r="B16" s="725">
        <v>5594756</v>
      </c>
      <c r="C16" s="726">
        <v>5594756</v>
      </c>
      <c r="D16" s="726">
        <v>58875824</v>
      </c>
      <c r="E16" s="726">
        <v>138613725.07999998</v>
      </c>
      <c r="F16" s="726">
        <v>101002318.917</v>
      </c>
      <c r="G16" s="740">
        <v>37611406.16299999</v>
      </c>
      <c r="H16" s="728" t="s">
        <v>129</v>
      </c>
      <c r="I16" s="456"/>
      <c r="J16" s="456"/>
    </row>
    <row r="17" spans="1:8" s="471" customFormat="1" ht="23.25" customHeight="1">
      <c r="A17" s="470" t="s">
        <v>248</v>
      </c>
      <c r="D17" s="944" t="s">
        <v>803</v>
      </c>
      <c r="E17" s="944"/>
      <c r="F17" s="944"/>
      <c r="G17" s="944"/>
      <c r="H17" s="944"/>
    </row>
    <row r="18" spans="1:6" ht="14.25">
      <c r="A18" s="15" t="s">
        <v>249</v>
      </c>
      <c r="F18" s="628" t="s">
        <v>739</v>
      </c>
    </row>
    <row r="19" spans="1:9" s="15" customFormat="1" ht="15" customHeight="1">
      <c r="A19" s="15" t="s">
        <v>250</v>
      </c>
      <c r="B19" s="472"/>
      <c r="C19" s="472"/>
      <c r="I19" s="456"/>
    </row>
    <row r="20" ht="14.25">
      <c r="A20" s="15" t="s">
        <v>251</v>
      </c>
    </row>
    <row r="21" ht="14.25">
      <c r="A21" s="456" t="s">
        <v>741</v>
      </c>
    </row>
  </sheetData>
  <sheetProtection/>
  <mergeCells count="4">
    <mergeCell ref="C3:D3"/>
    <mergeCell ref="E3:G3"/>
    <mergeCell ref="D17:H17"/>
    <mergeCell ref="A1:H1"/>
  </mergeCells>
  <printOptions/>
  <pageMargins left="0.75" right="0.75" top="0.78" bottom="0.78" header="0.5" footer="0.5"/>
  <pageSetup horizontalDpi="600" verticalDpi="600" orientation="landscape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8"/>
  <sheetViews>
    <sheetView showZeros="0" zoomScale="80" zoomScaleNormal="80" zoomScalePageLayoutView="0" workbookViewId="0" topLeftCell="A1">
      <pane xSplit="1" ySplit="6" topLeftCell="B7" activePane="bottomRight" state="frozen"/>
      <selection pane="topLeft" activeCell="H20" sqref="H20"/>
      <selection pane="topRight" activeCell="H20" sqref="H20"/>
      <selection pane="bottomLeft" activeCell="H20" sqref="H20"/>
      <selection pane="bottomRight" activeCell="B26" sqref="B26"/>
    </sheetView>
  </sheetViews>
  <sheetFormatPr defaultColWidth="8.88671875" defaultRowHeight="13.5"/>
  <cols>
    <col min="1" max="1" width="14.6640625" style="15" customWidth="1"/>
    <col min="2" max="7" width="17.6640625" style="15" customWidth="1"/>
    <col min="8" max="8" width="13.77734375" style="15" customWidth="1"/>
    <col min="9" max="16384" width="8.88671875" style="15" customWidth="1"/>
  </cols>
  <sheetData>
    <row r="1" spans="1:8" ht="29.25" customHeight="1">
      <c r="A1" s="901" t="s">
        <v>519</v>
      </c>
      <c r="B1" s="901"/>
      <c r="C1" s="901"/>
      <c r="D1" s="901"/>
      <c r="E1" s="901"/>
      <c r="F1" s="901"/>
      <c r="G1" s="901"/>
      <c r="H1" s="901"/>
    </row>
    <row r="2" spans="1:8" ht="18" customHeight="1">
      <c r="A2" s="15" t="s">
        <v>1139</v>
      </c>
      <c r="H2" s="318" t="s">
        <v>378</v>
      </c>
    </row>
    <row r="3" spans="1:8" ht="27.75" customHeight="1">
      <c r="A3" s="920" t="s">
        <v>1117</v>
      </c>
      <c r="B3" s="405" t="s">
        <v>367</v>
      </c>
      <c r="C3" s="917" t="s">
        <v>1140</v>
      </c>
      <c r="D3" s="918"/>
      <c r="E3" s="473" t="s">
        <v>1141</v>
      </c>
      <c r="F3" s="473" t="s">
        <v>1142</v>
      </c>
      <c r="G3" s="473" t="s">
        <v>1143</v>
      </c>
      <c r="H3" s="923" t="s">
        <v>1118</v>
      </c>
    </row>
    <row r="4" spans="1:8" ht="27.75" customHeight="1">
      <c r="A4" s="921"/>
      <c r="B4" s="474"/>
      <c r="C4" s="946" t="s">
        <v>363</v>
      </c>
      <c r="D4" s="919"/>
      <c r="E4" s="474" t="s">
        <v>368</v>
      </c>
      <c r="F4" s="474" t="s">
        <v>380</v>
      </c>
      <c r="G4" s="474" t="s">
        <v>369</v>
      </c>
      <c r="H4" s="895"/>
    </row>
    <row r="5" spans="1:8" ht="27.75" customHeight="1">
      <c r="A5" s="921"/>
      <c r="B5" s="474" t="s">
        <v>362</v>
      </c>
      <c r="C5" s="405" t="s">
        <v>1144</v>
      </c>
      <c r="D5" s="405" t="s">
        <v>1145</v>
      </c>
      <c r="E5" s="474" t="s">
        <v>381</v>
      </c>
      <c r="F5" s="474" t="s">
        <v>382</v>
      </c>
      <c r="G5" s="474" t="s">
        <v>370</v>
      </c>
      <c r="H5" s="895"/>
    </row>
    <row r="6" spans="1:8" ht="27.75" customHeight="1">
      <c r="A6" s="922"/>
      <c r="B6" s="475" t="s">
        <v>373</v>
      </c>
      <c r="C6" s="476" t="s">
        <v>383</v>
      </c>
      <c r="D6" s="476" t="s">
        <v>371</v>
      </c>
      <c r="E6" s="475" t="s">
        <v>384</v>
      </c>
      <c r="F6" s="475" t="s">
        <v>385</v>
      </c>
      <c r="G6" s="475" t="s">
        <v>374</v>
      </c>
      <c r="H6" s="896"/>
    </row>
    <row r="7" spans="1:8" ht="39.75" customHeight="1">
      <c r="A7" s="477" t="s">
        <v>777</v>
      </c>
      <c r="B7" s="478">
        <v>130110</v>
      </c>
      <c r="C7" s="365">
        <v>7899</v>
      </c>
      <c r="D7" s="365">
        <v>54769</v>
      </c>
      <c r="E7" s="365">
        <v>74933</v>
      </c>
      <c r="F7" s="365">
        <v>96</v>
      </c>
      <c r="G7" s="365">
        <v>312</v>
      </c>
      <c r="H7" s="353" t="s">
        <v>777</v>
      </c>
    </row>
    <row r="8" spans="1:8" ht="39.75" customHeight="1">
      <c r="A8" s="477" t="s">
        <v>355</v>
      </c>
      <c r="B8" s="478">
        <v>134122</v>
      </c>
      <c r="C8" s="365">
        <v>8438</v>
      </c>
      <c r="D8" s="365">
        <v>59423</v>
      </c>
      <c r="E8" s="365">
        <v>74145</v>
      </c>
      <c r="F8" s="365">
        <v>130</v>
      </c>
      <c r="G8" s="370">
        <v>424</v>
      </c>
      <c r="H8" s="353" t="s">
        <v>355</v>
      </c>
    </row>
    <row r="9" spans="1:8" ht="39.75" customHeight="1">
      <c r="A9" s="477" t="s">
        <v>614</v>
      </c>
      <c r="B9" s="478">
        <v>138810</v>
      </c>
      <c r="C9" s="365">
        <v>8702</v>
      </c>
      <c r="D9" s="365">
        <v>63054</v>
      </c>
      <c r="E9" s="365">
        <v>74858</v>
      </c>
      <c r="F9" s="365">
        <v>339</v>
      </c>
      <c r="G9" s="365">
        <v>559</v>
      </c>
      <c r="H9" s="353" t="s">
        <v>614</v>
      </c>
    </row>
    <row r="10" spans="1:8" s="415" customFormat="1" ht="39.75" customHeight="1">
      <c r="A10" s="479" t="s">
        <v>190</v>
      </c>
      <c r="B10" s="169">
        <f>SUM(D10:G10)</f>
        <v>145965</v>
      </c>
      <c r="C10" s="170">
        <v>9357</v>
      </c>
      <c r="D10" s="170">
        <v>67399</v>
      </c>
      <c r="E10" s="170">
        <v>77078</v>
      </c>
      <c r="F10" s="170">
        <v>711</v>
      </c>
      <c r="G10" s="170">
        <v>777</v>
      </c>
      <c r="H10" s="480" t="s">
        <v>190</v>
      </c>
    </row>
    <row r="11" spans="1:8" s="145" customFormat="1" ht="18" customHeight="1">
      <c r="A11" s="145" t="s">
        <v>1327</v>
      </c>
      <c r="H11" s="455" t="s">
        <v>372</v>
      </c>
    </row>
    <row r="13" spans="2:4" ht="12.75">
      <c r="B13" s="481"/>
      <c r="D13" s="481"/>
    </row>
    <row r="14" ht="12.75">
      <c r="B14" s="481"/>
    </row>
    <row r="15" ht="12.75">
      <c r="B15" s="481"/>
    </row>
    <row r="16" ht="12.75">
      <c r="B16" s="481"/>
    </row>
    <row r="17" ht="12.75">
      <c r="B17" s="481"/>
    </row>
    <row r="18" ht="12.75">
      <c r="B18" s="481"/>
    </row>
  </sheetData>
  <sheetProtection/>
  <mergeCells count="5">
    <mergeCell ref="A1:H1"/>
    <mergeCell ref="C3:D3"/>
    <mergeCell ref="C4:D4"/>
    <mergeCell ref="A3:A6"/>
    <mergeCell ref="H3:H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5"/>
  <sheetViews>
    <sheetView zoomScalePageLayoutView="0" workbookViewId="0" topLeftCell="A1">
      <selection activeCell="H16" sqref="H16"/>
    </sheetView>
  </sheetViews>
  <sheetFormatPr defaultColWidth="7.10546875" defaultRowHeight="13.5"/>
  <cols>
    <col min="1" max="1" width="12.21484375" style="168" customWidth="1"/>
    <col min="2" max="12" width="8.77734375" style="168" customWidth="1"/>
    <col min="13" max="13" width="12.21484375" style="168" customWidth="1"/>
    <col min="14" max="22" width="7.21484375" style="168" customWidth="1"/>
    <col min="23" max="16384" width="7.10546875" style="168" customWidth="1"/>
  </cols>
  <sheetData>
    <row r="1" spans="1:12" s="504" customFormat="1" ht="31.5" customHeight="1">
      <c r="A1" s="778" t="s">
        <v>812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</row>
    <row r="2" spans="1:13" s="60" customFormat="1" ht="18.75" customHeight="1">
      <c r="A2" s="60" t="s">
        <v>1189</v>
      </c>
      <c r="M2" s="130" t="s">
        <v>1190</v>
      </c>
    </row>
    <row r="3" spans="1:13" s="60" customFormat="1" ht="22.5" customHeight="1">
      <c r="A3" s="779" t="s">
        <v>813</v>
      </c>
      <c r="B3" s="575" t="s">
        <v>814</v>
      </c>
      <c r="C3" s="781" t="s">
        <v>815</v>
      </c>
      <c r="D3" s="782"/>
      <c r="E3" s="233" t="s">
        <v>520</v>
      </c>
      <c r="F3" s="233" t="s">
        <v>816</v>
      </c>
      <c r="G3" s="575" t="s">
        <v>817</v>
      </c>
      <c r="H3" s="233" t="s">
        <v>818</v>
      </c>
      <c r="I3" s="233" t="s">
        <v>819</v>
      </c>
      <c r="J3" s="233" t="s">
        <v>820</v>
      </c>
      <c r="K3" s="233" t="s">
        <v>821</v>
      </c>
      <c r="L3" s="233" t="s">
        <v>822</v>
      </c>
      <c r="M3" s="783" t="s">
        <v>1045</v>
      </c>
    </row>
    <row r="4" spans="1:13" s="60" customFormat="1" ht="22.5" customHeight="1">
      <c r="A4" s="766"/>
      <c r="B4" s="280"/>
      <c r="C4" s="785" t="s">
        <v>523</v>
      </c>
      <c r="D4" s="780"/>
      <c r="E4" s="280"/>
      <c r="F4" s="280" t="s">
        <v>524</v>
      </c>
      <c r="G4" s="280"/>
      <c r="H4" s="280"/>
      <c r="I4" s="280"/>
      <c r="J4" s="304" t="s">
        <v>823</v>
      </c>
      <c r="K4" s="280"/>
      <c r="L4" s="304" t="s">
        <v>824</v>
      </c>
      <c r="M4" s="784"/>
    </row>
    <row r="5" spans="1:13" s="60" customFormat="1" ht="22.5" customHeight="1">
      <c r="A5" s="766"/>
      <c r="B5" s="280"/>
      <c r="C5" s="233" t="s">
        <v>825</v>
      </c>
      <c r="D5" s="233" t="s">
        <v>526</v>
      </c>
      <c r="E5" s="280"/>
      <c r="F5" s="280" t="s">
        <v>527</v>
      </c>
      <c r="G5" s="280"/>
      <c r="H5" s="280"/>
      <c r="I5" s="280"/>
      <c r="J5" s="280"/>
      <c r="K5" s="280" t="s">
        <v>528</v>
      </c>
      <c r="L5" s="282" t="s">
        <v>529</v>
      </c>
      <c r="M5" s="784"/>
    </row>
    <row r="6" spans="1:13" s="60" customFormat="1" ht="22.5" customHeight="1">
      <c r="A6" s="780"/>
      <c r="B6" s="234" t="s">
        <v>1166</v>
      </c>
      <c r="C6" s="234" t="s">
        <v>530</v>
      </c>
      <c r="D6" s="234" t="s">
        <v>531</v>
      </c>
      <c r="E6" s="234" t="s">
        <v>532</v>
      </c>
      <c r="F6" s="234" t="s">
        <v>533</v>
      </c>
      <c r="G6" s="284" t="s">
        <v>534</v>
      </c>
      <c r="H6" s="234" t="s">
        <v>535</v>
      </c>
      <c r="I6" s="234" t="s">
        <v>536</v>
      </c>
      <c r="J6" s="284" t="s">
        <v>537</v>
      </c>
      <c r="K6" s="234" t="s">
        <v>538</v>
      </c>
      <c r="L6" s="234" t="s">
        <v>538</v>
      </c>
      <c r="M6" s="785"/>
    </row>
    <row r="7" spans="1:13" s="116" customFormat="1" ht="34.5" customHeight="1">
      <c r="A7" s="20" t="s">
        <v>776</v>
      </c>
      <c r="B7" s="47">
        <f>SUM(C7:L7)</f>
        <v>3147</v>
      </c>
      <c r="C7" s="47">
        <v>535</v>
      </c>
      <c r="D7" s="48" t="s">
        <v>780</v>
      </c>
      <c r="E7" s="47">
        <v>132</v>
      </c>
      <c r="F7" s="47">
        <v>91</v>
      </c>
      <c r="G7" s="48">
        <v>13</v>
      </c>
      <c r="H7" s="48">
        <v>6</v>
      </c>
      <c r="I7" s="47">
        <v>1188</v>
      </c>
      <c r="J7" s="47">
        <v>519</v>
      </c>
      <c r="K7" s="47">
        <v>641</v>
      </c>
      <c r="L7" s="49">
        <v>22</v>
      </c>
      <c r="M7" s="700" t="s">
        <v>776</v>
      </c>
    </row>
    <row r="8" spans="1:13" s="116" customFormat="1" ht="34.5" customHeight="1">
      <c r="A8" s="20" t="s">
        <v>777</v>
      </c>
      <c r="B8" s="47">
        <f>SUM(C8:L8)</f>
        <v>3842</v>
      </c>
      <c r="C8" s="47">
        <v>596</v>
      </c>
      <c r="D8" s="48" t="s">
        <v>779</v>
      </c>
      <c r="E8" s="47">
        <v>136</v>
      </c>
      <c r="F8" s="47">
        <v>96</v>
      </c>
      <c r="G8" s="48">
        <v>17</v>
      </c>
      <c r="H8" s="48">
        <v>8</v>
      </c>
      <c r="I8" s="47">
        <v>1573</v>
      </c>
      <c r="J8" s="47">
        <v>674</v>
      </c>
      <c r="K8" s="47">
        <v>718</v>
      </c>
      <c r="L8" s="49">
        <v>24</v>
      </c>
      <c r="M8" s="700" t="s">
        <v>777</v>
      </c>
    </row>
    <row r="9" spans="1:13" s="116" customFormat="1" ht="34.5" customHeight="1">
      <c r="A9" s="20" t="s">
        <v>801</v>
      </c>
      <c r="B9" s="47">
        <f>SUM(C9:L9)</f>
        <v>3391</v>
      </c>
      <c r="C9" s="47">
        <v>624</v>
      </c>
      <c r="D9" s="48" t="s">
        <v>779</v>
      </c>
      <c r="E9" s="47">
        <v>132</v>
      </c>
      <c r="F9" s="47">
        <v>97</v>
      </c>
      <c r="G9" s="48">
        <v>13</v>
      </c>
      <c r="H9" s="48">
        <v>7</v>
      </c>
      <c r="I9" s="47">
        <v>1251</v>
      </c>
      <c r="J9" s="47">
        <v>778</v>
      </c>
      <c r="K9" s="47">
        <v>489</v>
      </c>
      <c r="L9" s="50">
        <v>0</v>
      </c>
      <c r="M9" s="700" t="s">
        <v>801</v>
      </c>
    </row>
    <row r="10" spans="1:13" s="116" customFormat="1" ht="34.5" customHeight="1">
      <c r="A10" s="20" t="s">
        <v>614</v>
      </c>
      <c r="B10" s="47">
        <v>3935</v>
      </c>
      <c r="C10" s="47">
        <v>633</v>
      </c>
      <c r="D10" s="48">
        <v>0</v>
      </c>
      <c r="E10" s="47">
        <v>141</v>
      </c>
      <c r="F10" s="47">
        <v>105</v>
      </c>
      <c r="G10" s="48">
        <v>20</v>
      </c>
      <c r="H10" s="48">
        <v>7</v>
      </c>
      <c r="I10" s="47">
        <v>1430</v>
      </c>
      <c r="J10" s="47">
        <v>795</v>
      </c>
      <c r="K10" s="47">
        <v>804</v>
      </c>
      <c r="L10" s="50">
        <v>0</v>
      </c>
      <c r="M10" s="700" t="s">
        <v>614</v>
      </c>
    </row>
    <row r="11" spans="1:13" s="118" customFormat="1" ht="34.5" customHeight="1">
      <c r="A11" s="37" t="s">
        <v>577</v>
      </c>
      <c r="B11" s="701">
        <f>SUM(C11:L11)</f>
        <v>3864</v>
      </c>
      <c r="C11" s="42">
        <v>638</v>
      </c>
      <c r="D11" s="42">
        <v>0</v>
      </c>
      <c r="E11" s="42">
        <v>144</v>
      </c>
      <c r="F11" s="42">
        <v>105</v>
      </c>
      <c r="G11" s="42">
        <v>22</v>
      </c>
      <c r="H11" s="42">
        <v>7</v>
      </c>
      <c r="I11" s="42">
        <v>1675</v>
      </c>
      <c r="J11" s="42">
        <v>689</v>
      </c>
      <c r="K11" s="42">
        <v>584</v>
      </c>
      <c r="L11" s="52">
        <v>0</v>
      </c>
      <c r="M11" s="530" t="s">
        <v>577</v>
      </c>
    </row>
    <row r="12" spans="1:28" s="119" customFormat="1" ht="15.75" customHeight="1">
      <c r="A12" s="119" t="s">
        <v>92</v>
      </c>
      <c r="I12" s="223" t="s">
        <v>93</v>
      </c>
      <c r="S12" s="223"/>
      <c r="T12" s="223"/>
      <c r="U12" s="223"/>
      <c r="V12" s="223"/>
      <c r="W12" s="223"/>
      <c r="X12" s="223"/>
      <c r="Y12" s="223"/>
      <c r="Z12" s="223"/>
      <c r="AA12" s="223"/>
      <c r="AB12" s="223"/>
    </row>
    <row r="13" spans="1:13" s="119" customFormat="1" ht="16.5" customHeight="1">
      <c r="A13" s="275" t="s">
        <v>94</v>
      </c>
      <c r="I13" s="777" t="s">
        <v>95</v>
      </c>
      <c r="J13" s="777"/>
      <c r="K13" s="777"/>
      <c r="L13" s="777"/>
      <c r="M13" s="777"/>
    </row>
    <row r="14" spans="1:13" s="119" customFormat="1" ht="16.5" customHeight="1">
      <c r="A14" s="119" t="s">
        <v>96</v>
      </c>
      <c r="I14" s="777" t="s">
        <v>97</v>
      </c>
      <c r="J14" s="777"/>
      <c r="K14" s="777"/>
      <c r="L14" s="777"/>
      <c r="M14" s="777"/>
    </row>
    <row r="15" s="164" customFormat="1" ht="12.75">
      <c r="A15" s="119" t="s">
        <v>578</v>
      </c>
    </row>
    <row r="16" s="164" customFormat="1" ht="12.75"/>
    <row r="17" s="164" customFormat="1" ht="12.75"/>
    <row r="18" s="164" customFormat="1" ht="12.75"/>
    <row r="19" s="164" customFormat="1" ht="12.75"/>
    <row r="20" s="164" customFormat="1" ht="12.75"/>
    <row r="21" s="164" customFormat="1" ht="12.75"/>
    <row r="22" s="164" customFormat="1" ht="12.75"/>
    <row r="23" s="164" customFormat="1" ht="12.75"/>
    <row r="24" s="164" customFormat="1" ht="12.75"/>
    <row r="25" s="164" customFormat="1" ht="12.75"/>
    <row r="26" s="164" customFormat="1" ht="12.75"/>
    <row r="27" s="164" customFormat="1" ht="12.75"/>
    <row r="28" s="164" customFormat="1" ht="12.75"/>
    <row r="29" s="164" customFormat="1" ht="12.75"/>
    <row r="30" s="164" customFormat="1" ht="12.75"/>
    <row r="31" s="164" customFormat="1" ht="12.75"/>
    <row r="32" s="164" customFormat="1" ht="12.75"/>
    <row r="33" s="164" customFormat="1" ht="12.75"/>
    <row r="34" s="164" customFormat="1" ht="12.75"/>
    <row r="35" s="164" customFormat="1" ht="12.75"/>
    <row r="36" s="164" customFormat="1" ht="12.75"/>
    <row r="37" s="164" customFormat="1" ht="12.75"/>
    <row r="38" s="164" customFormat="1" ht="12.75"/>
    <row r="39" s="164" customFormat="1" ht="12.75"/>
    <row r="40" s="164" customFormat="1" ht="12.75"/>
    <row r="41" s="164" customFormat="1" ht="12.75"/>
    <row r="42" s="164" customFormat="1" ht="12.75"/>
    <row r="43" s="164" customFormat="1" ht="12.75"/>
    <row r="44" s="164" customFormat="1" ht="12.75"/>
    <row r="45" s="164" customFormat="1" ht="12.75"/>
    <row r="46" s="164" customFormat="1" ht="12.75"/>
    <row r="47" s="164" customFormat="1" ht="12.75"/>
    <row r="48" s="164" customFormat="1" ht="12.75"/>
    <row r="49" s="164" customFormat="1" ht="12.75"/>
    <row r="50" s="164" customFormat="1" ht="12.75"/>
    <row r="51" s="164" customFormat="1" ht="12.75"/>
    <row r="52" s="164" customFormat="1" ht="12.75"/>
    <row r="53" s="164" customFormat="1" ht="12.75"/>
    <row r="54" s="164" customFormat="1" ht="12.75"/>
    <row r="55" s="164" customFormat="1" ht="12.75"/>
    <row r="56" s="164" customFormat="1" ht="12.75"/>
    <row r="57" s="164" customFormat="1" ht="12.75"/>
    <row r="58" s="164" customFormat="1" ht="12.75"/>
    <row r="59" s="164" customFormat="1" ht="12.75"/>
    <row r="60" s="164" customFormat="1" ht="12.75"/>
    <row r="61" s="164" customFormat="1" ht="12.75"/>
    <row r="62" s="164" customFormat="1" ht="12.75"/>
  </sheetData>
  <sheetProtection/>
  <mergeCells count="7">
    <mergeCell ref="I13:M13"/>
    <mergeCell ref="I14:M14"/>
    <mergeCell ref="A1:L1"/>
    <mergeCell ref="A3:A6"/>
    <mergeCell ref="C3:D3"/>
    <mergeCell ref="M3:M6"/>
    <mergeCell ref="C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23"/>
  <sheetViews>
    <sheetView zoomScaleSheetLayoutView="100" zoomScalePageLayoutView="0" workbookViewId="0" topLeftCell="A1">
      <selection activeCell="Q11" sqref="Q11"/>
    </sheetView>
  </sheetViews>
  <sheetFormatPr defaultColWidth="7.10546875" defaultRowHeight="13.5"/>
  <cols>
    <col min="1" max="1" width="6.5546875" style="60" customWidth="1"/>
    <col min="2" max="2" width="6.88671875" style="60" customWidth="1"/>
    <col min="3" max="3" width="10.5546875" style="60" customWidth="1"/>
    <col min="4" max="4" width="6.88671875" style="60" customWidth="1"/>
    <col min="5" max="5" width="9.4453125" style="60" customWidth="1"/>
    <col min="6" max="6" width="6.4453125" style="60" customWidth="1"/>
    <col min="7" max="7" width="7.4453125" style="60" customWidth="1"/>
    <col min="8" max="8" width="6.5546875" style="60" customWidth="1"/>
    <col min="9" max="9" width="8.6640625" style="60" customWidth="1"/>
    <col min="10" max="10" width="6.5546875" style="60" customWidth="1"/>
    <col min="11" max="11" width="8.21484375" style="60" customWidth="1"/>
    <col min="12" max="12" width="6.21484375" style="60" customWidth="1"/>
    <col min="13" max="13" width="6.3359375" style="60" customWidth="1"/>
    <col min="14" max="14" width="6.10546875" style="60" customWidth="1"/>
    <col min="15" max="15" width="8.10546875" style="60" bestFit="1" customWidth="1"/>
    <col min="16" max="16" width="6.21484375" style="60" customWidth="1"/>
    <col min="17" max="17" width="6.77734375" style="60" customWidth="1"/>
    <col min="18" max="18" width="5.88671875" style="60" customWidth="1"/>
    <col min="19" max="16384" width="7.10546875" style="60" customWidth="1"/>
  </cols>
  <sheetData>
    <row r="1" spans="1:17" ht="32.25" customHeight="1">
      <c r="A1" s="758" t="s">
        <v>191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758"/>
      <c r="P1" s="758"/>
      <c r="Q1" s="758"/>
    </row>
    <row r="2" ht="18" customHeight="1">
      <c r="A2" s="60" t="s">
        <v>15</v>
      </c>
    </row>
    <row r="3" spans="1:18" ht="28.5" customHeight="1">
      <c r="A3" s="852" t="s">
        <v>18</v>
      </c>
      <c r="B3" s="947" t="s">
        <v>16</v>
      </c>
      <c r="C3" s="958"/>
      <c r="D3" s="951" t="s">
        <v>17</v>
      </c>
      <c r="E3" s="952"/>
      <c r="F3" s="952"/>
      <c r="G3" s="952"/>
      <c r="H3" s="952"/>
      <c r="I3" s="952"/>
      <c r="J3" s="952"/>
      <c r="K3" s="952"/>
      <c r="L3" s="952"/>
      <c r="M3" s="952"/>
      <c r="N3" s="952"/>
      <c r="O3" s="952"/>
      <c r="P3" s="952"/>
      <c r="Q3" s="953"/>
      <c r="R3" s="774" t="s">
        <v>775</v>
      </c>
    </row>
    <row r="4" spans="1:18" ht="28.5" customHeight="1">
      <c r="A4" s="957"/>
      <c r="B4" s="822"/>
      <c r="C4" s="819"/>
      <c r="D4" s="947" t="s">
        <v>19</v>
      </c>
      <c r="E4" s="954"/>
      <c r="F4" s="954"/>
      <c r="G4" s="954"/>
      <c r="H4" s="954"/>
      <c r="I4" s="954"/>
      <c r="J4" s="954"/>
      <c r="K4" s="954"/>
      <c r="L4" s="954"/>
      <c r="M4" s="948"/>
      <c r="N4" s="947" t="s">
        <v>20</v>
      </c>
      <c r="O4" s="948"/>
      <c r="P4" s="947" t="s">
        <v>21</v>
      </c>
      <c r="Q4" s="948"/>
      <c r="R4" s="767"/>
    </row>
    <row r="5" spans="1:18" ht="28.5" customHeight="1">
      <c r="A5" s="957"/>
      <c r="B5" s="823"/>
      <c r="C5" s="820"/>
      <c r="D5" s="955" t="s">
        <v>22</v>
      </c>
      <c r="E5" s="956"/>
      <c r="F5" s="956" t="s">
        <v>23</v>
      </c>
      <c r="G5" s="956"/>
      <c r="H5" s="955" t="s">
        <v>24</v>
      </c>
      <c r="I5" s="956"/>
      <c r="J5" s="955" t="s">
        <v>25</v>
      </c>
      <c r="K5" s="956"/>
      <c r="L5" s="956" t="s">
        <v>26</v>
      </c>
      <c r="M5" s="956"/>
      <c r="N5" s="949"/>
      <c r="O5" s="950"/>
      <c r="P5" s="949"/>
      <c r="Q5" s="950"/>
      <c r="R5" s="767"/>
    </row>
    <row r="6" spans="1:18" ht="34.5" customHeight="1">
      <c r="A6" s="916"/>
      <c r="B6" s="483" t="s">
        <v>27</v>
      </c>
      <c r="C6" s="484" t="s">
        <v>28</v>
      </c>
      <c r="D6" s="483" t="s">
        <v>27</v>
      </c>
      <c r="E6" s="176" t="s">
        <v>28</v>
      </c>
      <c r="F6" s="483" t="s">
        <v>27</v>
      </c>
      <c r="G6" s="176" t="s">
        <v>28</v>
      </c>
      <c r="H6" s="483" t="s">
        <v>27</v>
      </c>
      <c r="I6" s="176" t="s">
        <v>28</v>
      </c>
      <c r="J6" s="483" t="s">
        <v>27</v>
      </c>
      <c r="K6" s="176" t="s">
        <v>28</v>
      </c>
      <c r="L6" s="483" t="s">
        <v>27</v>
      </c>
      <c r="M6" s="176" t="s">
        <v>28</v>
      </c>
      <c r="N6" s="483" t="s">
        <v>27</v>
      </c>
      <c r="O6" s="176" t="s">
        <v>28</v>
      </c>
      <c r="P6" s="483" t="s">
        <v>27</v>
      </c>
      <c r="Q6" s="176" t="s">
        <v>28</v>
      </c>
      <c r="R6" s="772"/>
    </row>
    <row r="7" spans="1:18" s="488" customFormat="1" ht="23.25" customHeight="1">
      <c r="A7" s="28" t="s">
        <v>800</v>
      </c>
      <c r="B7" s="485">
        <v>20282</v>
      </c>
      <c r="C7" s="486">
        <v>43557681</v>
      </c>
      <c r="D7" s="487">
        <v>14301</v>
      </c>
      <c r="E7" s="487">
        <v>26365939</v>
      </c>
      <c r="F7" s="487" t="s">
        <v>780</v>
      </c>
      <c r="G7" s="487" t="s">
        <v>780</v>
      </c>
      <c r="H7" s="487">
        <v>1031</v>
      </c>
      <c r="I7" s="487">
        <v>4512264</v>
      </c>
      <c r="J7" s="487">
        <v>697</v>
      </c>
      <c r="K7" s="487">
        <v>2649936</v>
      </c>
      <c r="L7" s="487" t="s">
        <v>780</v>
      </c>
      <c r="M7" s="487" t="s">
        <v>780</v>
      </c>
      <c r="N7" s="486">
        <v>487</v>
      </c>
      <c r="O7" s="486">
        <v>2065750</v>
      </c>
      <c r="P7" s="486">
        <v>2868</v>
      </c>
      <c r="Q7" s="486">
        <v>5790454</v>
      </c>
      <c r="R7" s="110" t="s">
        <v>800</v>
      </c>
    </row>
    <row r="8" spans="1:18" s="488" customFormat="1" ht="23.25" customHeight="1">
      <c r="A8" s="28" t="s">
        <v>82</v>
      </c>
      <c r="B8" s="485">
        <v>22148</v>
      </c>
      <c r="C8" s="486">
        <v>50643457</v>
      </c>
      <c r="D8" s="487">
        <v>17663</v>
      </c>
      <c r="E8" s="487">
        <v>40089903</v>
      </c>
      <c r="F8" s="487" t="s">
        <v>780</v>
      </c>
      <c r="G8" s="487" t="s">
        <v>780</v>
      </c>
      <c r="H8" s="487" t="s">
        <v>780</v>
      </c>
      <c r="I8" s="487" t="s">
        <v>780</v>
      </c>
      <c r="J8" s="487" t="s">
        <v>780</v>
      </c>
      <c r="K8" s="487" t="s">
        <v>780</v>
      </c>
      <c r="L8" s="487" t="s">
        <v>780</v>
      </c>
      <c r="M8" s="487" t="s">
        <v>780</v>
      </c>
      <c r="N8" s="486">
        <v>516</v>
      </c>
      <c r="O8" s="486">
        <v>2064915</v>
      </c>
      <c r="P8" s="486">
        <v>3183</v>
      </c>
      <c r="Q8" s="486">
        <v>6560063</v>
      </c>
      <c r="R8" s="110" t="s">
        <v>82</v>
      </c>
    </row>
    <row r="9" spans="1:18" s="488" customFormat="1" ht="23.25" customHeight="1">
      <c r="A9" s="28" t="s">
        <v>801</v>
      </c>
      <c r="B9" s="485">
        <v>23945</v>
      </c>
      <c r="C9" s="486">
        <v>60333502</v>
      </c>
      <c r="D9" s="487" t="s">
        <v>780</v>
      </c>
      <c r="E9" s="487" t="s">
        <v>780</v>
      </c>
      <c r="F9" s="487" t="s">
        <v>780</v>
      </c>
      <c r="G9" s="487" t="s">
        <v>780</v>
      </c>
      <c r="H9" s="487" t="s">
        <v>780</v>
      </c>
      <c r="I9" s="487" t="s">
        <v>780</v>
      </c>
      <c r="J9" s="487" t="s">
        <v>780</v>
      </c>
      <c r="K9" s="487" t="s">
        <v>780</v>
      </c>
      <c r="L9" s="487" t="s">
        <v>780</v>
      </c>
      <c r="M9" s="487" t="s">
        <v>780</v>
      </c>
      <c r="N9" s="487">
        <v>533</v>
      </c>
      <c r="O9" s="487">
        <v>2222040</v>
      </c>
      <c r="P9" s="487">
        <v>3482</v>
      </c>
      <c r="Q9" s="486">
        <v>7549925</v>
      </c>
      <c r="R9" s="110" t="s">
        <v>801</v>
      </c>
    </row>
    <row r="10" spans="1:18" s="488" customFormat="1" ht="23.25" customHeight="1">
      <c r="A10" s="28" t="s">
        <v>614</v>
      </c>
      <c r="B10" s="485">
        <v>25668</v>
      </c>
      <c r="C10" s="486">
        <v>68939066</v>
      </c>
      <c r="D10" s="487">
        <v>15936</v>
      </c>
      <c r="E10" s="487">
        <v>35481666</v>
      </c>
      <c r="F10" s="487">
        <v>311</v>
      </c>
      <c r="G10" s="487">
        <v>2214880</v>
      </c>
      <c r="H10" s="487">
        <v>2637</v>
      </c>
      <c r="I10" s="487">
        <v>11131017</v>
      </c>
      <c r="J10" s="487">
        <v>1309</v>
      </c>
      <c r="K10" s="487">
        <v>6069148</v>
      </c>
      <c r="L10" s="487">
        <v>26</v>
      </c>
      <c r="M10" s="487">
        <v>43076</v>
      </c>
      <c r="N10" s="487">
        <v>578</v>
      </c>
      <c r="O10" s="487">
        <v>2385813</v>
      </c>
      <c r="P10" s="487">
        <v>3816</v>
      </c>
      <c r="Q10" s="486">
        <v>8475061</v>
      </c>
      <c r="R10" s="110" t="s">
        <v>614</v>
      </c>
    </row>
    <row r="11" spans="1:18" s="491" customFormat="1" ht="23.25" customHeight="1">
      <c r="A11" s="37" t="s">
        <v>577</v>
      </c>
      <c r="B11" s="489">
        <f>SUM(D11,F11,H11,J11,L11,N11,P11,B21,D21,F21)</f>
        <v>27168</v>
      </c>
      <c r="C11" s="490">
        <f>SUM(E11,G11,I11,K11,M11,O11,Q11,C21,E21,G21)</f>
        <v>78057741</v>
      </c>
      <c r="D11" s="490">
        <v>15819</v>
      </c>
      <c r="E11" s="490">
        <v>36286487</v>
      </c>
      <c r="F11" s="490">
        <v>456</v>
      </c>
      <c r="G11" s="490">
        <v>3544511</v>
      </c>
      <c r="H11" s="490">
        <v>3554</v>
      </c>
      <c r="I11" s="490">
        <v>15245018</v>
      </c>
      <c r="J11" s="490">
        <v>1514</v>
      </c>
      <c r="K11" s="490">
        <v>7445309</v>
      </c>
      <c r="L11" s="490">
        <v>33</v>
      </c>
      <c r="M11" s="490">
        <v>58678</v>
      </c>
      <c r="N11" s="490">
        <v>556</v>
      </c>
      <c r="O11" s="490">
        <v>2350460</v>
      </c>
      <c r="P11" s="490">
        <v>4144</v>
      </c>
      <c r="Q11" s="490">
        <v>9550218</v>
      </c>
      <c r="R11" s="111" t="s">
        <v>577</v>
      </c>
    </row>
    <row r="12" spans="1:18" ht="18" customHeight="1">
      <c r="A12" s="492"/>
      <c r="B12" s="493"/>
      <c r="C12" s="494"/>
      <c r="D12" s="495"/>
      <c r="E12" s="495"/>
      <c r="F12" s="495"/>
      <c r="G12" s="495"/>
      <c r="H12" s="496"/>
      <c r="I12" s="496"/>
      <c r="J12" s="496"/>
      <c r="K12" s="496"/>
      <c r="L12" s="496"/>
      <c r="M12" s="496"/>
      <c r="N12" s="73"/>
      <c r="O12" s="73"/>
      <c r="P12" s="73"/>
      <c r="Q12" s="73"/>
      <c r="R12" s="240"/>
    </row>
    <row r="13" spans="1:13" ht="14.25" customHeight="1">
      <c r="A13" s="852" t="s">
        <v>18</v>
      </c>
      <c r="B13" s="959" t="s">
        <v>29</v>
      </c>
      <c r="C13" s="960"/>
      <c r="D13" s="960"/>
      <c r="E13" s="960"/>
      <c r="F13" s="960"/>
      <c r="G13" s="961"/>
      <c r="H13" s="774" t="s">
        <v>775</v>
      </c>
      <c r="I13" s="497"/>
      <c r="K13" s="497"/>
      <c r="M13" s="497"/>
    </row>
    <row r="14" spans="1:8" ht="12.75">
      <c r="A14" s="957"/>
      <c r="B14" s="947" t="s">
        <v>30</v>
      </c>
      <c r="C14" s="948"/>
      <c r="D14" s="947" t="s">
        <v>31</v>
      </c>
      <c r="E14" s="948"/>
      <c r="F14" s="947" t="s">
        <v>32</v>
      </c>
      <c r="G14" s="948"/>
      <c r="H14" s="767"/>
    </row>
    <row r="15" spans="1:8" ht="12.75">
      <c r="A15" s="957"/>
      <c r="B15" s="949"/>
      <c r="C15" s="950"/>
      <c r="D15" s="949"/>
      <c r="E15" s="950"/>
      <c r="F15" s="949"/>
      <c r="G15" s="950"/>
      <c r="H15" s="767"/>
    </row>
    <row r="16" spans="1:8" ht="34.5">
      <c r="A16" s="916"/>
      <c r="B16" s="176" t="s">
        <v>27</v>
      </c>
      <c r="C16" s="176" t="s">
        <v>28</v>
      </c>
      <c r="D16" s="176" t="s">
        <v>27</v>
      </c>
      <c r="E16" s="176" t="s">
        <v>28</v>
      </c>
      <c r="F16" s="176" t="s">
        <v>27</v>
      </c>
      <c r="G16" s="176" t="s">
        <v>28</v>
      </c>
      <c r="H16" s="772"/>
    </row>
    <row r="17" spans="1:8" ht="23.25" customHeight="1">
      <c r="A17" s="28" t="s">
        <v>800</v>
      </c>
      <c r="B17" s="136">
        <v>23</v>
      </c>
      <c r="C17" s="136">
        <v>245190</v>
      </c>
      <c r="D17" s="136">
        <v>786</v>
      </c>
      <c r="E17" s="136">
        <v>1793984</v>
      </c>
      <c r="F17" s="136">
        <v>89</v>
      </c>
      <c r="G17" s="137">
        <v>134164</v>
      </c>
      <c r="H17" s="110" t="s">
        <v>800</v>
      </c>
    </row>
    <row r="18" spans="1:8" ht="23.25" customHeight="1">
      <c r="A18" s="28" t="s">
        <v>82</v>
      </c>
      <c r="B18" s="136">
        <v>38</v>
      </c>
      <c r="C18" s="136">
        <v>417467</v>
      </c>
      <c r="D18" s="136">
        <v>630</v>
      </c>
      <c r="E18" s="136">
        <v>1360555</v>
      </c>
      <c r="F18" s="136">
        <v>118</v>
      </c>
      <c r="G18" s="136">
        <v>150554</v>
      </c>
      <c r="H18" s="110" t="s">
        <v>82</v>
      </c>
    </row>
    <row r="19" spans="1:8" ht="23.25" customHeight="1">
      <c r="A19" s="28" t="s">
        <v>83</v>
      </c>
      <c r="B19" s="136">
        <v>27</v>
      </c>
      <c r="C19" s="136">
        <v>281243</v>
      </c>
      <c r="D19" s="136">
        <v>797</v>
      </c>
      <c r="E19" s="136">
        <v>2120273</v>
      </c>
      <c r="F19" s="136">
        <v>126</v>
      </c>
      <c r="G19" s="136">
        <v>196310</v>
      </c>
      <c r="H19" s="110" t="s">
        <v>83</v>
      </c>
    </row>
    <row r="20" spans="1:8" ht="23.25" customHeight="1">
      <c r="A20" s="28" t="s">
        <v>616</v>
      </c>
      <c r="B20" s="136">
        <v>28</v>
      </c>
      <c r="C20" s="136">
        <v>354042</v>
      </c>
      <c r="D20" s="136">
        <v>914</v>
      </c>
      <c r="E20" s="136">
        <v>2644131</v>
      </c>
      <c r="F20" s="136">
        <v>113</v>
      </c>
      <c r="G20" s="136">
        <v>139231</v>
      </c>
      <c r="H20" s="110" t="s">
        <v>616</v>
      </c>
    </row>
    <row r="21" spans="1:8" ht="23.25" customHeight="1">
      <c r="A21" s="37" t="s">
        <v>615</v>
      </c>
      <c r="B21" s="498">
        <v>30</v>
      </c>
      <c r="C21" s="498">
        <v>367363</v>
      </c>
      <c r="D21" s="498">
        <v>902</v>
      </c>
      <c r="E21" s="498">
        <v>2969819</v>
      </c>
      <c r="F21" s="498">
        <v>160</v>
      </c>
      <c r="G21" s="498">
        <v>239878</v>
      </c>
      <c r="H21" s="111" t="s">
        <v>615</v>
      </c>
    </row>
    <row r="22" spans="1:8" s="119" customFormat="1" ht="15" customHeight="1">
      <c r="A22" s="223" t="s">
        <v>1327</v>
      </c>
      <c r="B22" s="223"/>
      <c r="H22" s="455" t="s">
        <v>372</v>
      </c>
    </row>
    <row r="23" spans="1:3" ht="12.75">
      <c r="A23" s="223"/>
      <c r="B23" s="499"/>
      <c r="C23" s="499"/>
    </row>
  </sheetData>
  <sheetProtection/>
  <mergeCells count="19">
    <mergeCell ref="J5:K5"/>
    <mergeCell ref="L5:M5"/>
    <mergeCell ref="A3:A6"/>
    <mergeCell ref="A13:A16"/>
    <mergeCell ref="B3:C5"/>
    <mergeCell ref="B13:G13"/>
    <mergeCell ref="B14:C15"/>
    <mergeCell ref="D14:E15"/>
    <mergeCell ref="F14:G15"/>
    <mergeCell ref="R3:R6"/>
    <mergeCell ref="H13:H16"/>
    <mergeCell ref="N4:O5"/>
    <mergeCell ref="A1:Q1"/>
    <mergeCell ref="D3:Q3"/>
    <mergeCell ref="D4:M4"/>
    <mergeCell ref="P4:Q5"/>
    <mergeCell ref="D5:E5"/>
    <mergeCell ref="F5:G5"/>
    <mergeCell ref="H5:I5"/>
  </mergeCells>
  <printOptions horizontalCentered="1"/>
  <pageMargins left="0.33" right="0.21" top="0.984251968503937" bottom="0.29" header="0.5118110236220472" footer="0.17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16"/>
  <sheetViews>
    <sheetView zoomScale="85" zoomScaleNormal="85" zoomScaleSheetLayoutView="85" zoomScalePageLayoutView="0" workbookViewId="0" topLeftCell="A1">
      <selection activeCell="K19" sqref="K19"/>
    </sheetView>
  </sheetViews>
  <sheetFormatPr defaultColWidth="7.3359375" defaultRowHeight="36" customHeight="1"/>
  <cols>
    <col min="1" max="1" width="10.3359375" style="114" customWidth="1"/>
    <col min="2" max="2" width="5.21484375" style="114" customWidth="1"/>
    <col min="3" max="3" width="4.6640625" style="114" customWidth="1"/>
    <col min="4" max="4" width="5.6640625" style="114" customWidth="1"/>
    <col min="5" max="9" width="5.21484375" style="114" customWidth="1"/>
    <col min="10" max="10" width="5.99609375" style="114" customWidth="1"/>
    <col min="11" max="12" width="5.10546875" style="114" customWidth="1"/>
    <col min="13" max="13" width="5.5546875" style="114" customWidth="1"/>
    <col min="14" max="14" width="5.99609375" style="114" customWidth="1"/>
    <col min="15" max="15" width="5.5546875" style="114" customWidth="1"/>
    <col min="16" max="24" width="5.3359375" style="114" customWidth="1"/>
    <col min="25" max="25" width="9.4453125" style="114" customWidth="1"/>
    <col min="26" max="16384" width="7.3359375" style="114" customWidth="1"/>
  </cols>
  <sheetData>
    <row r="1" spans="1:25" ht="32.25" customHeight="1">
      <c r="A1" s="758" t="s">
        <v>1328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758"/>
      <c r="P1" s="758"/>
      <c r="Q1" s="758"/>
      <c r="R1" s="758"/>
      <c r="S1" s="758"/>
      <c r="T1" s="758"/>
      <c r="U1" s="758"/>
      <c r="V1" s="758"/>
      <c r="W1" s="758"/>
      <c r="X1" s="758"/>
      <c r="Y1" s="758"/>
    </row>
    <row r="2" spans="1:25" s="60" customFormat="1" ht="21.75" customHeight="1">
      <c r="A2" s="500" t="s">
        <v>1329</v>
      </c>
      <c r="V2" s="966" t="s">
        <v>1330</v>
      </c>
      <c r="W2" s="966"/>
      <c r="X2" s="966"/>
      <c r="Y2" s="966"/>
    </row>
    <row r="3" spans="1:25" s="60" customFormat="1" ht="36" customHeight="1">
      <c r="A3" s="779" t="s">
        <v>1331</v>
      </c>
      <c r="B3" s="231" t="s">
        <v>1332</v>
      </c>
      <c r="C3" s="803" t="s">
        <v>1333</v>
      </c>
      <c r="D3" s="801"/>
      <c r="E3" s="801"/>
      <c r="F3" s="801"/>
      <c r="G3" s="801"/>
      <c r="H3" s="801"/>
      <c r="I3" s="801"/>
      <c r="J3" s="802"/>
      <c r="K3" s="263"/>
      <c r="L3" s="263"/>
      <c r="M3" s="263"/>
      <c r="N3" s="263"/>
      <c r="O3" s="968" t="s">
        <v>1334</v>
      </c>
      <c r="P3" s="806"/>
      <c r="Q3" s="806"/>
      <c r="R3" s="806"/>
      <c r="S3" s="969"/>
      <c r="T3" s="970"/>
      <c r="U3" s="967" t="s">
        <v>1335</v>
      </c>
      <c r="V3" s="801"/>
      <c r="W3" s="801"/>
      <c r="X3" s="802"/>
      <c r="Y3" s="783" t="s">
        <v>1336</v>
      </c>
    </row>
    <row r="4" spans="1:25" s="60" customFormat="1" ht="36" customHeight="1">
      <c r="A4" s="766"/>
      <c r="B4" s="212"/>
      <c r="C4" s="278" t="s">
        <v>1337</v>
      </c>
      <c r="D4" s="278" t="s">
        <v>1338</v>
      </c>
      <c r="E4" s="278" t="s">
        <v>1339</v>
      </c>
      <c r="F4" s="278" t="s">
        <v>1340</v>
      </c>
      <c r="G4" s="278" t="s">
        <v>1341</v>
      </c>
      <c r="H4" s="278">
        <v>4.19</v>
      </c>
      <c r="I4" s="278" t="s">
        <v>1342</v>
      </c>
      <c r="J4" s="278" t="s">
        <v>1343</v>
      </c>
      <c r="K4" s="501" t="s">
        <v>1337</v>
      </c>
      <c r="L4" s="231" t="s">
        <v>1344</v>
      </c>
      <c r="M4" s="805" t="s">
        <v>1345</v>
      </c>
      <c r="N4" s="962"/>
      <c r="O4" s="804"/>
      <c r="P4" s="231" t="s">
        <v>1340</v>
      </c>
      <c r="Q4" s="231" t="s">
        <v>1341</v>
      </c>
      <c r="R4" s="231" t="s">
        <v>1346</v>
      </c>
      <c r="S4" s="231" t="s">
        <v>1347</v>
      </c>
      <c r="T4" s="231" t="s">
        <v>1343</v>
      </c>
      <c r="U4" s="231">
        <v>6.18</v>
      </c>
      <c r="V4" s="501" t="s">
        <v>1348</v>
      </c>
      <c r="W4" s="278">
        <v>5.18</v>
      </c>
      <c r="X4" s="229" t="s">
        <v>1349</v>
      </c>
      <c r="Y4" s="784"/>
    </row>
    <row r="5" spans="1:25" s="60" customFormat="1" ht="36" customHeight="1">
      <c r="A5" s="766"/>
      <c r="B5" s="280"/>
      <c r="C5" s="240"/>
      <c r="D5" s="278" t="s">
        <v>1350</v>
      </c>
      <c r="E5" s="278" t="s">
        <v>1342</v>
      </c>
      <c r="F5" s="278" t="s">
        <v>1351</v>
      </c>
      <c r="G5" s="278" t="s">
        <v>1352</v>
      </c>
      <c r="H5" s="278" t="s">
        <v>1353</v>
      </c>
      <c r="I5" s="278" t="s">
        <v>1354</v>
      </c>
      <c r="J5" s="278" t="s">
        <v>1355</v>
      </c>
      <c r="K5" s="110"/>
      <c r="L5" s="278" t="s">
        <v>1338</v>
      </c>
      <c r="M5" s="963"/>
      <c r="N5" s="964"/>
      <c r="O5" s="965"/>
      <c r="P5" s="229" t="s">
        <v>1351</v>
      </c>
      <c r="Q5" s="278" t="s">
        <v>1352</v>
      </c>
      <c r="R5" s="278" t="s">
        <v>1353</v>
      </c>
      <c r="S5" s="278" t="s">
        <v>1354</v>
      </c>
      <c r="T5" s="278" t="s">
        <v>1356</v>
      </c>
      <c r="U5" s="278" t="s">
        <v>1357</v>
      </c>
      <c r="V5" s="501" t="s">
        <v>1358</v>
      </c>
      <c r="W5" s="278" t="s">
        <v>1359</v>
      </c>
      <c r="X5" s="229" t="s">
        <v>1360</v>
      </c>
      <c r="Y5" s="784"/>
    </row>
    <row r="6" spans="1:25" s="60" customFormat="1" ht="36" customHeight="1">
      <c r="A6" s="766"/>
      <c r="B6" s="280"/>
      <c r="C6" s="240"/>
      <c r="D6" s="280"/>
      <c r="E6" s="278" t="s">
        <v>1361</v>
      </c>
      <c r="F6" s="278" t="s">
        <v>1362</v>
      </c>
      <c r="G6" s="278" t="s">
        <v>1363</v>
      </c>
      <c r="H6" s="278" t="s">
        <v>1355</v>
      </c>
      <c r="I6" s="280"/>
      <c r="J6" s="278" t="s">
        <v>1364</v>
      </c>
      <c r="K6" s="240"/>
      <c r="L6" s="278" t="s">
        <v>1350</v>
      </c>
      <c r="M6" s="785"/>
      <c r="N6" s="825"/>
      <c r="O6" s="825"/>
      <c r="P6" s="278" t="s">
        <v>1362</v>
      </c>
      <c r="Q6" s="229" t="s">
        <v>1365</v>
      </c>
      <c r="R6" s="278" t="s">
        <v>1355</v>
      </c>
      <c r="S6" s="278"/>
      <c r="T6" s="278" t="s">
        <v>1366</v>
      </c>
      <c r="U6" s="278" t="s">
        <v>1367</v>
      </c>
      <c r="V6" s="278"/>
      <c r="W6" s="271" t="s">
        <v>1368</v>
      </c>
      <c r="X6" s="229" t="s">
        <v>1369</v>
      </c>
      <c r="Y6" s="784"/>
    </row>
    <row r="7" spans="1:25" s="60" customFormat="1" ht="36" customHeight="1">
      <c r="A7" s="766"/>
      <c r="B7" s="280" t="s">
        <v>1370</v>
      </c>
      <c r="C7" s="240"/>
      <c r="D7" s="280"/>
      <c r="E7" s="282"/>
      <c r="F7" s="280"/>
      <c r="G7" s="278"/>
      <c r="H7" s="280"/>
      <c r="I7" s="280"/>
      <c r="J7" s="278" t="s">
        <v>1371</v>
      </c>
      <c r="K7" s="240"/>
      <c r="L7" s="280"/>
      <c r="M7" s="231" t="s">
        <v>1372</v>
      </c>
      <c r="N7" s="231" t="s">
        <v>1373</v>
      </c>
      <c r="O7" s="265" t="s">
        <v>1374</v>
      </c>
      <c r="P7" s="292"/>
      <c r="Q7" s="278" t="s">
        <v>1375</v>
      </c>
      <c r="R7" s="278"/>
      <c r="S7" s="278"/>
      <c r="T7" s="278"/>
      <c r="U7" s="278"/>
      <c r="V7" s="501"/>
      <c r="W7" s="278"/>
      <c r="X7" s="119"/>
      <c r="Y7" s="784"/>
    </row>
    <row r="8" spans="1:25" s="60" customFormat="1" ht="36" customHeight="1">
      <c r="A8" s="780"/>
      <c r="B8" s="234" t="s">
        <v>1376</v>
      </c>
      <c r="C8" s="261" t="s">
        <v>1377</v>
      </c>
      <c r="D8" s="234"/>
      <c r="E8" s="234"/>
      <c r="F8" s="234"/>
      <c r="G8" s="284"/>
      <c r="H8" s="234"/>
      <c r="I8" s="234"/>
      <c r="J8" s="297" t="s">
        <v>1378</v>
      </c>
      <c r="K8" s="261" t="s">
        <v>1377</v>
      </c>
      <c r="L8" s="234"/>
      <c r="M8" s="284" t="s">
        <v>1379</v>
      </c>
      <c r="N8" s="209" t="s">
        <v>1380</v>
      </c>
      <c r="O8" s="255" t="s">
        <v>1381</v>
      </c>
      <c r="P8" s="234"/>
      <c r="Q8" s="284"/>
      <c r="R8" s="284"/>
      <c r="S8" s="234"/>
      <c r="T8" s="234"/>
      <c r="U8" s="284"/>
      <c r="V8" s="255"/>
      <c r="W8" s="234"/>
      <c r="X8" s="502"/>
      <c r="Y8" s="785"/>
    </row>
    <row r="9" spans="1:25" s="116" customFormat="1" ht="32.25" customHeight="1">
      <c r="A9" s="62" t="s">
        <v>776</v>
      </c>
      <c r="B9" s="56">
        <v>3534</v>
      </c>
      <c r="C9" s="56">
        <v>1542</v>
      </c>
      <c r="D9" s="56">
        <v>0</v>
      </c>
      <c r="E9" s="56">
        <v>926</v>
      </c>
      <c r="F9" s="56">
        <v>561</v>
      </c>
      <c r="G9" s="56">
        <v>1</v>
      </c>
      <c r="H9" s="56">
        <v>1</v>
      </c>
      <c r="I9" s="56">
        <v>53</v>
      </c>
      <c r="J9" s="56">
        <v>0</v>
      </c>
      <c r="K9" s="56">
        <v>1979</v>
      </c>
      <c r="L9" s="56">
        <v>53</v>
      </c>
      <c r="M9" s="56">
        <v>703</v>
      </c>
      <c r="N9" s="56">
        <v>575</v>
      </c>
      <c r="O9" s="56">
        <v>141</v>
      </c>
      <c r="P9" s="56">
        <v>382</v>
      </c>
      <c r="Q9" s="56">
        <v>1</v>
      </c>
      <c r="R9" s="56">
        <v>0</v>
      </c>
      <c r="S9" s="56">
        <v>124</v>
      </c>
      <c r="T9" s="56">
        <v>0</v>
      </c>
      <c r="U9" s="56">
        <v>2</v>
      </c>
      <c r="V9" s="56">
        <v>3</v>
      </c>
      <c r="W9" s="56">
        <v>8</v>
      </c>
      <c r="X9" s="115" t="s">
        <v>1383</v>
      </c>
      <c r="Y9" s="109" t="s">
        <v>776</v>
      </c>
    </row>
    <row r="10" spans="1:25" s="116" customFormat="1" ht="32.25" customHeight="1">
      <c r="A10" s="62" t="s">
        <v>777</v>
      </c>
      <c r="B10" s="56">
        <v>3599</v>
      </c>
      <c r="C10" s="56">
        <v>1540</v>
      </c>
      <c r="D10" s="56">
        <v>0</v>
      </c>
      <c r="E10" s="56">
        <v>937</v>
      </c>
      <c r="F10" s="56">
        <v>551</v>
      </c>
      <c r="G10" s="56">
        <v>1</v>
      </c>
      <c r="H10" s="56">
        <v>1</v>
      </c>
      <c r="I10" s="56">
        <v>50</v>
      </c>
      <c r="J10" s="56">
        <v>0</v>
      </c>
      <c r="K10" s="56">
        <v>2028</v>
      </c>
      <c r="L10" s="56">
        <v>55</v>
      </c>
      <c r="M10" s="56">
        <v>702</v>
      </c>
      <c r="N10" s="56">
        <v>585</v>
      </c>
      <c r="O10" s="56">
        <v>142</v>
      </c>
      <c r="P10" s="56">
        <v>413</v>
      </c>
      <c r="Q10" s="56">
        <v>2</v>
      </c>
      <c r="R10" s="56">
        <v>0</v>
      </c>
      <c r="S10" s="56">
        <v>129</v>
      </c>
      <c r="T10" s="56">
        <v>0</v>
      </c>
      <c r="U10" s="56">
        <v>2</v>
      </c>
      <c r="V10" s="56">
        <v>7</v>
      </c>
      <c r="W10" s="56">
        <v>7</v>
      </c>
      <c r="X10" s="115">
        <v>15</v>
      </c>
      <c r="Y10" s="109" t="s">
        <v>777</v>
      </c>
    </row>
    <row r="11" spans="1:25" s="68" customFormat="1" ht="32.25" customHeight="1">
      <c r="A11" s="67" t="s">
        <v>1382</v>
      </c>
      <c r="B11" s="29">
        <v>3670</v>
      </c>
      <c r="C11" s="30">
        <v>1544</v>
      </c>
      <c r="D11" s="30">
        <v>0</v>
      </c>
      <c r="E11" s="82">
        <v>950</v>
      </c>
      <c r="F11" s="82">
        <v>541</v>
      </c>
      <c r="G11" s="82">
        <v>1</v>
      </c>
      <c r="H11" s="30">
        <v>1</v>
      </c>
      <c r="I11" s="82">
        <v>51</v>
      </c>
      <c r="J11" s="30">
        <v>0</v>
      </c>
      <c r="K11" s="30">
        <v>2089</v>
      </c>
      <c r="L11" s="30">
        <v>55</v>
      </c>
      <c r="M11" s="82">
        <v>728</v>
      </c>
      <c r="N11" s="82">
        <v>602</v>
      </c>
      <c r="O11" s="82">
        <v>123</v>
      </c>
      <c r="P11" s="82">
        <v>454</v>
      </c>
      <c r="Q11" s="82">
        <v>1</v>
      </c>
      <c r="R11" s="30">
        <v>0</v>
      </c>
      <c r="S11" s="82">
        <v>126</v>
      </c>
      <c r="T11" s="30">
        <v>0</v>
      </c>
      <c r="U11" s="82">
        <v>1</v>
      </c>
      <c r="V11" s="82">
        <v>12</v>
      </c>
      <c r="W11" s="82">
        <v>7</v>
      </c>
      <c r="X11" s="117">
        <v>17</v>
      </c>
      <c r="Y11" s="110" t="s">
        <v>1382</v>
      </c>
    </row>
    <row r="12" spans="1:25" s="68" customFormat="1" ht="32.25" customHeight="1">
      <c r="A12" s="67" t="s">
        <v>616</v>
      </c>
      <c r="B12" s="29">
        <v>3643</v>
      </c>
      <c r="C12" s="30">
        <v>1484</v>
      </c>
      <c r="D12" s="30">
        <v>0</v>
      </c>
      <c r="E12" s="82">
        <v>927</v>
      </c>
      <c r="F12" s="82">
        <v>512</v>
      </c>
      <c r="G12" s="82" t="s">
        <v>779</v>
      </c>
      <c r="H12" s="30">
        <v>3</v>
      </c>
      <c r="I12" s="82">
        <v>42</v>
      </c>
      <c r="J12" s="30">
        <v>0</v>
      </c>
      <c r="K12" s="30">
        <v>2113</v>
      </c>
      <c r="L12" s="30">
        <v>53</v>
      </c>
      <c r="M12" s="82">
        <v>712</v>
      </c>
      <c r="N12" s="82">
        <v>623</v>
      </c>
      <c r="O12" s="82">
        <v>128</v>
      </c>
      <c r="P12" s="82">
        <v>480</v>
      </c>
      <c r="Q12" s="82">
        <v>1</v>
      </c>
      <c r="R12" s="30">
        <v>0</v>
      </c>
      <c r="S12" s="82">
        <v>116</v>
      </c>
      <c r="T12" s="30">
        <v>0</v>
      </c>
      <c r="U12" s="82">
        <v>1</v>
      </c>
      <c r="V12" s="82">
        <v>22</v>
      </c>
      <c r="W12" s="82">
        <v>6</v>
      </c>
      <c r="X12" s="117">
        <v>17</v>
      </c>
      <c r="Y12" s="110" t="s">
        <v>616</v>
      </c>
    </row>
    <row r="13" spans="1:25" s="118" customFormat="1" ht="32.25" customHeight="1">
      <c r="A13" s="69" t="s">
        <v>615</v>
      </c>
      <c r="B13" s="51">
        <f>SUM(U13:X13,K13,C13)</f>
        <v>3700</v>
      </c>
      <c r="C13" s="42">
        <f>SUM(D13:J13)</f>
        <v>1468</v>
      </c>
      <c r="D13" s="42">
        <v>0</v>
      </c>
      <c r="E13" s="92">
        <v>926</v>
      </c>
      <c r="F13" s="92">
        <v>498</v>
      </c>
      <c r="G13" s="92">
        <v>1</v>
      </c>
      <c r="H13" s="42">
        <v>3</v>
      </c>
      <c r="I13" s="92">
        <v>40</v>
      </c>
      <c r="J13" s="42">
        <v>0</v>
      </c>
      <c r="K13" s="42">
        <f>SUM(L13:T13)</f>
        <v>2180</v>
      </c>
      <c r="L13" s="42">
        <v>51</v>
      </c>
      <c r="M13" s="92">
        <v>724</v>
      </c>
      <c r="N13" s="92">
        <v>657</v>
      </c>
      <c r="O13" s="92">
        <v>119</v>
      </c>
      <c r="P13" s="92">
        <v>510</v>
      </c>
      <c r="Q13" s="92">
        <v>1</v>
      </c>
      <c r="R13" s="42">
        <v>0</v>
      </c>
      <c r="S13" s="92">
        <v>118</v>
      </c>
      <c r="T13" s="42">
        <v>0</v>
      </c>
      <c r="U13" s="92">
        <v>1</v>
      </c>
      <c r="V13" s="92">
        <v>22</v>
      </c>
      <c r="W13" s="92">
        <v>7</v>
      </c>
      <c r="X13" s="226">
        <v>22</v>
      </c>
      <c r="Y13" s="111" t="s">
        <v>615</v>
      </c>
    </row>
    <row r="14" spans="1:20" s="119" customFormat="1" ht="19.5" customHeight="1">
      <c r="A14" s="228" t="s">
        <v>146</v>
      </c>
      <c r="I14" s="229"/>
      <c r="K14" s="230"/>
      <c r="L14" s="230"/>
      <c r="M14" s="230"/>
      <c r="N14" s="230"/>
      <c r="T14" s="230" t="s">
        <v>279</v>
      </c>
    </row>
    <row r="15" ht="19.5" customHeight="1">
      <c r="A15" s="503" t="s">
        <v>192</v>
      </c>
    </row>
    <row r="16" ht="19.5" customHeight="1">
      <c r="A16" s="114" t="s">
        <v>193</v>
      </c>
    </row>
    <row r="17" ht="19.5" customHeight="1"/>
    <row r="18" ht="19.5" customHeight="1"/>
  </sheetData>
  <sheetProtection/>
  <mergeCells count="10">
    <mergeCell ref="A3:A8"/>
    <mergeCell ref="C3:J3"/>
    <mergeCell ref="M4:O5"/>
    <mergeCell ref="A1:Y1"/>
    <mergeCell ref="V2:Y2"/>
    <mergeCell ref="Y3:Y8"/>
    <mergeCell ref="M6:O6"/>
    <mergeCell ref="U3:X3"/>
    <mergeCell ref="O3:R3"/>
    <mergeCell ref="S3:T3"/>
  </mergeCells>
  <printOptions/>
  <pageMargins left="0.31" right="0.53" top="0.984251968503937" bottom="0.984251968503937" header="0.5118110236220472" footer="0.5118110236220472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2"/>
  <sheetViews>
    <sheetView zoomScaleSheetLayoutView="100" zoomScalePageLayoutView="0" workbookViewId="0" topLeftCell="A1">
      <selection activeCell="G22" sqref="G22"/>
    </sheetView>
  </sheetViews>
  <sheetFormatPr defaultColWidth="8.77734375" defaultRowHeight="13.5"/>
  <cols>
    <col min="1" max="1" width="12.21484375" style="168" customWidth="1"/>
    <col min="2" max="2" width="6.4453125" style="168" customWidth="1"/>
    <col min="3" max="3" width="6.99609375" style="168" customWidth="1"/>
    <col min="4" max="4" width="7.21484375" style="168" customWidth="1"/>
    <col min="5" max="13" width="6.4453125" style="168" customWidth="1"/>
    <col min="14" max="14" width="11.5546875" style="168" customWidth="1"/>
    <col min="15" max="16384" width="8.77734375" style="168" customWidth="1"/>
  </cols>
  <sheetData>
    <row r="1" spans="1:14" s="504" customFormat="1" ht="32.25" customHeight="1">
      <c r="A1" s="778" t="s">
        <v>1388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971"/>
    </row>
    <row r="2" spans="1:14" s="60" customFormat="1" ht="18" customHeight="1">
      <c r="A2" s="60" t="s">
        <v>755</v>
      </c>
      <c r="N2" s="130" t="s">
        <v>366</v>
      </c>
    </row>
    <row r="3" spans="1:14" s="60" customFormat="1" ht="27.75" customHeight="1">
      <c r="A3" s="852" t="s">
        <v>813</v>
      </c>
      <c r="B3" s="891" t="s">
        <v>1384</v>
      </c>
      <c r="C3" s="890"/>
      <c r="D3" s="763"/>
      <c r="E3" s="891" t="s">
        <v>1385</v>
      </c>
      <c r="F3" s="890"/>
      <c r="G3" s="890"/>
      <c r="H3" s="891" t="s">
        <v>1386</v>
      </c>
      <c r="I3" s="890"/>
      <c r="J3" s="763"/>
      <c r="K3" s="972" t="s">
        <v>1387</v>
      </c>
      <c r="L3" s="890"/>
      <c r="M3" s="763"/>
      <c r="N3" s="774" t="s">
        <v>10</v>
      </c>
    </row>
    <row r="4" spans="1:14" s="60" customFormat="1" ht="27.75" customHeight="1">
      <c r="A4" s="760"/>
      <c r="B4" s="769" t="s">
        <v>1096</v>
      </c>
      <c r="C4" s="893"/>
      <c r="D4" s="761"/>
      <c r="E4" s="822" t="s">
        <v>1097</v>
      </c>
      <c r="F4" s="893"/>
      <c r="G4" s="893"/>
      <c r="H4" s="769" t="s">
        <v>1098</v>
      </c>
      <c r="I4" s="893"/>
      <c r="J4" s="761"/>
      <c r="K4" s="892" t="s">
        <v>440</v>
      </c>
      <c r="L4" s="893"/>
      <c r="M4" s="761"/>
      <c r="N4" s="767"/>
    </row>
    <row r="5" spans="1:14" s="60" customFormat="1" ht="27.75" customHeight="1">
      <c r="A5" s="760"/>
      <c r="B5" s="335" t="s">
        <v>1265</v>
      </c>
      <c r="C5" s="335" t="s">
        <v>1072</v>
      </c>
      <c r="D5" s="335" t="s">
        <v>1073</v>
      </c>
      <c r="E5" s="335" t="s">
        <v>1265</v>
      </c>
      <c r="F5" s="335" t="s">
        <v>1072</v>
      </c>
      <c r="G5" s="335" t="s">
        <v>1073</v>
      </c>
      <c r="H5" s="335" t="s">
        <v>1265</v>
      </c>
      <c r="I5" s="335" t="s">
        <v>1072</v>
      </c>
      <c r="J5" s="335" t="s">
        <v>1073</v>
      </c>
      <c r="K5" s="335" t="s">
        <v>1265</v>
      </c>
      <c r="L5" s="335" t="s">
        <v>1072</v>
      </c>
      <c r="M5" s="335" t="s">
        <v>1073</v>
      </c>
      <c r="N5" s="767"/>
    </row>
    <row r="6" spans="1:14" s="60" customFormat="1" ht="27.75" customHeight="1">
      <c r="A6" s="761"/>
      <c r="B6" s="184" t="s">
        <v>1398</v>
      </c>
      <c r="C6" s="219" t="s">
        <v>1075</v>
      </c>
      <c r="D6" s="219" t="s">
        <v>1076</v>
      </c>
      <c r="E6" s="184" t="s">
        <v>1398</v>
      </c>
      <c r="F6" s="219" t="s">
        <v>1075</v>
      </c>
      <c r="G6" s="219" t="s">
        <v>1076</v>
      </c>
      <c r="H6" s="184" t="s">
        <v>1398</v>
      </c>
      <c r="I6" s="219" t="s">
        <v>1075</v>
      </c>
      <c r="J6" s="219" t="s">
        <v>1076</v>
      </c>
      <c r="K6" s="184" t="s">
        <v>1398</v>
      </c>
      <c r="L6" s="219" t="s">
        <v>1075</v>
      </c>
      <c r="M6" s="219" t="s">
        <v>1076</v>
      </c>
      <c r="N6" s="772"/>
    </row>
    <row r="7" spans="1:14" s="27" customFormat="1" ht="27" customHeight="1">
      <c r="A7" s="62" t="s">
        <v>776</v>
      </c>
      <c r="B7" s="87">
        <v>711</v>
      </c>
      <c r="C7" s="87">
        <v>495</v>
      </c>
      <c r="D7" s="87">
        <v>216</v>
      </c>
      <c r="E7" s="87">
        <v>25</v>
      </c>
      <c r="F7" s="87">
        <v>25</v>
      </c>
      <c r="G7" s="120" t="s">
        <v>780</v>
      </c>
      <c r="H7" s="87">
        <v>686</v>
      </c>
      <c r="I7" s="87">
        <v>470</v>
      </c>
      <c r="J7" s="87">
        <v>216</v>
      </c>
      <c r="K7" s="120" t="s">
        <v>780</v>
      </c>
      <c r="L7" s="120" t="s">
        <v>780</v>
      </c>
      <c r="M7" s="121" t="s">
        <v>780</v>
      </c>
      <c r="N7" s="26" t="s">
        <v>776</v>
      </c>
    </row>
    <row r="8" spans="1:14" s="27" customFormat="1" ht="27" customHeight="1">
      <c r="A8" s="62" t="s">
        <v>777</v>
      </c>
      <c r="B8" s="87">
        <v>779</v>
      </c>
      <c r="C8" s="87">
        <v>532</v>
      </c>
      <c r="D8" s="87">
        <v>247</v>
      </c>
      <c r="E8" s="87">
        <v>35</v>
      </c>
      <c r="F8" s="87">
        <v>35</v>
      </c>
      <c r="G8" s="120" t="s">
        <v>780</v>
      </c>
      <c r="H8" s="87">
        <v>744</v>
      </c>
      <c r="I8" s="87">
        <v>497</v>
      </c>
      <c r="J8" s="87">
        <v>247</v>
      </c>
      <c r="K8" s="120" t="s">
        <v>780</v>
      </c>
      <c r="L8" s="120" t="s">
        <v>780</v>
      </c>
      <c r="M8" s="121" t="s">
        <v>780</v>
      </c>
      <c r="N8" s="26" t="s">
        <v>777</v>
      </c>
    </row>
    <row r="9" spans="1:14" s="27" customFormat="1" ht="27" customHeight="1">
      <c r="A9" s="62" t="s">
        <v>801</v>
      </c>
      <c r="B9" s="122">
        <v>852</v>
      </c>
      <c r="C9" s="90">
        <v>580</v>
      </c>
      <c r="D9" s="90">
        <v>272</v>
      </c>
      <c r="E9" s="90">
        <v>43</v>
      </c>
      <c r="F9" s="90">
        <v>43</v>
      </c>
      <c r="G9" s="90">
        <v>0</v>
      </c>
      <c r="H9" s="90">
        <v>809</v>
      </c>
      <c r="I9" s="90">
        <v>537</v>
      </c>
      <c r="J9" s="90">
        <v>272</v>
      </c>
      <c r="K9" s="90">
        <v>0</v>
      </c>
      <c r="L9" s="90">
        <v>0</v>
      </c>
      <c r="M9" s="123">
        <v>0</v>
      </c>
      <c r="N9" s="26" t="s">
        <v>801</v>
      </c>
    </row>
    <row r="10" spans="1:14" s="34" customFormat="1" ht="27" customHeight="1">
      <c r="A10" s="67" t="s">
        <v>616</v>
      </c>
      <c r="B10" s="90">
        <v>736</v>
      </c>
      <c r="C10" s="90">
        <v>503</v>
      </c>
      <c r="D10" s="90">
        <v>233</v>
      </c>
      <c r="E10" s="90">
        <v>38</v>
      </c>
      <c r="F10" s="90">
        <v>38</v>
      </c>
      <c r="G10" s="90">
        <v>0</v>
      </c>
      <c r="H10" s="90">
        <v>698</v>
      </c>
      <c r="I10" s="90">
        <v>465</v>
      </c>
      <c r="J10" s="90">
        <v>233</v>
      </c>
      <c r="K10" s="90">
        <v>0</v>
      </c>
      <c r="L10" s="90">
        <v>0</v>
      </c>
      <c r="M10" s="123">
        <v>0</v>
      </c>
      <c r="N10" s="68" t="s">
        <v>614</v>
      </c>
    </row>
    <row r="11" spans="1:14" s="39" customFormat="1" ht="27" customHeight="1">
      <c r="A11" s="69" t="s">
        <v>615</v>
      </c>
      <c r="B11" s="227">
        <f>SUM(C11:D11)</f>
        <v>864</v>
      </c>
      <c r="C11" s="91">
        <f>SUM(F11,I11)</f>
        <v>586</v>
      </c>
      <c r="D11" s="91">
        <f>SUM(G11,J11)</f>
        <v>278</v>
      </c>
      <c r="E11" s="91">
        <v>44</v>
      </c>
      <c r="F11" s="91">
        <v>44</v>
      </c>
      <c r="G11" s="91">
        <v>0</v>
      </c>
      <c r="H11" s="91">
        <f>SUM(I11:J11)</f>
        <v>820</v>
      </c>
      <c r="I11" s="91">
        <v>542</v>
      </c>
      <c r="J11" s="91">
        <v>278</v>
      </c>
      <c r="K11" s="91">
        <v>0</v>
      </c>
      <c r="L11" s="91">
        <v>0</v>
      </c>
      <c r="M11" s="91">
        <v>0</v>
      </c>
      <c r="N11" s="38" t="s">
        <v>577</v>
      </c>
    </row>
    <row r="12" spans="1:14" s="119" customFormat="1" ht="19.5" customHeight="1">
      <c r="A12" s="228" t="s">
        <v>146</v>
      </c>
      <c r="I12" s="229"/>
      <c r="J12" s="230" t="s">
        <v>279</v>
      </c>
      <c r="K12" s="230"/>
      <c r="L12" s="230"/>
      <c r="M12" s="230"/>
      <c r="N12" s="230"/>
    </row>
    <row r="13" s="124" customFormat="1" ht="13.5"/>
    <row r="14" s="124" customFormat="1" ht="13.5"/>
    <row r="15" s="124" customFormat="1" ht="13.5"/>
    <row r="16" s="124" customFormat="1" ht="13.5"/>
    <row r="17" s="124" customFormat="1" ht="13.5"/>
    <row r="18" s="124" customFormat="1" ht="13.5"/>
    <row r="19" s="124" customFormat="1" ht="13.5"/>
    <row r="20" s="124" customFormat="1" ht="13.5"/>
  </sheetData>
  <sheetProtection/>
  <mergeCells count="11">
    <mergeCell ref="H4:J4"/>
    <mergeCell ref="K4:M4"/>
    <mergeCell ref="A1:N1"/>
    <mergeCell ref="A3:A6"/>
    <mergeCell ref="B3:D3"/>
    <mergeCell ref="E3:G3"/>
    <mergeCell ref="H3:J3"/>
    <mergeCell ref="K3:M3"/>
    <mergeCell ref="N3:N6"/>
    <mergeCell ref="B4:D4"/>
    <mergeCell ref="E4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13"/>
  <sheetViews>
    <sheetView zoomScaleSheetLayoutView="100" zoomScalePageLayoutView="0" workbookViewId="0" topLeftCell="A1">
      <selection activeCell="G18" sqref="G18"/>
    </sheetView>
  </sheetViews>
  <sheetFormatPr defaultColWidth="8.77734375" defaultRowHeight="13.5"/>
  <cols>
    <col min="1" max="1" width="10.4453125" style="168" customWidth="1"/>
    <col min="2" max="4" width="5.77734375" style="168" customWidth="1"/>
    <col min="5" max="5" width="6.21484375" style="168" customWidth="1"/>
    <col min="6" max="8" width="5.77734375" style="168" customWidth="1"/>
    <col min="9" max="9" width="6.3359375" style="168" customWidth="1"/>
    <col min="10" max="12" width="5.77734375" style="168" customWidth="1"/>
    <col min="13" max="13" width="6.21484375" style="168" customWidth="1"/>
    <col min="14" max="16" width="5.77734375" style="168" customWidth="1"/>
    <col min="17" max="17" width="5.99609375" style="168" customWidth="1"/>
    <col min="18" max="18" width="9.5546875" style="168" customWidth="1"/>
    <col min="19" max="16384" width="8.77734375" style="168" customWidth="1"/>
  </cols>
  <sheetData>
    <row r="1" spans="1:18" s="131" customFormat="1" ht="30" customHeight="1">
      <c r="A1" s="798" t="s">
        <v>1389</v>
      </c>
      <c r="B1" s="798"/>
      <c r="C1" s="798"/>
      <c r="D1" s="798"/>
      <c r="E1" s="798"/>
      <c r="F1" s="798"/>
      <c r="G1" s="798"/>
      <c r="H1" s="798"/>
      <c r="I1" s="798"/>
      <c r="J1" s="798"/>
      <c r="K1" s="798"/>
      <c r="L1" s="798"/>
      <c r="M1" s="798"/>
      <c r="N1" s="798"/>
      <c r="O1" s="798"/>
      <c r="P1" s="798"/>
      <c r="Q1" s="798"/>
      <c r="R1" s="799"/>
    </row>
    <row r="2" spans="1:18" s="60" customFormat="1" ht="25.5" customHeight="1">
      <c r="A2" s="60" t="s">
        <v>755</v>
      </c>
      <c r="R2" s="130" t="s">
        <v>366</v>
      </c>
    </row>
    <row r="3" spans="1:19" s="60" customFormat="1" ht="24.75" customHeight="1">
      <c r="A3" s="779" t="s">
        <v>813</v>
      </c>
      <c r="B3" s="824" t="s">
        <v>1390</v>
      </c>
      <c r="C3" s="806"/>
      <c r="D3" s="806"/>
      <c r="E3" s="782"/>
      <c r="F3" s="824" t="s">
        <v>1391</v>
      </c>
      <c r="G3" s="806"/>
      <c r="H3" s="806"/>
      <c r="I3" s="782"/>
      <c r="J3" s="824" t="s">
        <v>1392</v>
      </c>
      <c r="K3" s="806"/>
      <c r="L3" s="806"/>
      <c r="M3" s="782"/>
      <c r="N3" s="824" t="s">
        <v>1393</v>
      </c>
      <c r="O3" s="806"/>
      <c r="P3" s="806"/>
      <c r="Q3" s="782"/>
      <c r="R3" s="783" t="s">
        <v>10</v>
      </c>
      <c r="S3" s="34"/>
    </row>
    <row r="4" spans="1:19" s="60" customFormat="1" ht="24.75" customHeight="1">
      <c r="A4" s="766"/>
      <c r="B4" s="973" t="s">
        <v>1099</v>
      </c>
      <c r="C4" s="825"/>
      <c r="D4" s="825"/>
      <c r="E4" s="780"/>
      <c r="F4" s="775" t="s">
        <v>1097</v>
      </c>
      <c r="G4" s="825"/>
      <c r="H4" s="825"/>
      <c r="I4" s="780"/>
      <c r="J4" s="784" t="s">
        <v>1100</v>
      </c>
      <c r="K4" s="825"/>
      <c r="L4" s="825"/>
      <c r="M4" s="780"/>
      <c r="N4" s="784" t="s">
        <v>364</v>
      </c>
      <c r="O4" s="825"/>
      <c r="P4" s="825"/>
      <c r="Q4" s="780"/>
      <c r="R4" s="784"/>
      <c r="S4" s="34"/>
    </row>
    <row r="5" spans="1:19" s="60" customFormat="1" ht="24.75" customHeight="1">
      <c r="A5" s="766"/>
      <c r="B5" s="304" t="s">
        <v>1265</v>
      </c>
      <c r="C5" s="304" t="s">
        <v>1394</v>
      </c>
      <c r="D5" s="304" t="s">
        <v>1395</v>
      </c>
      <c r="E5" s="304" t="s">
        <v>1396</v>
      </c>
      <c r="F5" s="304" t="s">
        <v>1265</v>
      </c>
      <c r="G5" s="304" t="s">
        <v>1394</v>
      </c>
      <c r="H5" s="304" t="s">
        <v>1395</v>
      </c>
      <c r="I5" s="304" t="s">
        <v>1396</v>
      </c>
      <c r="J5" s="304" t="s">
        <v>1265</v>
      </c>
      <c r="K5" s="304" t="s">
        <v>1394</v>
      </c>
      <c r="L5" s="304" t="s">
        <v>1395</v>
      </c>
      <c r="M5" s="304" t="s">
        <v>1396</v>
      </c>
      <c r="N5" s="304" t="s">
        <v>1265</v>
      </c>
      <c r="O5" s="304" t="s">
        <v>1394</v>
      </c>
      <c r="P5" s="304" t="s">
        <v>1395</v>
      </c>
      <c r="Q5" s="304" t="s">
        <v>1396</v>
      </c>
      <c r="R5" s="784"/>
      <c r="S5" s="34"/>
    </row>
    <row r="6" spans="1:19" s="60" customFormat="1" ht="24.75" customHeight="1">
      <c r="A6" s="766"/>
      <c r="B6" s="110"/>
      <c r="C6" s="280" t="s">
        <v>1101</v>
      </c>
      <c r="D6" s="280" t="s">
        <v>1102</v>
      </c>
      <c r="E6" s="280" t="s">
        <v>1103</v>
      </c>
      <c r="F6" s="110"/>
      <c r="G6" s="280" t="s">
        <v>1101</v>
      </c>
      <c r="H6" s="280" t="s">
        <v>1102</v>
      </c>
      <c r="I6" s="280" t="s">
        <v>1103</v>
      </c>
      <c r="J6" s="110"/>
      <c r="K6" s="280" t="s">
        <v>1101</v>
      </c>
      <c r="L6" s="280" t="s">
        <v>1102</v>
      </c>
      <c r="M6" s="280" t="s">
        <v>1103</v>
      </c>
      <c r="N6" s="110"/>
      <c r="O6" s="280" t="s">
        <v>1101</v>
      </c>
      <c r="P6" s="280" t="s">
        <v>1102</v>
      </c>
      <c r="Q6" s="280" t="s">
        <v>1103</v>
      </c>
      <c r="R6" s="784"/>
      <c r="S6" s="34"/>
    </row>
    <row r="7" spans="1:19" s="60" customFormat="1" ht="24.75" customHeight="1">
      <c r="A7" s="780"/>
      <c r="B7" s="255" t="s">
        <v>1398</v>
      </c>
      <c r="C7" s="234" t="s">
        <v>1104</v>
      </c>
      <c r="D7" s="234" t="s">
        <v>1104</v>
      </c>
      <c r="E7" s="234" t="s">
        <v>1105</v>
      </c>
      <c r="F7" s="255" t="s">
        <v>1398</v>
      </c>
      <c r="G7" s="234" t="s">
        <v>1104</v>
      </c>
      <c r="H7" s="234" t="s">
        <v>1104</v>
      </c>
      <c r="I7" s="234" t="s">
        <v>1105</v>
      </c>
      <c r="J7" s="255" t="s">
        <v>1398</v>
      </c>
      <c r="K7" s="234" t="s">
        <v>1104</v>
      </c>
      <c r="L7" s="234" t="s">
        <v>1104</v>
      </c>
      <c r="M7" s="234" t="s">
        <v>1105</v>
      </c>
      <c r="N7" s="255" t="s">
        <v>1398</v>
      </c>
      <c r="O7" s="234" t="s">
        <v>1104</v>
      </c>
      <c r="P7" s="234" t="s">
        <v>1104</v>
      </c>
      <c r="Q7" s="234" t="s">
        <v>1105</v>
      </c>
      <c r="R7" s="785"/>
      <c r="S7" s="34"/>
    </row>
    <row r="8" spans="1:18" s="27" customFormat="1" ht="30.75" customHeight="1">
      <c r="A8" s="62" t="s">
        <v>776</v>
      </c>
      <c r="B8" s="63">
        <v>382</v>
      </c>
      <c r="C8" s="63">
        <v>77</v>
      </c>
      <c r="D8" s="63">
        <v>80</v>
      </c>
      <c r="E8" s="63">
        <v>225</v>
      </c>
      <c r="F8" s="63">
        <v>23</v>
      </c>
      <c r="G8" s="63" t="s">
        <v>780</v>
      </c>
      <c r="H8" s="63" t="s">
        <v>780</v>
      </c>
      <c r="I8" s="63">
        <v>23</v>
      </c>
      <c r="J8" s="63">
        <v>4</v>
      </c>
      <c r="K8" s="63" t="s">
        <v>780</v>
      </c>
      <c r="L8" s="63">
        <v>1</v>
      </c>
      <c r="M8" s="63">
        <v>3</v>
      </c>
      <c r="N8" s="63">
        <v>355</v>
      </c>
      <c r="O8" s="63">
        <v>77</v>
      </c>
      <c r="P8" s="63">
        <v>79</v>
      </c>
      <c r="Q8" s="63">
        <v>199</v>
      </c>
      <c r="R8" s="26" t="s">
        <v>776</v>
      </c>
    </row>
    <row r="9" spans="1:18" s="27" customFormat="1" ht="30.75" customHeight="1">
      <c r="A9" s="62" t="s">
        <v>777</v>
      </c>
      <c r="B9" s="63">
        <v>525</v>
      </c>
      <c r="C9" s="63">
        <v>62</v>
      </c>
      <c r="D9" s="63">
        <v>95</v>
      </c>
      <c r="E9" s="63">
        <v>368</v>
      </c>
      <c r="F9" s="63">
        <v>27</v>
      </c>
      <c r="G9" s="63" t="s">
        <v>780</v>
      </c>
      <c r="H9" s="63">
        <v>1</v>
      </c>
      <c r="I9" s="63">
        <v>26</v>
      </c>
      <c r="J9" s="63">
        <v>5</v>
      </c>
      <c r="K9" s="63" t="s">
        <v>780</v>
      </c>
      <c r="L9" s="63">
        <v>2</v>
      </c>
      <c r="M9" s="63">
        <v>3</v>
      </c>
      <c r="N9" s="63">
        <v>493</v>
      </c>
      <c r="O9" s="63">
        <v>62</v>
      </c>
      <c r="P9" s="63">
        <v>92</v>
      </c>
      <c r="Q9" s="63">
        <v>339</v>
      </c>
      <c r="R9" s="26" t="s">
        <v>777</v>
      </c>
    </row>
    <row r="10" spans="1:18" s="27" customFormat="1" ht="30.75" customHeight="1">
      <c r="A10" s="62" t="s">
        <v>801</v>
      </c>
      <c r="B10" s="63">
        <v>329</v>
      </c>
      <c r="C10" s="63">
        <v>57</v>
      </c>
      <c r="D10" s="63">
        <v>82</v>
      </c>
      <c r="E10" s="63">
        <v>190</v>
      </c>
      <c r="F10" s="63">
        <v>20</v>
      </c>
      <c r="G10" s="63" t="s">
        <v>780</v>
      </c>
      <c r="H10" s="63" t="s">
        <v>780</v>
      </c>
      <c r="I10" s="63">
        <v>20</v>
      </c>
      <c r="J10" s="63">
        <v>5</v>
      </c>
      <c r="K10" s="63" t="s">
        <v>780</v>
      </c>
      <c r="L10" s="63">
        <v>2</v>
      </c>
      <c r="M10" s="63">
        <v>3</v>
      </c>
      <c r="N10" s="63">
        <v>304</v>
      </c>
      <c r="O10" s="63">
        <v>57</v>
      </c>
      <c r="P10" s="63">
        <v>80</v>
      </c>
      <c r="Q10" s="63">
        <v>167</v>
      </c>
      <c r="R10" s="26" t="s">
        <v>801</v>
      </c>
    </row>
    <row r="11" spans="1:18" s="27" customFormat="1" ht="30.75" customHeight="1">
      <c r="A11" s="62" t="s">
        <v>614</v>
      </c>
      <c r="B11" s="63">
        <v>309</v>
      </c>
      <c r="C11" s="63">
        <v>60</v>
      </c>
      <c r="D11" s="63">
        <v>81</v>
      </c>
      <c r="E11" s="63">
        <v>168</v>
      </c>
      <c r="F11" s="63">
        <v>21</v>
      </c>
      <c r="G11" s="63">
        <v>0</v>
      </c>
      <c r="H11" s="63">
        <v>1</v>
      </c>
      <c r="I11" s="63">
        <v>20</v>
      </c>
      <c r="J11" s="63">
        <v>3</v>
      </c>
      <c r="K11" s="63">
        <v>0</v>
      </c>
      <c r="L11" s="63">
        <v>1</v>
      </c>
      <c r="M11" s="63">
        <v>2</v>
      </c>
      <c r="N11" s="63">
        <v>285</v>
      </c>
      <c r="O11" s="63">
        <v>60</v>
      </c>
      <c r="P11" s="63">
        <v>79</v>
      </c>
      <c r="Q11" s="63">
        <v>146</v>
      </c>
      <c r="R11" s="26" t="s">
        <v>616</v>
      </c>
    </row>
    <row r="12" spans="1:18" s="39" customFormat="1" ht="30.75" customHeight="1">
      <c r="A12" s="69" t="s">
        <v>577</v>
      </c>
      <c r="B12" s="51">
        <f>SUM(F12,J12,N12)</f>
        <v>231</v>
      </c>
      <c r="C12" s="42">
        <f>SUM(G12,K12,O12)</f>
        <v>46</v>
      </c>
      <c r="D12" s="42">
        <f>SUM(H12,L12,P12)</f>
        <v>63</v>
      </c>
      <c r="E12" s="42">
        <f>SUM(I12,M12,Q12)</f>
        <v>122</v>
      </c>
      <c r="F12" s="42">
        <f>SUM(G12:I12)</f>
        <v>17</v>
      </c>
      <c r="G12" s="42">
        <v>0</v>
      </c>
      <c r="H12" s="42">
        <v>1</v>
      </c>
      <c r="I12" s="42">
        <v>16</v>
      </c>
      <c r="J12" s="42">
        <f>SUM(K12:M12)</f>
        <v>3</v>
      </c>
      <c r="K12" s="42">
        <v>0</v>
      </c>
      <c r="L12" s="42">
        <v>0</v>
      </c>
      <c r="M12" s="42">
        <v>3</v>
      </c>
      <c r="N12" s="42">
        <f>SUM(O12:Q12)</f>
        <v>211</v>
      </c>
      <c r="O12" s="42">
        <v>46</v>
      </c>
      <c r="P12" s="42">
        <v>62</v>
      </c>
      <c r="Q12" s="52">
        <v>103</v>
      </c>
      <c r="R12" s="38" t="s">
        <v>615</v>
      </c>
    </row>
    <row r="13" spans="1:14" s="119" customFormat="1" ht="17.25" customHeight="1">
      <c r="A13" s="228" t="s">
        <v>146</v>
      </c>
      <c r="I13" s="229"/>
      <c r="K13" s="230"/>
      <c r="L13" s="230"/>
      <c r="M13" s="230" t="s">
        <v>279</v>
      </c>
      <c r="N13" s="230"/>
    </row>
    <row r="14" s="163" customFormat="1" ht="17.25" customHeight="1"/>
    <row r="15" s="164" customFormat="1" ht="12.75"/>
  </sheetData>
  <sheetProtection/>
  <mergeCells count="11">
    <mergeCell ref="J4:M4"/>
    <mergeCell ref="N4:Q4"/>
    <mergeCell ref="A1:R1"/>
    <mergeCell ref="A3:A7"/>
    <mergeCell ref="B3:E3"/>
    <mergeCell ref="F3:I3"/>
    <mergeCell ref="J3:M3"/>
    <mergeCell ref="N3:Q3"/>
    <mergeCell ref="R3:R7"/>
    <mergeCell ref="B4:E4"/>
    <mergeCell ref="F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C21" sqref="C21"/>
    </sheetView>
  </sheetViews>
  <sheetFormatPr defaultColWidth="7.10546875" defaultRowHeight="13.5"/>
  <cols>
    <col min="1" max="7" width="14.99609375" style="60" customWidth="1"/>
    <col min="8" max="16384" width="7.10546875" style="36" customWidth="1"/>
  </cols>
  <sheetData>
    <row r="1" spans="1:7" ht="35.25" customHeight="1">
      <c r="A1" s="974" t="s">
        <v>855</v>
      </c>
      <c r="B1" s="974"/>
      <c r="C1" s="974"/>
      <c r="D1" s="974"/>
      <c r="E1" s="974"/>
      <c r="F1" s="974"/>
      <c r="G1" s="975"/>
    </row>
    <row r="2" spans="1:7" ht="16.5" customHeight="1">
      <c r="A2" s="60" t="s">
        <v>1189</v>
      </c>
      <c r="G2" s="130" t="s">
        <v>1190</v>
      </c>
    </row>
    <row r="3" spans="1:7" ht="32.25" customHeight="1">
      <c r="A3" s="779" t="s">
        <v>1106</v>
      </c>
      <c r="B3" s="231" t="s">
        <v>1107</v>
      </c>
      <c r="C3" s="232" t="s">
        <v>1108</v>
      </c>
      <c r="D3" s="231" t="s">
        <v>1109</v>
      </c>
      <c r="E3" s="232" t="s">
        <v>1110</v>
      </c>
      <c r="F3" s="233" t="s">
        <v>1111</v>
      </c>
      <c r="G3" s="783" t="s">
        <v>1045</v>
      </c>
    </row>
    <row r="4" spans="1:7" ht="32.25" customHeight="1">
      <c r="A4" s="976"/>
      <c r="B4" s="234" t="s">
        <v>1166</v>
      </c>
      <c r="C4" s="234" t="s">
        <v>1112</v>
      </c>
      <c r="D4" s="209" t="s">
        <v>1113</v>
      </c>
      <c r="E4" s="234" t="s">
        <v>1091</v>
      </c>
      <c r="F4" s="234" t="s">
        <v>1222</v>
      </c>
      <c r="G4" s="785"/>
    </row>
    <row r="5" spans="1:7" ht="32.25" customHeight="1">
      <c r="A5" s="235" t="s">
        <v>82</v>
      </c>
      <c r="B5" s="236">
        <v>3640</v>
      </c>
      <c r="C5" s="237">
        <v>2210</v>
      </c>
      <c r="D5" s="238">
        <v>1415</v>
      </c>
      <c r="E5" s="237">
        <v>15</v>
      </c>
      <c r="F5" s="239" t="s">
        <v>780</v>
      </c>
      <c r="G5" s="240" t="s">
        <v>856</v>
      </c>
    </row>
    <row r="6" spans="1:7" ht="32.25" customHeight="1">
      <c r="A6" s="28" t="s">
        <v>83</v>
      </c>
      <c r="B6" s="136">
        <v>3524</v>
      </c>
      <c r="C6" s="136">
        <v>2085</v>
      </c>
      <c r="D6" s="241">
        <v>1422</v>
      </c>
      <c r="E6" s="136">
        <v>17</v>
      </c>
      <c r="F6" s="137" t="s">
        <v>780</v>
      </c>
      <c r="G6" s="240" t="s">
        <v>83</v>
      </c>
    </row>
    <row r="7" spans="1:7" ht="32.25" customHeight="1">
      <c r="A7" s="28" t="s">
        <v>614</v>
      </c>
      <c r="B7" s="136">
        <v>3521</v>
      </c>
      <c r="C7" s="136">
        <v>2028</v>
      </c>
      <c r="D7" s="241">
        <v>1476</v>
      </c>
      <c r="E7" s="136">
        <v>17</v>
      </c>
      <c r="F7" s="137" t="s">
        <v>779</v>
      </c>
      <c r="G7" s="240" t="s">
        <v>614</v>
      </c>
    </row>
    <row r="8" spans="1:7" s="126" customFormat="1" ht="32.25" customHeight="1">
      <c r="A8" s="37" t="s">
        <v>577</v>
      </c>
      <c r="B8" s="92">
        <f>SUM(C8:F8)</f>
        <v>3539</v>
      </c>
      <c r="C8" s="92">
        <v>2008</v>
      </c>
      <c r="D8" s="92">
        <v>1514</v>
      </c>
      <c r="E8" s="92">
        <v>17</v>
      </c>
      <c r="F8" s="226" t="s">
        <v>859</v>
      </c>
      <c r="G8" s="70" t="s">
        <v>577</v>
      </c>
    </row>
    <row r="9" spans="1:6" s="53" customFormat="1" ht="19.5" customHeight="1">
      <c r="A9" s="119" t="s">
        <v>146</v>
      </c>
      <c r="B9" s="119"/>
      <c r="C9" s="119"/>
      <c r="D9" s="119" t="s">
        <v>280</v>
      </c>
      <c r="E9" s="119"/>
      <c r="F9" s="119"/>
    </row>
  </sheetData>
  <sheetProtection/>
  <mergeCells count="3">
    <mergeCell ref="A1:G1"/>
    <mergeCell ref="A3:A4"/>
    <mergeCell ref="G3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D17" sqref="D17"/>
    </sheetView>
  </sheetViews>
  <sheetFormatPr defaultColWidth="7.10546875" defaultRowHeight="13.5"/>
  <cols>
    <col min="1" max="1" width="6.88671875" style="60" customWidth="1"/>
    <col min="2" max="3" width="6.5546875" style="60" customWidth="1"/>
    <col min="4" max="4" width="8.77734375" style="60" customWidth="1"/>
    <col min="5" max="5" width="6.10546875" style="60" customWidth="1"/>
    <col min="6" max="6" width="6.88671875" style="60" customWidth="1"/>
    <col min="7" max="7" width="8.99609375" style="60" bestFit="1" customWidth="1"/>
    <col min="8" max="8" width="5.99609375" style="60" customWidth="1"/>
    <col min="9" max="9" width="6.88671875" style="60" customWidth="1"/>
    <col min="10" max="10" width="8.99609375" style="60" bestFit="1" customWidth="1"/>
    <col min="11" max="11" width="6.21484375" style="60" customWidth="1"/>
    <col min="12" max="12" width="6.88671875" style="60" customWidth="1"/>
    <col min="13" max="13" width="8.99609375" style="60" bestFit="1" customWidth="1"/>
    <col min="14" max="14" width="6.3359375" style="60" customWidth="1"/>
    <col min="15" max="15" width="5.88671875" style="60" customWidth="1"/>
    <col min="16" max="16" width="6.21484375" style="60" customWidth="1"/>
    <col min="17" max="16384" width="7.10546875" style="139" customWidth="1"/>
  </cols>
  <sheetData>
    <row r="1" spans="1:16" ht="30" customHeight="1">
      <c r="A1" s="798" t="s">
        <v>33</v>
      </c>
      <c r="B1" s="798"/>
      <c r="C1" s="798"/>
      <c r="D1" s="798"/>
      <c r="E1" s="798"/>
      <c r="F1" s="798"/>
      <c r="G1" s="798"/>
      <c r="H1" s="798"/>
      <c r="I1" s="798"/>
      <c r="J1" s="798"/>
      <c r="K1" s="798"/>
      <c r="L1" s="798"/>
      <c r="M1" s="798"/>
      <c r="N1" s="798"/>
      <c r="O1" s="798"/>
      <c r="P1" s="799"/>
    </row>
    <row r="2" spans="1:16" ht="16.5" customHeight="1">
      <c r="A2" s="60" t="s">
        <v>857</v>
      </c>
      <c r="P2" s="130" t="s">
        <v>1078</v>
      </c>
    </row>
    <row r="3" spans="1:16" ht="36.75" customHeight="1">
      <c r="A3" s="779" t="s">
        <v>1079</v>
      </c>
      <c r="B3" s="967" t="s">
        <v>1092</v>
      </c>
      <c r="C3" s="981"/>
      <c r="D3" s="967" t="s">
        <v>1090</v>
      </c>
      <c r="E3" s="982"/>
      <c r="F3" s="982"/>
      <c r="G3" s="982"/>
      <c r="H3" s="982"/>
      <c r="I3" s="982"/>
      <c r="J3" s="982"/>
      <c r="K3" s="982"/>
      <c r="L3" s="982"/>
      <c r="M3" s="982"/>
      <c r="N3" s="982"/>
      <c r="O3" s="981"/>
      <c r="P3" s="783" t="s">
        <v>1045</v>
      </c>
    </row>
    <row r="4" spans="1:16" ht="36.75" customHeight="1">
      <c r="A4" s="980"/>
      <c r="B4" s="983" t="s">
        <v>1080</v>
      </c>
      <c r="C4" s="985" t="s">
        <v>1081</v>
      </c>
      <c r="D4" s="977" t="s">
        <v>1082</v>
      </c>
      <c r="E4" s="978"/>
      <c r="F4" s="979"/>
      <c r="G4" s="977" t="s">
        <v>1087</v>
      </c>
      <c r="H4" s="978"/>
      <c r="I4" s="979"/>
      <c r="J4" s="977" t="s">
        <v>1088</v>
      </c>
      <c r="K4" s="978"/>
      <c r="L4" s="979"/>
      <c r="M4" s="977" t="s">
        <v>1089</v>
      </c>
      <c r="N4" s="978"/>
      <c r="O4" s="979"/>
      <c r="P4" s="784"/>
    </row>
    <row r="5" spans="1:16" ht="36.75" customHeight="1">
      <c r="A5" s="976"/>
      <c r="B5" s="984"/>
      <c r="C5" s="986"/>
      <c r="D5" s="508" t="s">
        <v>1083</v>
      </c>
      <c r="E5" s="508" t="s">
        <v>1084</v>
      </c>
      <c r="F5" s="508" t="s">
        <v>1086</v>
      </c>
      <c r="G5" s="508" t="s">
        <v>1083</v>
      </c>
      <c r="H5" s="508" t="s">
        <v>1084</v>
      </c>
      <c r="I5" s="508" t="s">
        <v>1086</v>
      </c>
      <c r="J5" s="508" t="s">
        <v>1083</v>
      </c>
      <c r="K5" s="508" t="s">
        <v>1084</v>
      </c>
      <c r="L5" s="508" t="s">
        <v>1086</v>
      </c>
      <c r="M5" s="508" t="s">
        <v>1083</v>
      </c>
      <c r="N5" s="508" t="s">
        <v>1084</v>
      </c>
      <c r="O5" s="508" t="s">
        <v>1086</v>
      </c>
      <c r="P5" s="785"/>
    </row>
    <row r="6" spans="1:16" s="300" customFormat="1" ht="36.75" customHeight="1">
      <c r="A6" s="28" t="s">
        <v>777</v>
      </c>
      <c r="B6" s="509">
        <v>54819</v>
      </c>
      <c r="C6" s="510">
        <v>441242</v>
      </c>
      <c r="D6" s="511">
        <v>2099</v>
      </c>
      <c r="E6" s="511">
        <v>3430</v>
      </c>
      <c r="F6" s="511">
        <v>74542</v>
      </c>
      <c r="G6" s="511">
        <v>39</v>
      </c>
      <c r="H6" s="511">
        <v>85</v>
      </c>
      <c r="I6" s="511">
        <v>8970</v>
      </c>
      <c r="J6" s="511">
        <v>2042</v>
      </c>
      <c r="K6" s="511">
        <v>3327</v>
      </c>
      <c r="L6" s="511">
        <v>65344</v>
      </c>
      <c r="M6" s="511">
        <v>18</v>
      </c>
      <c r="N6" s="511">
        <v>18</v>
      </c>
      <c r="O6" s="511">
        <v>228</v>
      </c>
      <c r="P6" s="110" t="s">
        <v>777</v>
      </c>
    </row>
    <row r="7" spans="1:16" s="300" customFormat="1" ht="36.75" customHeight="1">
      <c r="A7" s="28" t="s">
        <v>801</v>
      </c>
      <c r="B7" s="313">
        <v>61559</v>
      </c>
      <c r="C7" s="82">
        <v>515804</v>
      </c>
      <c r="D7" s="510">
        <v>2745</v>
      </c>
      <c r="E7" s="510">
        <v>5411</v>
      </c>
      <c r="F7" s="82">
        <v>120390</v>
      </c>
      <c r="G7" s="82">
        <v>36</v>
      </c>
      <c r="H7" s="82">
        <v>64</v>
      </c>
      <c r="I7" s="82">
        <v>9720</v>
      </c>
      <c r="J7" s="82">
        <v>2699</v>
      </c>
      <c r="K7" s="82">
        <v>5337</v>
      </c>
      <c r="L7" s="82">
        <v>110613</v>
      </c>
      <c r="M7" s="82">
        <v>10</v>
      </c>
      <c r="N7" s="82">
        <v>10</v>
      </c>
      <c r="O7" s="117">
        <v>57</v>
      </c>
      <c r="P7" s="110" t="s">
        <v>801</v>
      </c>
    </row>
    <row r="8" spans="1:16" s="300" customFormat="1" ht="36.75" customHeight="1">
      <c r="A8" s="28" t="s">
        <v>614</v>
      </c>
      <c r="B8" s="313">
        <v>62682</v>
      </c>
      <c r="C8" s="82">
        <v>545481</v>
      </c>
      <c r="D8" s="510">
        <v>2805</v>
      </c>
      <c r="E8" s="510">
        <v>5917</v>
      </c>
      <c r="F8" s="82">
        <v>66396</v>
      </c>
      <c r="G8" s="82">
        <v>22</v>
      </c>
      <c r="H8" s="82">
        <v>55</v>
      </c>
      <c r="I8" s="82">
        <v>5170</v>
      </c>
      <c r="J8" s="82">
        <v>2783</v>
      </c>
      <c r="K8" s="82">
        <v>5862</v>
      </c>
      <c r="L8" s="82">
        <v>61226</v>
      </c>
      <c r="M8" s="82">
        <v>0</v>
      </c>
      <c r="N8" s="82">
        <v>0</v>
      </c>
      <c r="O8" s="117">
        <v>0</v>
      </c>
      <c r="P8" s="110" t="s">
        <v>614</v>
      </c>
    </row>
    <row r="9" spans="1:16" s="206" customFormat="1" ht="36.75" customHeight="1">
      <c r="A9" s="37" t="s">
        <v>194</v>
      </c>
      <c r="B9" s="169">
        <v>62524</v>
      </c>
      <c r="C9" s="170">
        <v>637386</v>
      </c>
      <c r="D9" s="170">
        <f>SUM(G9,J9)</f>
        <v>2992</v>
      </c>
      <c r="E9" s="170">
        <f>SUM(H9,K9)</f>
        <v>4788</v>
      </c>
      <c r="F9" s="170">
        <f>SUM(I9,L9)</f>
        <v>110165</v>
      </c>
      <c r="G9" s="170">
        <v>23</v>
      </c>
      <c r="H9" s="170">
        <v>73</v>
      </c>
      <c r="I9" s="170">
        <v>6250</v>
      </c>
      <c r="J9" s="170">
        <v>2969</v>
      </c>
      <c r="K9" s="170">
        <v>4715</v>
      </c>
      <c r="L9" s="170">
        <v>103915</v>
      </c>
      <c r="M9" s="170">
        <v>0</v>
      </c>
      <c r="N9" s="170">
        <v>0</v>
      </c>
      <c r="O9" s="171">
        <v>0</v>
      </c>
      <c r="P9" s="38" t="s">
        <v>195</v>
      </c>
    </row>
    <row r="10" spans="1:15" s="145" customFormat="1" ht="17.25" customHeight="1">
      <c r="A10" s="145" t="s">
        <v>281</v>
      </c>
      <c r="O10" s="455" t="s">
        <v>1085</v>
      </c>
    </row>
  </sheetData>
  <sheetProtection/>
  <mergeCells count="11">
    <mergeCell ref="D4:F4"/>
    <mergeCell ref="G4:I4"/>
    <mergeCell ref="J4:L4"/>
    <mergeCell ref="M4:O4"/>
    <mergeCell ref="A3:A5"/>
    <mergeCell ref="P3:P5"/>
    <mergeCell ref="A1:P1"/>
    <mergeCell ref="B3:C3"/>
    <mergeCell ref="D3:O3"/>
    <mergeCell ref="B4:B5"/>
    <mergeCell ref="C4:C5"/>
  </mergeCells>
  <printOptions/>
  <pageMargins left="0.26" right="0.24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zoomScalePageLayoutView="0" workbookViewId="0" topLeftCell="A1">
      <selection activeCell="C17" sqref="C17"/>
    </sheetView>
  </sheetViews>
  <sheetFormatPr defaultColWidth="8.77734375" defaultRowHeight="13.5"/>
  <cols>
    <col min="1" max="1" width="12.77734375" style="168" customWidth="1"/>
    <col min="2" max="2" width="9.4453125" style="168" customWidth="1"/>
    <col min="3" max="3" width="9.10546875" style="168" customWidth="1"/>
    <col min="4" max="4" width="8.88671875" style="168" customWidth="1"/>
    <col min="5" max="8" width="9.5546875" style="168" customWidth="1"/>
    <col min="9" max="9" width="12.88671875" style="168" customWidth="1"/>
    <col min="10" max="10" width="15.77734375" style="168" customWidth="1"/>
    <col min="11" max="16384" width="8.77734375" style="168" customWidth="1"/>
  </cols>
  <sheetData>
    <row r="1" spans="1:10" s="131" customFormat="1" ht="32.25" customHeight="1">
      <c r="A1" s="758" t="s">
        <v>860</v>
      </c>
      <c r="B1" s="758"/>
      <c r="C1" s="758"/>
      <c r="D1" s="758"/>
      <c r="E1" s="758"/>
      <c r="F1" s="758"/>
      <c r="G1" s="758"/>
      <c r="H1" s="758"/>
      <c r="I1" s="758"/>
      <c r="J1" s="758"/>
    </row>
    <row r="2" spans="1:10" s="60" customFormat="1" ht="21" customHeight="1">
      <c r="A2" s="138" t="s">
        <v>861</v>
      </c>
      <c r="B2" s="138"/>
      <c r="J2" s="266" t="s">
        <v>354</v>
      </c>
    </row>
    <row r="3" spans="1:10" s="60" customFormat="1" ht="40.5" customHeight="1">
      <c r="A3" s="852" t="s">
        <v>813</v>
      </c>
      <c r="B3" s="396" t="s">
        <v>1046</v>
      </c>
      <c r="C3" s="951" t="s">
        <v>862</v>
      </c>
      <c r="D3" s="987"/>
      <c r="E3" s="951" t="s">
        <v>863</v>
      </c>
      <c r="F3" s="988"/>
      <c r="G3" s="987"/>
      <c r="H3" s="396" t="s">
        <v>864</v>
      </c>
      <c r="I3" s="396" t="s">
        <v>865</v>
      </c>
      <c r="J3" s="774" t="s">
        <v>1045</v>
      </c>
    </row>
    <row r="4" spans="1:10" s="60" customFormat="1" ht="40.5" customHeight="1">
      <c r="A4" s="760"/>
      <c r="B4" s="211" t="s">
        <v>34</v>
      </c>
      <c r="C4" s="211" t="s">
        <v>34</v>
      </c>
      <c r="D4" s="482" t="s">
        <v>866</v>
      </c>
      <c r="E4" s="211" t="s">
        <v>1265</v>
      </c>
      <c r="F4" s="211" t="s">
        <v>35</v>
      </c>
      <c r="G4" s="211" t="s">
        <v>36</v>
      </c>
      <c r="H4" s="482" t="s">
        <v>34</v>
      </c>
      <c r="I4" s="335" t="s">
        <v>34</v>
      </c>
      <c r="J4" s="767"/>
    </row>
    <row r="5" spans="1:10" s="60" customFormat="1" ht="40.5" customHeight="1">
      <c r="A5" s="761"/>
      <c r="B5" s="253" t="s">
        <v>867</v>
      </c>
      <c r="C5" s="219" t="s">
        <v>867</v>
      </c>
      <c r="D5" s="253" t="s">
        <v>868</v>
      </c>
      <c r="E5" s="219" t="s">
        <v>869</v>
      </c>
      <c r="F5" s="219" t="s">
        <v>870</v>
      </c>
      <c r="G5" s="219" t="s">
        <v>871</v>
      </c>
      <c r="H5" s="253" t="s">
        <v>867</v>
      </c>
      <c r="I5" s="253" t="s">
        <v>867</v>
      </c>
      <c r="J5" s="772"/>
    </row>
    <row r="6" spans="1:10" s="60" customFormat="1" ht="23.25" customHeight="1">
      <c r="A6" s="67" t="s">
        <v>776</v>
      </c>
      <c r="B6" s="127">
        <v>251</v>
      </c>
      <c r="C6" s="68">
        <v>2</v>
      </c>
      <c r="D6" s="81">
        <v>42600</v>
      </c>
      <c r="E6" s="127">
        <v>233</v>
      </c>
      <c r="F6" s="127">
        <v>233</v>
      </c>
      <c r="G6" s="127">
        <v>0</v>
      </c>
      <c r="H6" s="127">
        <v>16</v>
      </c>
      <c r="I6" s="127">
        <v>0</v>
      </c>
      <c r="J6" s="33" t="s">
        <v>776</v>
      </c>
    </row>
    <row r="7" spans="1:10" s="60" customFormat="1" ht="23.25" customHeight="1">
      <c r="A7" s="67" t="s">
        <v>777</v>
      </c>
      <c r="B7" s="127">
        <v>254</v>
      </c>
      <c r="C7" s="68">
        <v>2</v>
      </c>
      <c r="D7" s="81">
        <v>48500</v>
      </c>
      <c r="E7" s="127">
        <v>237</v>
      </c>
      <c r="F7" s="127">
        <v>237</v>
      </c>
      <c r="G7" s="127">
        <v>0</v>
      </c>
      <c r="H7" s="127">
        <v>15</v>
      </c>
      <c r="I7" s="127">
        <v>0</v>
      </c>
      <c r="J7" s="33" t="s">
        <v>777</v>
      </c>
    </row>
    <row r="8" spans="1:10" s="60" customFormat="1" ht="23.25" customHeight="1">
      <c r="A8" s="67" t="s">
        <v>83</v>
      </c>
      <c r="B8" s="127">
        <v>262</v>
      </c>
      <c r="C8" s="68">
        <v>2</v>
      </c>
      <c r="D8" s="81" t="s">
        <v>780</v>
      </c>
      <c r="E8" s="127">
        <v>244</v>
      </c>
      <c r="F8" s="127">
        <v>244</v>
      </c>
      <c r="G8" s="127">
        <v>0</v>
      </c>
      <c r="H8" s="127">
        <v>16</v>
      </c>
      <c r="I8" s="127">
        <v>0</v>
      </c>
      <c r="J8" s="33" t="s">
        <v>83</v>
      </c>
    </row>
    <row r="9" spans="1:10" s="60" customFormat="1" ht="23.25" customHeight="1">
      <c r="A9" s="67" t="s">
        <v>778</v>
      </c>
      <c r="B9" s="127">
        <v>272</v>
      </c>
      <c r="C9" s="68">
        <v>2</v>
      </c>
      <c r="D9" s="81" t="s">
        <v>780</v>
      </c>
      <c r="E9" s="127">
        <v>254</v>
      </c>
      <c r="F9" s="127">
        <v>254</v>
      </c>
      <c r="G9" s="127">
        <v>0</v>
      </c>
      <c r="H9" s="127">
        <v>16</v>
      </c>
      <c r="I9" s="127">
        <v>0</v>
      </c>
      <c r="J9" s="33" t="s">
        <v>778</v>
      </c>
    </row>
    <row r="10" spans="1:10" s="157" customFormat="1" ht="23.25" customHeight="1">
      <c r="A10" s="143" t="s">
        <v>615</v>
      </c>
      <c r="B10" s="42">
        <v>274</v>
      </c>
      <c r="C10" s="42">
        <v>2</v>
      </c>
      <c r="D10" s="515" t="s">
        <v>780</v>
      </c>
      <c r="E10" s="99">
        <v>258</v>
      </c>
      <c r="F10" s="42">
        <v>258</v>
      </c>
      <c r="G10" s="515" t="s">
        <v>780</v>
      </c>
      <c r="H10" s="42">
        <v>14</v>
      </c>
      <c r="I10" s="515" t="s">
        <v>780</v>
      </c>
      <c r="J10" s="144" t="s">
        <v>615</v>
      </c>
    </row>
    <row r="11" spans="1:5" s="145" customFormat="1" ht="18" customHeight="1">
      <c r="A11" s="145" t="s">
        <v>282</v>
      </c>
      <c r="E11" s="145" t="s">
        <v>283</v>
      </c>
    </row>
    <row r="12" spans="1:34" s="163" customFormat="1" ht="15" customHeight="1">
      <c r="A12" s="512" t="s">
        <v>1173</v>
      </c>
      <c r="B12" s="512"/>
      <c r="C12" s="512"/>
      <c r="D12" s="512"/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2"/>
      <c r="W12" s="512"/>
      <c r="X12" s="512"/>
      <c r="Y12" s="512"/>
      <c r="Z12" s="512"/>
      <c r="AA12" s="512"/>
      <c r="AB12" s="512"/>
      <c r="AC12" s="512"/>
      <c r="AD12" s="512"/>
      <c r="AE12" s="513"/>
      <c r="AF12" s="513"/>
      <c r="AG12" s="513"/>
      <c r="AH12" s="513"/>
    </row>
    <row r="13" spans="2:9" s="124" customFormat="1" ht="13.5">
      <c r="B13" s="30"/>
      <c r="C13" s="514"/>
      <c r="D13" s="514"/>
      <c r="E13" s="514"/>
      <c r="F13" s="514"/>
      <c r="G13" s="514"/>
      <c r="H13" s="514"/>
      <c r="I13" s="514"/>
    </row>
    <row r="14" s="124" customFormat="1" ht="13.5"/>
    <row r="15" s="124" customFormat="1" ht="13.5"/>
  </sheetData>
  <sheetProtection/>
  <mergeCells count="5">
    <mergeCell ref="A1:J1"/>
    <mergeCell ref="J3:J5"/>
    <mergeCell ref="A3:A5"/>
    <mergeCell ref="C3:D3"/>
    <mergeCell ref="E3:G3"/>
  </mergeCells>
  <printOptions/>
  <pageMargins left="0.44" right="0.51" top="0.984251968503937" bottom="0.984251968503937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D20" sqref="D20"/>
    </sheetView>
  </sheetViews>
  <sheetFormatPr defaultColWidth="7.10546875" defaultRowHeight="13.5"/>
  <cols>
    <col min="1" max="1" width="10.4453125" style="60" customWidth="1"/>
    <col min="2" max="2" width="9.3359375" style="60" customWidth="1"/>
    <col min="3" max="4" width="6.3359375" style="60" customWidth="1"/>
    <col min="5" max="5" width="6.99609375" style="60" customWidth="1"/>
    <col min="6" max="6" width="9.21484375" style="60" customWidth="1"/>
    <col min="7" max="8" width="6.4453125" style="60" customWidth="1"/>
    <col min="9" max="9" width="7.10546875" style="60" customWidth="1"/>
    <col min="10" max="10" width="9.10546875" style="60" customWidth="1"/>
    <col min="11" max="12" width="6.5546875" style="60" customWidth="1"/>
    <col min="13" max="13" width="6.99609375" style="60" customWidth="1"/>
    <col min="14" max="14" width="9.21484375" style="60" customWidth="1"/>
    <col min="15" max="16" width="6.6640625" style="60" customWidth="1"/>
    <col min="17" max="17" width="6.88671875" style="60" customWidth="1"/>
    <col min="18" max="18" width="9.88671875" style="60" customWidth="1"/>
    <col min="19" max="21" width="7.10546875" style="60" customWidth="1"/>
    <col min="22" max="22" width="8.77734375" style="60" customWidth="1"/>
    <col min="23" max="16384" width="7.10546875" style="60" customWidth="1"/>
  </cols>
  <sheetData>
    <row r="1" spans="1:18" ht="26.25" customHeight="1">
      <c r="A1" s="758" t="s">
        <v>38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758"/>
      <c r="P1" s="758"/>
      <c r="Q1" s="758"/>
      <c r="R1" s="758"/>
    </row>
    <row r="2" spans="1:18" ht="18" customHeight="1">
      <c r="A2" s="60" t="s">
        <v>1139</v>
      </c>
      <c r="R2" s="130" t="s">
        <v>44</v>
      </c>
    </row>
    <row r="3" spans="1:18" ht="12.75" customHeight="1">
      <c r="A3" s="1005" t="s">
        <v>1044</v>
      </c>
      <c r="B3" s="1001" t="s">
        <v>1403</v>
      </c>
      <c r="C3" s="1002"/>
      <c r="D3" s="1002"/>
      <c r="E3" s="1003"/>
      <c r="F3" s="998" t="s">
        <v>767</v>
      </c>
      <c r="G3" s="1004"/>
      <c r="H3" s="1004"/>
      <c r="I3" s="999"/>
      <c r="J3" s="998" t="s">
        <v>768</v>
      </c>
      <c r="K3" s="1004"/>
      <c r="L3" s="1004"/>
      <c r="M3" s="1004"/>
      <c r="N3" s="998" t="s">
        <v>769</v>
      </c>
      <c r="O3" s="1004"/>
      <c r="P3" s="1004"/>
      <c r="Q3" s="1004"/>
      <c r="R3" s="764" t="s">
        <v>1045</v>
      </c>
    </row>
    <row r="4" spans="1:18" ht="12.75" customHeight="1">
      <c r="A4" s="1006"/>
      <c r="B4" s="991" t="s">
        <v>1166</v>
      </c>
      <c r="C4" s="992"/>
      <c r="D4" s="992"/>
      <c r="E4" s="993"/>
      <c r="F4" s="996" t="s">
        <v>409</v>
      </c>
      <c r="G4" s="1000"/>
      <c r="H4" s="1000"/>
      <c r="I4" s="997"/>
      <c r="J4" s="996"/>
      <c r="K4" s="1000"/>
      <c r="L4" s="1000"/>
      <c r="M4" s="1000"/>
      <c r="N4" s="996" t="s">
        <v>770</v>
      </c>
      <c r="O4" s="1000"/>
      <c r="P4" s="1000"/>
      <c r="Q4" s="1000"/>
      <c r="R4" s="989"/>
    </row>
    <row r="5" spans="1:18" ht="12.75">
      <c r="A5" s="1006"/>
      <c r="B5" s="518" t="s">
        <v>410</v>
      </c>
      <c r="C5" s="998" t="s">
        <v>411</v>
      </c>
      <c r="D5" s="999"/>
      <c r="E5" s="518" t="s">
        <v>412</v>
      </c>
      <c r="F5" s="518" t="s">
        <v>410</v>
      </c>
      <c r="G5" s="998" t="s">
        <v>411</v>
      </c>
      <c r="H5" s="999"/>
      <c r="I5" s="518" t="s">
        <v>412</v>
      </c>
      <c r="J5" s="518" t="s">
        <v>410</v>
      </c>
      <c r="K5" s="998" t="s">
        <v>411</v>
      </c>
      <c r="L5" s="999"/>
      <c r="M5" s="516" t="s">
        <v>412</v>
      </c>
      <c r="N5" s="518" t="s">
        <v>410</v>
      </c>
      <c r="O5" s="998" t="s">
        <v>411</v>
      </c>
      <c r="P5" s="999"/>
      <c r="Q5" s="516" t="s">
        <v>412</v>
      </c>
      <c r="R5" s="989"/>
    </row>
    <row r="6" spans="1:18" ht="13.5" customHeight="1">
      <c r="A6" s="1006"/>
      <c r="B6" s="994" t="s">
        <v>413</v>
      </c>
      <c r="C6" s="996" t="s">
        <v>414</v>
      </c>
      <c r="D6" s="997"/>
      <c r="E6" s="519"/>
      <c r="F6" s="994" t="s">
        <v>413</v>
      </c>
      <c r="G6" s="996" t="s">
        <v>414</v>
      </c>
      <c r="H6" s="997"/>
      <c r="I6" s="519"/>
      <c r="J6" s="994" t="s">
        <v>413</v>
      </c>
      <c r="K6" s="996" t="s">
        <v>414</v>
      </c>
      <c r="L6" s="997"/>
      <c r="M6" s="520"/>
      <c r="N6" s="994" t="s">
        <v>413</v>
      </c>
      <c r="O6" s="996" t="s">
        <v>414</v>
      </c>
      <c r="P6" s="997"/>
      <c r="Q6" s="520"/>
      <c r="R6" s="989"/>
    </row>
    <row r="7" spans="1:18" ht="28.5" customHeight="1">
      <c r="A7" s="1006"/>
      <c r="B7" s="994"/>
      <c r="C7" s="518" t="s">
        <v>416</v>
      </c>
      <c r="D7" s="518" t="s">
        <v>417</v>
      </c>
      <c r="E7" s="521"/>
      <c r="F7" s="994"/>
      <c r="G7" s="518" t="s">
        <v>416</v>
      </c>
      <c r="H7" s="518" t="s">
        <v>417</v>
      </c>
      <c r="I7" s="521"/>
      <c r="J7" s="994"/>
      <c r="K7" s="518" t="s">
        <v>416</v>
      </c>
      <c r="L7" s="518" t="s">
        <v>417</v>
      </c>
      <c r="M7" s="522"/>
      <c r="N7" s="994"/>
      <c r="O7" s="518" t="s">
        <v>416</v>
      </c>
      <c r="P7" s="518" t="s">
        <v>417</v>
      </c>
      <c r="Q7" s="522"/>
      <c r="R7" s="989"/>
    </row>
    <row r="8" spans="1:18" ht="27" customHeight="1">
      <c r="A8" s="1007"/>
      <c r="B8" s="995"/>
      <c r="C8" s="523" t="s">
        <v>418</v>
      </c>
      <c r="D8" s="523" t="s">
        <v>419</v>
      </c>
      <c r="E8" s="524" t="s">
        <v>415</v>
      </c>
      <c r="F8" s="995"/>
      <c r="G8" s="523" t="s">
        <v>418</v>
      </c>
      <c r="H8" s="523" t="s">
        <v>419</v>
      </c>
      <c r="I8" s="524" t="s">
        <v>415</v>
      </c>
      <c r="J8" s="995"/>
      <c r="K8" s="523" t="s">
        <v>418</v>
      </c>
      <c r="L8" s="523" t="s">
        <v>419</v>
      </c>
      <c r="M8" s="524" t="s">
        <v>415</v>
      </c>
      <c r="N8" s="995"/>
      <c r="O8" s="523" t="s">
        <v>418</v>
      </c>
      <c r="P8" s="523" t="s">
        <v>419</v>
      </c>
      <c r="Q8" s="517" t="s">
        <v>415</v>
      </c>
      <c r="R8" s="990"/>
    </row>
    <row r="9" spans="1:18" s="274" customFormat="1" ht="30.75" customHeight="1">
      <c r="A9" s="256" t="s">
        <v>777</v>
      </c>
      <c r="B9" s="65">
        <v>2</v>
      </c>
      <c r="C9" s="65">
        <v>90</v>
      </c>
      <c r="D9" s="65">
        <v>83</v>
      </c>
      <c r="E9" s="68">
        <v>24</v>
      </c>
      <c r="F9" s="65">
        <v>2</v>
      </c>
      <c r="G9" s="65">
        <v>90</v>
      </c>
      <c r="H9" s="65">
        <v>83</v>
      </c>
      <c r="I9" s="68">
        <v>24</v>
      </c>
      <c r="J9" s="525">
        <v>0</v>
      </c>
      <c r="K9" s="525">
        <v>0</v>
      </c>
      <c r="L9" s="525">
        <v>0</v>
      </c>
      <c r="M9" s="526">
        <v>0</v>
      </c>
      <c r="N9" s="525">
        <v>0</v>
      </c>
      <c r="O9" s="525">
        <v>0</v>
      </c>
      <c r="P9" s="525">
        <v>0</v>
      </c>
      <c r="Q9" s="527">
        <v>0</v>
      </c>
      <c r="R9" s="68" t="s">
        <v>777</v>
      </c>
    </row>
    <row r="10" spans="1:18" s="274" customFormat="1" ht="30.75" customHeight="1">
      <c r="A10" s="67" t="s">
        <v>913</v>
      </c>
      <c r="B10" s="65">
        <v>2</v>
      </c>
      <c r="C10" s="65">
        <v>90</v>
      </c>
      <c r="D10" s="65">
        <v>82</v>
      </c>
      <c r="E10" s="68">
        <v>24</v>
      </c>
      <c r="F10" s="65">
        <v>2</v>
      </c>
      <c r="G10" s="65">
        <v>90</v>
      </c>
      <c r="H10" s="65">
        <v>82</v>
      </c>
      <c r="I10" s="68">
        <v>24</v>
      </c>
      <c r="J10" s="528">
        <v>0</v>
      </c>
      <c r="K10" s="528">
        <v>0</v>
      </c>
      <c r="L10" s="528">
        <v>0</v>
      </c>
      <c r="M10" s="528">
        <v>0</v>
      </c>
      <c r="N10" s="528">
        <v>0</v>
      </c>
      <c r="O10" s="528">
        <v>0</v>
      </c>
      <c r="P10" s="528">
        <v>0</v>
      </c>
      <c r="Q10" s="529">
        <v>0</v>
      </c>
      <c r="R10" s="68" t="s">
        <v>913</v>
      </c>
    </row>
    <row r="11" spans="1:18" s="274" customFormat="1" ht="30.75" customHeight="1">
      <c r="A11" s="67" t="s">
        <v>614</v>
      </c>
      <c r="B11" s="65">
        <v>2</v>
      </c>
      <c r="C11" s="65">
        <v>90</v>
      </c>
      <c r="D11" s="65">
        <v>84</v>
      </c>
      <c r="E11" s="68">
        <v>24</v>
      </c>
      <c r="F11" s="65">
        <v>2</v>
      </c>
      <c r="G11" s="65">
        <v>90</v>
      </c>
      <c r="H11" s="65">
        <v>84</v>
      </c>
      <c r="I11" s="68">
        <v>24</v>
      </c>
      <c r="J11" s="528">
        <v>0</v>
      </c>
      <c r="K11" s="528">
        <v>0</v>
      </c>
      <c r="L11" s="528">
        <v>0</v>
      </c>
      <c r="M11" s="528">
        <v>0</v>
      </c>
      <c r="N11" s="528">
        <v>0</v>
      </c>
      <c r="O11" s="528">
        <v>0</v>
      </c>
      <c r="P11" s="528">
        <v>0</v>
      </c>
      <c r="Q11" s="529">
        <v>0</v>
      </c>
      <c r="R11" s="68" t="s">
        <v>614</v>
      </c>
    </row>
    <row r="12" spans="1:18" s="128" customFormat="1" ht="33" customHeight="1">
      <c r="A12" s="37" t="s">
        <v>615</v>
      </c>
      <c r="B12" s="169">
        <v>2</v>
      </c>
      <c r="C12" s="170">
        <v>90</v>
      </c>
      <c r="D12" s="170">
        <v>85</v>
      </c>
      <c r="E12" s="170">
        <v>22</v>
      </c>
      <c r="F12" s="170">
        <v>2</v>
      </c>
      <c r="G12" s="170">
        <v>90</v>
      </c>
      <c r="H12" s="170">
        <v>85</v>
      </c>
      <c r="I12" s="170">
        <v>22</v>
      </c>
      <c r="J12" s="170"/>
      <c r="K12" s="170"/>
      <c r="L12" s="170"/>
      <c r="M12" s="170"/>
      <c r="N12" s="170"/>
      <c r="O12" s="170"/>
      <c r="P12" s="170"/>
      <c r="Q12" s="171"/>
      <c r="R12" s="530" t="s">
        <v>615</v>
      </c>
    </row>
    <row r="13" spans="1:10" s="145" customFormat="1" ht="18" customHeight="1">
      <c r="A13" s="145" t="s">
        <v>284</v>
      </c>
      <c r="J13" s="145" t="s">
        <v>285</v>
      </c>
    </row>
  </sheetData>
  <sheetProtection/>
  <mergeCells count="23">
    <mergeCell ref="N6:N8"/>
    <mergeCell ref="K5:L5"/>
    <mergeCell ref="O5:P5"/>
    <mergeCell ref="A1:R1"/>
    <mergeCell ref="B3:E3"/>
    <mergeCell ref="F3:I3"/>
    <mergeCell ref="J3:M3"/>
    <mergeCell ref="N3:Q3"/>
    <mergeCell ref="A3:A8"/>
    <mergeCell ref="J4:M4"/>
    <mergeCell ref="N4:Q4"/>
    <mergeCell ref="O6:P6"/>
    <mergeCell ref="G6:H6"/>
    <mergeCell ref="R3:R8"/>
    <mergeCell ref="B4:E4"/>
    <mergeCell ref="B6:B8"/>
    <mergeCell ref="C6:D6"/>
    <mergeCell ref="F6:F8"/>
    <mergeCell ref="C5:D5"/>
    <mergeCell ref="F4:I4"/>
    <mergeCell ref="G5:H5"/>
    <mergeCell ref="J6:J8"/>
    <mergeCell ref="K6:L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I12" sqref="I12"/>
    </sheetView>
  </sheetViews>
  <sheetFormatPr defaultColWidth="8.88671875" defaultRowHeight="13.5"/>
  <cols>
    <col min="1" max="1" width="8.88671875" style="15" customWidth="1"/>
    <col min="2" max="2" width="7.4453125" style="15" customWidth="1"/>
    <col min="3" max="3" width="6.88671875" style="15" bestFit="1" customWidth="1"/>
    <col min="4" max="4" width="7.6640625" style="15" bestFit="1" customWidth="1"/>
    <col min="5" max="6" width="8.21484375" style="15" customWidth="1"/>
    <col min="7" max="7" width="6.88671875" style="15" bestFit="1" customWidth="1"/>
    <col min="8" max="8" width="7.6640625" style="15" bestFit="1" customWidth="1"/>
    <col min="9" max="10" width="8.21484375" style="15" customWidth="1"/>
    <col min="11" max="11" width="6.88671875" style="15" bestFit="1" customWidth="1"/>
    <col min="12" max="12" width="7.6640625" style="15" bestFit="1" customWidth="1"/>
    <col min="13" max="14" width="8.21484375" style="15" customWidth="1"/>
    <col min="15" max="15" width="6.88671875" style="15" bestFit="1" customWidth="1"/>
    <col min="16" max="16" width="7.6640625" style="15" bestFit="1" customWidth="1"/>
    <col min="17" max="17" width="8.21484375" style="15" customWidth="1"/>
    <col min="18" max="18" width="11.5546875" style="15" customWidth="1"/>
    <col min="19" max="16384" width="8.88671875" style="15" customWidth="1"/>
  </cols>
  <sheetData>
    <row r="1" spans="1:18" ht="26.25" customHeight="1">
      <c r="A1" s="901" t="s">
        <v>39</v>
      </c>
      <c r="B1" s="901"/>
      <c r="C1" s="901"/>
      <c r="D1" s="901"/>
      <c r="E1" s="901"/>
      <c r="F1" s="901"/>
      <c r="G1" s="901"/>
      <c r="H1" s="901"/>
      <c r="I1" s="901"/>
      <c r="J1" s="901"/>
      <c r="K1" s="901"/>
      <c r="L1" s="901"/>
      <c r="M1" s="901"/>
      <c r="N1" s="901"/>
      <c r="O1" s="901"/>
      <c r="P1" s="901"/>
      <c r="Q1" s="901"/>
      <c r="R1" s="901"/>
    </row>
    <row r="2" spans="1:18" ht="18" customHeight="1">
      <c r="A2" s="15" t="s">
        <v>1139</v>
      </c>
      <c r="R2" s="16" t="s">
        <v>774</v>
      </c>
    </row>
    <row r="3" spans="1:18" ht="13.5">
      <c r="A3" s="1015" t="s">
        <v>1117</v>
      </c>
      <c r="B3" s="1019" t="s">
        <v>420</v>
      </c>
      <c r="C3" s="1020"/>
      <c r="D3" s="1020"/>
      <c r="E3" s="1021"/>
      <c r="F3" s="942" t="s">
        <v>40</v>
      </c>
      <c r="G3" s="1008"/>
      <c r="H3" s="1008"/>
      <c r="I3" s="1013"/>
      <c r="J3" s="942" t="s">
        <v>41</v>
      </c>
      <c r="K3" s="1008"/>
      <c r="L3" s="1008"/>
      <c r="M3" s="1008"/>
      <c r="N3" s="942" t="s">
        <v>42</v>
      </c>
      <c r="O3" s="1008"/>
      <c r="P3" s="1008"/>
      <c r="Q3" s="1008"/>
      <c r="R3" s="923" t="s">
        <v>1118</v>
      </c>
    </row>
    <row r="4" spans="1:18" ht="13.5" customHeight="1">
      <c r="A4" s="1016"/>
      <c r="B4" s="1022" t="s">
        <v>362</v>
      </c>
      <c r="C4" s="1023"/>
      <c r="D4" s="1023"/>
      <c r="E4" s="1024"/>
      <c r="F4" s="1009" t="s">
        <v>43</v>
      </c>
      <c r="G4" s="1010"/>
      <c r="H4" s="1010"/>
      <c r="I4" s="1014"/>
      <c r="J4" s="1009"/>
      <c r="K4" s="1010"/>
      <c r="L4" s="1010"/>
      <c r="M4" s="1010"/>
      <c r="N4" s="1009"/>
      <c r="O4" s="1010"/>
      <c r="P4" s="1010"/>
      <c r="Q4" s="1010"/>
      <c r="R4" s="895"/>
    </row>
    <row r="5" spans="1:18" ht="28.5" customHeight="1">
      <c r="A5" s="1016"/>
      <c r="B5" s="458" t="s">
        <v>410</v>
      </c>
      <c r="C5" s="942" t="s">
        <v>411</v>
      </c>
      <c r="D5" s="1013"/>
      <c r="E5" s="458" t="s">
        <v>412</v>
      </c>
      <c r="F5" s="458" t="s">
        <v>410</v>
      </c>
      <c r="G5" s="942" t="s">
        <v>411</v>
      </c>
      <c r="H5" s="1013"/>
      <c r="I5" s="458" t="s">
        <v>412</v>
      </c>
      <c r="J5" s="458" t="s">
        <v>410</v>
      </c>
      <c r="K5" s="942" t="s">
        <v>411</v>
      </c>
      <c r="L5" s="1013"/>
      <c r="M5" s="459" t="s">
        <v>412</v>
      </c>
      <c r="N5" s="458" t="s">
        <v>410</v>
      </c>
      <c r="O5" s="942" t="s">
        <v>411</v>
      </c>
      <c r="P5" s="1013"/>
      <c r="Q5" s="459" t="s">
        <v>412</v>
      </c>
      <c r="R5" s="895"/>
    </row>
    <row r="6" spans="1:18" ht="12.75" customHeight="1">
      <c r="A6" s="1016"/>
      <c r="B6" s="1011" t="s">
        <v>413</v>
      </c>
      <c r="C6" s="1009" t="s">
        <v>414</v>
      </c>
      <c r="D6" s="1014"/>
      <c r="E6" s="462" t="s">
        <v>415</v>
      </c>
      <c r="F6" s="1011" t="s">
        <v>413</v>
      </c>
      <c r="G6" s="1009" t="s">
        <v>414</v>
      </c>
      <c r="H6" s="1014"/>
      <c r="I6" s="462" t="s">
        <v>415</v>
      </c>
      <c r="J6" s="1011" t="s">
        <v>413</v>
      </c>
      <c r="K6" s="1009" t="s">
        <v>414</v>
      </c>
      <c r="L6" s="1014"/>
      <c r="M6" s="531" t="s">
        <v>415</v>
      </c>
      <c r="N6" s="1011" t="s">
        <v>413</v>
      </c>
      <c r="O6" s="1009" t="s">
        <v>414</v>
      </c>
      <c r="P6" s="1014"/>
      <c r="Q6" s="532" t="s">
        <v>415</v>
      </c>
      <c r="R6" s="895"/>
    </row>
    <row r="7" spans="1:18" ht="13.5">
      <c r="A7" s="1016"/>
      <c r="B7" s="1011"/>
      <c r="C7" s="458" t="s">
        <v>416</v>
      </c>
      <c r="D7" s="458" t="s">
        <v>417</v>
      </c>
      <c r="E7" s="533"/>
      <c r="F7" s="1011"/>
      <c r="G7" s="458" t="s">
        <v>416</v>
      </c>
      <c r="H7" s="458" t="s">
        <v>417</v>
      </c>
      <c r="I7" s="533"/>
      <c r="J7" s="1011"/>
      <c r="K7" s="458" t="s">
        <v>416</v>
      </c>
      <c r="L7" s="458" t="s">
        <v>417</v>
      </c>
      <c r="M7" s="534"/>
      <c r="N7" s="1011"/>
      <c r="O7" s="458" t="s">
        <v>416</v>
      </c>
      <c r="P7" s="458" t="s">
        <v>417</v>
      </c>
      <c r="Q7" s="535"/>
      <c r="R7" s="895"/>
    </row>
    <row r="8" spans="1:18" ht="24" customHeight="1">
      <c r="A8" s="1017"/>
      <c r="B8" s="1012"/>
      <c r="C8" s="536" t="s">
        <v>418</v>
      </c>
      <c r="D8" s="536" t="s">
        <v>419</v>
      </c>
      <c r="E8" s="537"/>
      <c r="F8" s="1012"/>
      <c r="G8" s="536" t="s">
        <v>418</v>
      </c>
      <c r="H8" s="536" t="s">
        <v>419</v>
      </c>
      <c r="I8" s="537"/>
      <c r="J8" s="1012"/>
      <c r="K8" s="536" t="s">
        <v>418</v>
      </c>
      <c r="L8" s="536" t="s">
        <v>419</v>
      </c>
      <c r="M8" s="538"/>
      <c r="N8" s="1012"/>
      <c r="O8" s="536" t="s">
        <v>418</v>
      </c>
      <c r="P8" s="536" t="s">
        <v>419</v>
      </c>
      <c r="Q8" s="539"/>
      <c r="R8" s="896"/>
    </row>
    <row r="9" spans="1:18" ht="34.5" customHeight="1">
      <c r="A9" s="540" t="s">
        <v>82</v>
      </c>
      <c r="B9" s="541">
        <v>20</v>
      </c>
      <c r="C9" s="542">
        <v>1081</v>
      </c>
      <c r="D9" s="542">
        <v>949</v>
      </c>
      <c r="E9" s="542">
        <v>545</v>
      </c>
      <c r="F9" s="542">
        <v>18</v>
      </c>
      <c r="G9" s="542">
        <v>987</v>
      </c>
      <c r="H9" s="542">
        <v>866</v>
      </c>
      <c r="I9" s="542">
        <v>504</v>
      </c>
      <c r="J9" s="542">
        <v>1</v>
      </c>
      <c r="K9" s="542">
        <v>5</v>
      </c>
      <c r="L9" s="542">
        <v>2</v>
      </c>
      <c r="M9" s="542">
        <v>3</v>
      </c>
      <c r="N9" s="542">
        <v>1</v>
      </c>
      <c r="O9" s="542">
        <v>89</v>
      </c>
      <c r="P9" s="542">
        <v>81</v>
      </c>
      <c r="Q9" s="543">
        <v>38</v>
      </c>
      <c r="R9" s="393" t="s">
        <v>914</v>
      </c>
    </row>
    <row r="10" spans="1:18" ht="34.5" customHeight="1">
      <c r="A10" s="540" t="s">
        <v>801</v>
      </c>
      <c r="B10" s="478">
        <v>25</v>
      </c>
      <c r="C10" s="365">
        <v>1310</v>
      </c>
      <c r="D10" s="365">
        <v>1166</v>
      </c>
      <c r="E10" s="365">
        <v>623</v>
      </c>
      <c r="F10" s="365">
        <v>24</v>
      </c>
      <c r="G10" s="365">
        <v>1305</v>
      </c>
      <c r="H10" s="365">
        <v>1163</v>
      </c>
      <c r="I10" s="365">
        <v>620</v>
      </c>
      <c r="J10" s="365">
        <v>1</v>
      </c>
      <c r="K10" s="365">
        <v>5</v>
      </c>
      <c r="L10" s="365">
        <v>3</v>
      </c>
      <c r="M10" s="365">
        <v>3</v>
      </c>
      <c r="N10" s="365">
        <v>0</v>
      </c>
      <c r="O10" s="365">
        <v>0</v>
      </c>
      <c r="P10" s="365">
        <v>0</v>
      </c>
      <c r="Q10" s="370">
        <v>0</v>
      </c>
      <c r="R10" s="393" t="s">
        <v>801</v>
      </c>
    </row>
    <row r="11" spans="1:18" ht="34.5" customHeight="1">
      <c r="A11" s="540" t="s">
        <v>778</v>
      </c>
      <c r="B11" s="478">
        <v>36</v>
      </c>
      <c r="C11" s="365">
        <v>1977</v>
      </c>
      <c r="D11" s="365">
        <v>1530</v>
      </c>
      <c r="E11" s="365">
        <v>938</v>
      </c>
      <c r="F11" s="365">
        <v>35</v>
      </c>
      <c r="G11" s="365">
        <v>1972</v>
      </c>
      <c r="H11" s="365">
        <v>1525</v>
      </c>
      <c r="I11" s="365">
        <v>934</v>
      </c>
      <c r="J11" s="365">
        <v>1</v>
      </c>
      <c r="K11" s="365">
        <v>5</v>
      </c>
      <c r="L11" s="365">
        <v>5</v>
      </c>
      <c r="M11" s="365">
        <v>4</v>
      </c>
      <c r="N11" s="365">
        <v>0</v>
      </c>
      <c r="O11" s="365">
        <v>0</v>
      </c>
      <c r="P11" s="365">
        <v>0</v>
      </c>
      <c r="Q11" s="370">
        <v>0</v>
      </c>
      <c r="R11" s="393" t="s">
        <v>614</v>
      </c>
    </row>
    <row r="12" spans="1:18" s="415" customFormat="1" ht="34.5" customHeight="1">
      <c r="A12" s="544" t="s">
        <v>615</v>
      </c>
      <c r="B12" s="169">
        <v>36</v>
      </c>
      <c r="C12" s="170">
        <v>1888</v>
      </c>
      <c r="D12" s="170">
        <v>1786</v>
      </c>
      <c r="E12" s="170">
        <v>1081</v>
      </c>
      <c r="F12" s="170">
        <v>30</v>
      </c>
      <c r="G12" s="170">
        <v>1763</v>
      </c>
      <c r="H12" s="170">
        <v>1690</v>
      </c>
      <c r="I12" s="170">
        <v>1024</v>
      </c>
      <c r="J12" s="170">
        <v>5</v>
      </c>
      <c r="K12" s="170">
        <v>41</v>
      </c>
      <c r="L12" s="170">
        <v>34</v>
      </c>
      <c r="M12" s="170">
        <v>25</v>
      </c>
      <c r="N12" s="170">
        <v>1</v>
      </c>
      <c r="O12" s="170">
        <v>84</v>
      </c>
      <c r="P12" s="170">
        <v>62</v>
      </c>
      <c r="Q12" s="171">
        <v>32</v>
      </c>
      <c r="R12" s="412" t="s">
        <v>615</v>
      </c>
    </row>
    <row r="13" spans="1:18" s="145" customFormat="1" ht="18" customHeight="1">
      <c r="A13" s="145" t="s">
        <v>286</v>
      </c>
      <c r="I13" s="446" t="s">
        <v>915</v>
      </c>
      <c r="L13" s="446"/>
      <c r="M13" s="446"/>
      <c r="N13" s="446"/>
      <c r="O13" s="446"/>
      <c r="P13" s="446"/>
      <c r="Q13" s="446"/>
      <c r="R13" s="446"/>
    </row>
    <row r="14" spans="1:15" s="467" customFormat="1" ht="14.25">
      <c r="A14" s="545"/>
      <c r="K14" s="16"/>
      <c r="L14" s="393"/>
      <c r="M14" s="1018"/>
      <c r="N14" s="1018"/>
      <c r="O14" s="1018"/>
    </row>
    <row r="19" spans="13:17" ht="12.75">
      <c r="M19" s="15" t="s">
        <v>399</v>
      </c>
      <c r="Q19" s="15" t="s">
        <v>399</v>
      </c>
    </row>
  </sheetData>
  <sheetProtection/>
  <mergeCells count="24">
    <mergeCell ref="M14:O14"/>
    <mergeCell ref="A1:R1"/>
    <mergeCell ref="B3:E3"/>
    <mergeCell ref="B4:E4"/>
    <mergeCell ref="J3:M3"/>
    <mergeCell ref="J4:M4"/>
    <mergeCell ref="B6:B8"/>
    <mergeCell ref="F3:I3"/>
    <mergeCell ref="A3:A8"/>
    <mergeCell ref="R3:R8"/>
    <mergeCell ref="K5:L5"/>
    <mergeCell ref="F4:I4"/>
    <mergeCell ref="N6:N8"/>
    <mergeCell ref="K6:L6"/>
    <mergeCell ref="C6:D6"/>
    <mergeCell ref="C5:D5"/>
    <mergeCell ref="N3:Q3"/>
    <mergeCell ref="N4:Q4"/>
    <mergeCell ref="F6:F8"/>
    <mergeCell ref="O5:P5"/>
    <mergeCell ref="O6:P6"/>
    <mergeCell ref="G5:H5"/>
    <mergeCell ref="G6:H6"/>
    <mergeCell ref="J6:J8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K12"/>
  <sheetViews>
    <sheetView zoomScaleSheetLayoutView="85" zoomScalePageLayoutView="0" workbookViewId="0" topLeftCell="A1">
      <selection activeCell="L20" sqref="L20"/>
    </sheetView>
  </sheetViews>
  <sheetFormatPr defaultColWidth="7.10546875" defaultRowHeight="13.5"/>
  <cols>
    <col min="1" max="1" width="10.4453125" style="60" customWidth="1"/>
    <col min="2" max="2" width="7.10546875" style="60" customWidth="1"/>
    <col min="3" max="5" width="5.21484375" style="60" customWidth="1"/>
    <col min="6" max="6" width="6.99609375" style="60" customWidth="1"/>
    <col min="7" max="8" width="5.21484375" style="60" customWidth="1"/>
    <col min="9" max="9" width="5.4453125" style="60" customWidth="1"/>
    <col min="10" max="10" width="6.88671875" style="60" customWidth="1"/>
    <col min="11" max="11" width="5.21484375" style="60" customWidth="1"/>
    <col min="12" max="12" width="4.77734375" style="60" customWidth="1"/>
    <col min="13" max="17" width="6.3359375" style="60" customWidth="1"/>
    <col min="18" max="18" width="6.88671875" style="60" customWidth="1"/>
    <col min="19" max="19" width="5.21484375" style="60" customWidth="1"/>
    <col min="20" max="20" width="5.6640625" style="60" customWidth="1"/>
    <col min="21" max="21" width="5.88671875" style="60" customWidth="1"/>
    <col min="22" max="22" width="7.5546875" style="60" customWidth="1"/>
    <col min="23" max="23" width="5.21484375" style="60" customWidth="1"/>
    <col min="24" max="24" width="5.77734375" style="60" customWidth="1"/>
    <col min="25" max="25" width="5.88671875" style="60" customWidth="1"/>
    <col min="26" max="27" width="5.21484375" style="60" customWidth="1"/>
    <col min="28" max="28" width="5.77734375" style="60" customWidth="1"/>
    <col min="29" max="29" width="9.88671875" style="60" customWidth="1"/>
    <col min="30" max="40" width="8.21484375" style="60" customWidth="1"/>
    <col min="41" max="41" width="11.5546875" style="60" customWidth="1"/>
    <col min="42" max="16384" width="7.10546875" style="60" customWidth="1"/>
  </cols>
  <sheetData>
    <row r="1" spans="1:37" ht="32.25" customHeight="1">
      <c r="A1" s="758" t="s">
        <v>916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758"/>
      <c r="P1" s="758"/>
      <c r="Q1" s="758"/>
      <c r="R1" s="758"/>
      <c r="S1" s="758"/>
      <c r="T1" s="758"/>
      <c r="U1" s="758"/>
      <c r="V1" s="758"/>
      <c r="W1" s="204"/>
      <c r="X1" s="204"/>
      <c r="Y1" s="204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</row>
    <row r="2" spans="1:37" ht="18" customHeight="1">
      <c r="A2" s="60" t="s">
        <v>1139</v>
      </c>
      <c r="V2" s="130" t="s">
        <v>354</v>
      </c>
      <c r="AK2" s="130"/>
    </row>
    <row r="3" spans="1:26" ht="33" customHeight="1">
      <c r="A3" s="779" t="s">
        <v>813</v>
      </c>
      <c r="B3" s="805" t="s">
        <v>76</v>
      </c>
      <c r="C3" s="806"/>
      <c r="D3" s="806"/>
      <c r="E3" s="782"/>
      <c r="F3" s="805" t="s">
        <v>917</v>
      </c>
      <c r="G3" s="826"/>
      <c r="H3" s="826"/>
      <c r="I3" s="827"/>
      <c r="J3" s="805" t="s">
        <v>918</v>
      </c>
      <c r="K3" s="826"/>
      <c r="L3" s="826"/>
      <c r="M3" s="827"/>
      <c r="N3" s="805" t="s">
        <v>919</v>
      </c>
      <c r="O3" s="826"/>
      <c r="P3" s="826"/>
      <c r="Q3" s="827"/>
      <c r="R3" s="805" t="s">
        <v>920</v>
      </c>
      <c r="S3" s="826"/>
      <c r="T3" s="826"/>
      <c r="U3" s="827"/>
      <c r="V3" s="783" t="s">
        <v>1031</v>
      </c>
      <c r="Z3" s="34"/>
    </row>
    <row r="4" spans="1:26" ht="33" customHeight="1">
      <c r="A4" s="766"/>
      <c r="B4" s="785" t="s">
        <v>1166</v>
      </c>
      <c r="C4" s="825"/>
      <c r="D4" s="825"/>
      <c r="E4" s="780"/>
      <c r="F4" s="785" t="s">
        <v>45</v>
      </c>
      <c r="G4" s="812"/>
      <c r="H4" s="812"/>
      <c r="I4" s="813"/>
      <c r="J4" s="785" t="s">
        <v>46</v>
      </c>
      <c r="K4" s="812"/>
      <c r="L4" s="812"/>
      <c r="M4" s="813"/>
      <c r="N4" s="785" t="s">
        <v>921</v>
      </c>
      <c r="O4" s="812"/>
      <c r="P4" s="812"/>
      <c r="Q4" s="813"/>
      <c r="R4" s="1026" t="s">
        <v>922</v>
      </c>
      <c r="S4" s="812"/>
      <c r="T4" s="812"/>
      <c r="U4" s="813"/>
      <c r="V4" s="784"/>
      <c r="Z4" s="34"/>
    </row>
    <row r="5" spans="1:23" ht="33" customHeight="1">
      <c r="A5" s="766"/>
      <c r="B5" s="231" t="s">
        <v>51</v>
      </c>
      <c r="C5" s="1025" t="s">
        <v>923</v>
      </c>
      <c r="D5" s="802"/>
      <c r="E5" s="546" t="s">
        <v>924</v>
      </c>
      <c r="F5" s="231" t="s">
        <v>51</v>
      </c>
      <c r="G5" s="1025" t="s">
        <v>923</v>
      </c>
      <c r="H5" s="802"/>
      <c r="I5" s="546" t="s">
        <v>924</v>
      </c>
      <c r="J5" s="231" t="s">
        <v>51</v>
      </c>
      <c r="K5" s="1025" t="s">
        <v>923</v>
      </c>
      <c r="L5" s="802"/>
      <c r="M5" s="546" t="s">
        <v>924</v>
      </c>
      <c r="N5" s="231" t="s">
        <v>51</v>
      </c>
      <c r="O5" s="1025" t="s">
        <v>923</v>
      </c>
      <c r="P5" s="802"/>
      <c r="Q5" s="546" t="s">
        <v>924</v>
      </c>
      <c r="R5" s="231" t="s">
        <v>51</v>
      </c>
      <c r="S5" s="1025" t="s">
        <v>923</v>
      </c>
      <c r="T5" s="802"/>
      <c r="U5" s="546" t="s">
        <v>924</v>
      </c>
      <c r="V5" s="784"/>
      <c r="W5" s="34"/>
    </row>
    <row r="6" spans="1:23" ht="33" customHeight="1">
      <c r="A6" s="766"/>
      <c r="B6" s="280" t="s">
        <v>62</v>
      </c>
      <c r="C6" s="304" t="s">
        <v>925</v>
      </c>
      <c r="D6" s="304" t="s">
        <v>926</v>
      </c>
      <c r="E6" s="282"/>
      <c r="F6" s="280" t="s">
        <v>62</v>
      </c>
      <c r="G6" s="304" t="s">
        <v>925</v>
      </c>
      <c r="H6" s="304" t="s">
        <v>926</v>
      </c>
      <c r="I6" s="282"/>
      <c r="J6" s="280" t="s">
        <v>62</v>
      </c>
      <c r="K6" s="304" t="s">
        <v>925</v>
      </c>
      <c r="L6" s="304" t="s">
        <v>926</v>
      </c>
      <c r="M6" s="282"/>
      <c r="N6" s="280" t="s">
        <v>62</v>
      </c>
      <c r="O6" s="304" t="s">
        <v>925</v>
      </c>
      <c r="P6" s="304" t="s">
        <v>926</v>
      </c>
      <c r="Q6" s="282"/>
      <c r="R6" s="280" t="s">
        <v>62</v>
      </c>
      <c r="S6" s="304" t="s">
        <v>925</v>
      </c>
      <c r="T6" s="304" t="s">
        <v>926</v>
      </c>
      <c r="U6" s="282"/>
      <c r="V6" s="784"/>
      <c r="W6" s="34"/>
    </row>
    <row r="7" spans="1:23" ht="33" customHeight="1">
      <c r="A7" s="780"/>
      <c r="B7" s="234" t="s">
        <v>1260</v>
      </c>
      <c r="C7" s="234" t="s">
        <v>927</v>
      </c>
      <c r="D7" s="234" t="s">
        <v>928</v>
      </c>
      <c r="E7" s="234" t="s">
        <v>929</v>
      </c>
      <c r="F7" s="234" t="s">
        <v>1260</v>
      </c>
      <c r="G7" s="234" t="s">
        <v>927</v>
      </c>
      <c r="H7" s="234" t="s">
        <v>928</v>
      </c>
      <c r="I7" s="234" t="s">
        <v>929</v>
      </c>
      <c r="J7" s="234" t="s">
        <v>1260</v>
      </c>
      <c r="K7" s="234" t="s">
        <v>927</v>
      </c>
      <c r="L7" s="234" t="s">
        <v>928</v>
      </c>
      <c r="M7" s="234" t="s">
        <v>929</v>
      </c>
      <c r="N7" s="234" t="s">
        <v>1260</v>
      </c>
      <c r="O7" s="234" t="s">
        <v>927</v>
      </c>
      <c r="P7" s="234" t="s">
        <v>928</v>
      </c>
      <c r="Q7" s="234" t="s">
        <v>929</v>
      </c>
      <c r="R7" s="234" t="s">
        <v>1260</v>
      </c>
      <c r="S7" s="234" t="s">
        <v>927</v>
      </c>
      <c r="T7" s="234" t="s">
        <v>928</v>
      </c>
      <c r="U7" s="234" t="s">
        <v>929</v>
      </c>
      <c r="V7" s="785"/>
      <c r="W7" s="34"/>
    </row>
    <row r="8" spans="1:22" s="34" customFormat="1" ht="39" customHeight="1">
      <c r="A8" s="67" t="s">
        <v>777</v>
      </c>
      <c r="B8" s="514">
        <v>24</v>
      </c>
      <c r="C8" s="514">
        <v>217</v>
      </c>
      <c r="D8" s="514">
        <v>988</v>
      </c>
      <c r="E8" s="514">
        <v>182</v>
      </c>
      <c r="F8" s="30">
        <v>11</v>
      </c>
      <c r="G8" s="30">
        <v>0</v>
      </c>
      <c r="H8" s="30">
        <v>822</v>
      </c>
      <c r="I8" s="30">
        <v>128</v>
      </c>
      <c r="J8" s="30">
        <v>11</v>
      </c>
      <c r="K8" s="30">
        <v>198</v>
      </c>
      <c r="L8" s="30">
        <v>152</v>
      </c>
      <c r="M8" s="30">
        <v>48</v>
      </c>
      <c r="N8" s="30">
        <v>2</v>
      </c>
      <c r="O8" s="30">
        <v>19</v>
      </c>
      <c r="P8" s="30">
        <v>14</v>
      </c>
      <c r="Q8" s="30">
        <v>6</v>
      </c>
      <c r="R8" s="30">
        <v>2</v>
      </c>
      <c r="S8" s="30">
        <v>19</v>
      </c>
      <c r="T8" s="30">
        <v>14</v>
      </c>
      <c r="U8" s="50">
        <v>6</v>
      </c>
      <c r="V8" s="33" t="s">
        <v>777</v>
      </c>
    </row>
    <row r="9" spans="1:22" s="34" customFormat="1" ht="39" customHeight="1">
      <c r="A9" s="67" t="s">
        <v>801</v>
      </c>
      <c r="B9" s="514">
        <v>39</v>
      </c>
      <c r="C9" s="514">
        <v>270</v>
      </c>
      <c r="D9" s="514">
        <v>899</v>
      </c>
      <c r="E9" s="514">
        <v>450</v>
      </c>
      <c r="F9" s="30">
        <v>15</v>
      </c>
      <c r="G9" s="30">
        <v>0</v>
      </c>
      <c r="H9" s="30">
        <v>662</v>
      </c>
      <c r="I9" s="30">
        <v>221</v>
      </c>
      <c r="J9" s="30">
        <v>14</v>
      </c>
      <c r="K9" s="30">
        <v>241</v>
      </c>
      <c r="L9" s="30">
        <v>160</v>
      </c>
      <c r="M9" s="30">
        <v>67</v>
      </c>
      <c r="N9" s="30">
        <v>2</v>
      </c>
      <c r="O9" s="30">
        <v>29</v>
      </c>
      <c r="P9" s="30">
        <v>26</v>
      </c>
      <c r="Q9" s="30">
        <v>12</v>
      </c>
      <c r="R9" s="30">
        <v>8</v>
      </c>
      <c r="S9" s="30">
        <v>0</v>
      </c>
      <c r="T9" s="30">
        <v>51</v>
      </c>
      <c r="U9" s="50">
        <v>150</v>
      </c>
      <c r="V9" s="33" t="s">
        <v>801</v>
      </c>
    </row>
    <row r="10" spans="1:22" s="34" customFormat="1" ht="39" customHeight="1">
      <c r="A10" s="67" t="s">
        <v>614</v>
      </c>
      <c r="B10" s="514">
        <v>36</v>
      </c>
      <c r="C10" s="514">
        <v>158</v>
      </c>
      <c r="D10" s="514">
        <v>883</v>
      </c>
      <c r="E10" s="514">
        <v>284</v>
      </c>
      <c r="F10" s="30">
        <v>13</v>
      </c>
      <c r="G10" s="30">
        <v>0</v>
      </c>
      <c r="H10" s="30">
        <v>687</v>
      </c>
      <c r="I10" s="30">
        <v>118</v>
      </c>
      <c r="J10" s="30">
        <v>14</v>
      </c>
      <c r="K10" s="30">
        <v>156</v>
      </c>
      <c r="L10" s="30">
        <v>156</v>
      </c>
      <c r="M10" s="30">
        <v>65</v>
      </c>
      <c r="N10" s="30">
        <v>1</v>
      </c>
      <c r="O10" s="30">
        <v>4</v>
      </c>
      <c r="P10" s="30">
        <v>0</v>
      </c>
      <c r="Q10" s="30">
        <v>0</v>
      </c>
      <c r="R10" s="30">
        <v>8</v>
      </c>
      <c r="S10" s="30">
        <v>0</v>
      </c>
      <c r="T10" s="30">
        <v>40</v>
      </c>
      <c r="U10" s="50">
        <v>101</v>
      </c>
      <c r="V10" s="33" t="s">
        <v>616</v>
      </c>
    </row>
    <row r="11" spans="1:22" s="39" customFormat="1" ht="39" customHeight="1">
      <c r="A11" s="69" t="s">
        <v>615</v>
      </c>
      <c r="B11" s="547">
        <f>SUM(F11,J11,N11,R11)</f>
        <v>37</v>
      </c>
      <c r="C11" s="249">
        <f>SUM(K11,O11)</f>
        <v>221</v>
      </c>
      <c r="D11" s="249">
        <f>SUM(H11,L11,P11,T11)</f>
        <v>784</v>
      </c>
      <c r="E11" s="249">
        <f>SUM(I11,M11,Q11,U11)</f>
        <v>347</v>
      </c>
      <c r="F11" s="249">
        <v>13</v>
      </c>
      <c r="G11" s="332">
        <v>0</v>
      </c>
      <c r="H11" s="249">
        <v>594</v>
      </c>
      <c r="I11" s="249">
        <v>203</v>
      </c>
      <c r="J11" s="249">
        <v>13</v>
      </c>
      <c r="K11" s="249">
        <v>217</v>
      </c>
      <c r="L11" s="249">
        <v>149</v>
      </c>
      <c r="M11" s="249">
        <v>64</v>
      </c>
      <c r="N11" s="249">
        <v>1</v>
      </c>
      <c r="O11" s="249">
        <v>4</v>
      </c>
      <c r="P11" s="249">
        <v>2</v>
      </c>
      <c r="Q11" s="249">
        <v>3</v>
      </c>
      <c r="R11" s="190">
        <v>10</v>
      </c>
      <c r="S11" s="332">
        <v>0</v>
      </c>
      <c r="T11" s="548">
        <v>39</v>
      </c>
      <c r="U11" s="741">
        <v>77</v>
      </c>
      <c r="V11" s="38" t="s">
        <v>615</v>
      </c>
    </row>
    <row r="12" spans="1:12" s="145" customFormat="1" ht="18" customHeight="1">
      <c r="A12" s="145" t="s">
        <v>287</v>
      </c>
      <c r="L12" s="145" t="s">
        <v>912</v>
      </c>
    </row>
  </sheetData>
  <sheetProtection/>
  <mergeCells count="18">
    <mergeCell ref="K5:L5"/>
    <mergeCell ref="S5:T5"/>
    <mergeCell ref="R3:U3"/>
    <mergeCell ref="R4:U4"/>
    <mergeCell ref="B3:E3"/>
    <mergeCell ref="B4:E4"/>
    <mergeCell ref="C5:D5"/>
    <mergeCell ref="G5:H5"/>
    <mergeCell ref="A1:V1"/>
    <mergeCell ref="V3:V7"/>
    <mergeCell ref="N3:Q3"/>
    <mergeCell ref="N4:Q4"/>
    <mergeCell ref="O5:P5"/>
    <mergeCell ref="F3:I3"/>
    <mergeCell ref="F4:I4"/>
    <mergeCell ref="J3:M3"/>
    <mergeCell ref="J4:M4"/>
    <mergeCell ref="A3:A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6"/>
  <sheetViews>
    <sheetView zoomScale="85" zoomScaleNormal="85" zoomScalePageLayoutView="0" workbookViewId="0" topLeftCell="A1">
      <selection activeCell="B23" sqref="B23"/>
    </sheetView>
  </sheetViews>
  <sheetFormatPr defaultColWidth="7.77734375" defaultRowHeight="13.5"/>
  <cols>
    <col min="1" max="1" width="9.21484375" style="168" customWidth="1"/>
    <col min="2" max="2" width="5.5546875" style="168" customWidth="1"/>
    <col min="3" max="6" width="5.77734375" style="168" customWidth="1"/>
    <col min="7" max="7" width="5.6640625" style="140" customWidth="1"/>
    <col min="8" max="8" width="5.77734375" style="168" customWidth="1"/>
    <col min="9" max="9" width="5.4453125" style="168" customWidth="1"/>
    <col min="10" max="20" width="5.77734375" style="168" customWidth="1"/>
    <col min="21" max="22" width="5.4453125" style="168" customWidth="1"/>
    <col min="23" max="23" width="5.6640625" style="168" customWidth="1"/>
    <col min="24" max="24" width="4.88671875" style="168" customWidth="1"/>
    <col min="25" max="25" width="7.5546875" style="168" customWidth="1"/>
    <col min="26" max="16384" width="7.77734375" style="168" customWidth="1"/>
  </cols>
  <sheetData>
    <row r="1" spans="1:24" s="131" customFormat="1" ht="32.25" customHeight="1">
      <c r="A1" s="758" t="s">
        <v>1185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758"/>
      <c r="P1" s="758"/>
      <c r="Q1" s="789"/>
      <c r="R1" s="789"/>
      <c r="S1" s="789"/>
      <c r="T1" s="789"/>
      <c r="U1" s="789"/>
      <c r="V1" s="789"/>
      <c r="W1" s="789"/>
      <c r="X1" s="789"/>
    </row>
    <row r="2" spans="1:24" s="60" customFormat="1" ht="18" customHeight="1">
      <c r="A2" s="60" t="s">
        <v>1189</v>
      </c>
      <c r="B2" s="34"/>
      <c r="G2" s="274"/>
      <c r="X2" s="195" t="s">
        <v>1190</v>
      </c>
    </row>
    <row r="3" spans="1:25" s="60" customFormat="1" ht="34.5" customHeight="1">
      <c r="A3" s="790" t="s">
        <v>827</v>
      </c>
      <c r="B3" s="702" t="s">
        <v>828</v>
      </c>
      <c r="C3" s="793" t="s">
        <v>829</v>
      </c>
      <c r="D3" s="794"/>
      <c r="E3" s="794"/>
      <c r="F3" s="794"/>
      <c r="G3" s="794"/>
      <c r="H3" s="794"/>
      <c r="I3" s="794"/>
      <c r="J3" s="794"/>
      <c r="K3" s="794"/>
      <c r="L3" s="794"/>
      <c r="M3" s="794"/>
      <c r="N3" s="794"/>
      <c r="O3" s="794"/>
      <c r="P3" s="794"/>
      <c r="Q3" s="794"/>
      <c r="R3" s="794"/>
      <c r="S3" s="794"/>
      <c r="T3" s="795"/>
      <c r="U3" s="796" t="s">
        <v>830</v>
      </c>
      <c r="V3" s="794"/>
      <c r="W3" s="794"/>
      <c r="X3" s="797"/>
      <c r="Y3" s="786" t="s">
        <v>1045</v>
      </c>
    </row>
    <row r="4" spans="1:25" s="60" customFormat="1" ht="24.75" customHeight="1">
      <c r="A4" s="791"/>
      <c r="B4" s="703"/>
      <c r="C4" s="704" t="s">
        <v>831</v>
      </c>
      <c r="D4" s="702" t="s">
        <v>832</v>
      </c>
      <c r="E4" s="702" t="s">
        <v>833</v>
      </c>
      <c r="F4" s="702" t="s">
        <v>834</v>
      </c>
      <c r="G4" s="705" t="s">
        <v>835</v>
      </c>
      <c r="H4" s="702" t="s">
        <v>541</v>
      </c>
      <c r="I4" s="702" t="s">
        <v>542</v>
      </c>
      <c r="J4" s="702" t="s">
        <v>836</v>
      </c>
      <c r="K4" s="702" t="s">
        <v>544</v>
      </c>
      <c r="L4" s="702" t="s">
        <v>837</v>
      </c>
      <c r="M4" s="702" t="s">
        <v>833</v>
      </c>
      <c r="N4" s="702" t="s">
        <v>838</v>
      </c>
      <c r="O4" s="702" t="s">
        <v>839</v>
      </c>
      <c r="P4" s="702" t="s">
        <v>840</v>
      </c>
      <c r="Q4" s="702" t="s">
        <v>841</v>
      </c>
      <c r="R4" s="702" t="s">
        <v>545</v>
      </c>
      <c r="S4" s="702" t="s">
        <v>546</v>
      </c>
      <c r="T4" s="702" t="s">
        <v>842</v>
      </c>
      <c r="U4" s="702" t="s">
        <v>831</v>
      </c>
      <c r="V4" s="702" t="s">
        <v>843</v>
      </c>
      <c r="W4" s="702" t="s">
        <v>844</v>
      </c>
      <c r="X4" s="702" t="s">
        <v>845</v>
      </c>
      <c r="Y4" s="787"/>
    </row>
    <row r="5" spans="1:25" s="60" customFormat="1" ht="24.75" customHeight="1">
      <c r="A5" s="791"/>
      <c r="B5" s="703"/>
      <c r="C5" s="696"/>
      <c r="D5" s="703"/>
      <c r="E5" s="704" t="s">
        <v>832</v>
      </c>
      <c r="F5" s="703"/>
      <c r="G5" s="706"/>
      <c r="H5" s="703"/>
      <c r="I5" s="703"/>
      <c r="J5" s="704" t="s">
        <v>846</v>
      </c>
      <c r="K5" s="703"/>
      <c r="L5" s="704" t="s">
        <v>847</v>
      </c>
      <c r="M5" s="704" t="s">
        <v>848</v>
      </c>
      <c r="N5" s="703"/>
      <c r="O5" s="704" t="s">
        <v>551</v>
      </c>
      <c r="P5" s="704" t="s">
        <v>849</v>
      </c>
      <c r="Q5" s="704" t="s">
        <v>850</v>
      </c>
      <c r="R5" s="704" t="s">
        <v>552</v>
      </c>
      <c r="S5" s="704" t="s">
        <v>851</v>
      </c>
      <c r="T5" s="704" t="s">
        <v>852</v>
      </c>
      <c r="U5" s="703"/>
      <c r="V5" s="703"/>
      <c r="W5" s="703"/>
      <c r="X5" s="703"/>
      <c r="Y5" s="787"/>
    </row>
    <row r="6" spans="1:25" s="60" customFormat="1" ht="24.75" customHeight="1">
      <c r="A6" s="791"/>
      <c r="B6" s="703"/>
      <c r="C6" s="707"/>
      <c r="D6" s="703"/>
      <c r="E6" s="703"/>
      <c r="F6" s="703" t="s">
        <v>524</v>
      </c>
      <c r="G6" s="708"/>
      <c r="H6" s="703"/>
      <c r="I6" s="703"/>
      <c r="J6" s="703" t="s">
        <v>553</v>
      </c>
      <c r="K6" s="703"/>
      <c r="L6" s="703" t="s">
        <v>554</v>
      </c>
      <c r="M6" s="703" t="s">
        <v>1161</v>
      </c>
      <c r="N6" s="703"/>
      <c r="O6" s="703"/>
      <c r="P6" s="703" t="s">
        <v>528</v>
      </c>
      <c r="Q6" s="704" t="s">
        <v>853</v>
      </c>
      <c r="R6" s="703" t="s">
        <v>555</v>
      </c>
      <c r="S6" s="703" t="s">
        <v>556</v>
      </c>
      <c r="T6" s="709" t="s">
        <v>557</v>
      </c>
      <c r="U6" s="703"/>
      <c r="V6" s="703" t="s">
        <v>297</v>
      </c>
      <c r="W6" s="703" t="s">
        <v>558</v>
      </c>
      <c r="X6" s="703"/>
      <c r="Y6" s="787"/>
    </row>
    <row r="7" spans="1:25" s="60" customFormat="1" ht="24.75" customHeight="1">
      <c r="A7" s="791"/>
      <c r="B7" s="703"/>
      <c r="C7" s="707"/>
      <c r="D7" s="703"/>
      <c r="E7" s="703"/>
      <c r="F7" s="703" t="s">
        <v>527</v>
      </c>
      <c r="G7" s="706" t="s">
        <v>559</v>
      </c>
      <c r="H7" s="703"/>
      <c r="I7" s="703"/>
      <c r="J7" s="703" t="s">
        <v>560</v>
      </c>
      <c r="K7" s="703" t="s">
        <v>561</v>
      </c>
      <c r="L7" s="703" t="s">
        <v>562</v>
      </c>
      <c r="M7" s="703" t="s">
        <v>563</v>
      </c>
      <c r="N7" s="703" t="s">
        <v>564</v>
      </c>
      <c r="O7" s="703" t="s">
        <v>565</v>
      </c>
      <c r="P7" s="703" t="s">
        <v>566</v>
      </c>
      <c r="Q7" s="703" t="s">
        <v>528</v>
      </c>
      <c r="R7" s="703" t="s">
        <v>567</v>
      </c>
      <c r="S7" s="703" t="s">
        <v>568</v>
      </c>
      <c r="T7" s="703" t="s">
        <v>569</v>
      </c>
      <c r="U7" s="703"/>
      <c r="V7" s="703" t="s">
        <v>1178</v>
      </c>
      <c r="W7" s="710" t="s">
        <v>570</v>
      </c>
      <c r="X7" s="703"/>
      <c r="Y7" s="787"/>
    </row>
    <row r="8" spans="1:25" s="60" customFormat="1" ht="24.75" customHeight="1">
      <c r="A8" s="792"/>
      <c r="B8" s="339" t="s">
        <v>1166</v>
      </c>
      <c r="C8" s="697" t="s">
        <v>296</v>
      </c>
      <c r="D8" s="339" t="s">
        <v>523</v>
      </c>
      <c r="E8" s="339" t="s">
        <v>532</v>
      </c>
      <c r="F8" s="339" t="s">
        <v>533</v>
      </c>
      <c r="G8" s="711" t="s">
        <v>571</v>
      </c>
      <c r="H8" s="339" t="s">
        <v>535</v>
      </c>
      <c r="I8" s="339" t="s">
        <v>536</v>
      </c>
      <c r="J8" s="339" t="s">
        <v>538</v>
      </c>
      <c r="K8" s="339" t="s">
        <v>538</v>
      </c>
      <c r="L8" s="339" t="s">
        <v>538</v>
      </c>
      <c r="M8" s="339" t="s">
        <v>538</v>
      </c>
      <c r="N8" s="339" t="s">
        <v>538</v>
      </c>
      <c r="O8" s="339" t="s">
        <v>572</v>
      </c>
      <c r="P8" s="339" t="s">
        <v>538</v>
      </c>
      <c r="Q8" s="339" t="s">
        <v>573</v>
      </c>
      <c r="R8" s="339" t="s">
        <v>574</v>
      </c>
      <c r="S8" s="339" t="s">
        <v>538</v>
      </c>
      <c r="T8" s="339" t="s">
        <v>574</v>
      </c>
      <c r="U8" s="339" t="s">
        <v>296</v>
      </c>
      <c r="V8" s="339" t="s">
        <v>575</v>
      </c>
      <c r="W8" s="339" t="s">
        <v>575</v>
      </c>
      <c r="X8" s="339" t="s">
        <v>379</v>
      </c>
      <c r="Y8" s="788"/>
    </row>
    <row r="9" spans="1:25" s="27" customFormat="1" ht="40.5" customHeight="1">
      <c r="A9" s="62" t="s">
        <v>776</v>
      </c>
      <c r="B9" s="55">
        <f>SUM(C9,U9)</f>
        <v>92</v>
      </c>
      <c r="C9" s="56">
        <v>62</v>
      </c>
      <c r="D9" s="56">
        <v>7</v>
      </c>
      <c r="E9" s="56">
        <v>2</v>
      </c>
      <c r="F9" s="56">
        <v>3</v>
      </c>
      <c r="G9" s="57" t="s">
        <v>780</v>
      </c>
      <c r="H9" s="56">
        <v>1</v>
      </c>
      <c r="I9" s="56">
        <v>21</v>
      </c>
      <c r="J9" s="56">
        <v>3</v>
      </c>
      <c r="K9" s="56">
        <v>2</v>
      </c>
      <c r="L9" s="56">
        <v>3</v>
      </c>
      <c r="M9" s="56">
        <v>4</v>
      </c>
      <c r="N9" s="56">
        <v>1</v>
      </c>
      <c r="O9" s="56">
        <v>11</v>
      </c>
      <c r="P9" s="56">
        <v>1</v>
      </c>
      <c r="Q9" s="57">
        <v>1</v>
      </c>
      <c r="R9" s="56">
        <v>2</v>
      </c>
      <c r="S9" s="56">
        <v>0</v>
      </c>
      <c r="T9" s="56">
        <v>0</v>
      </c>
      <c r="U9" s="56">
        <v>30</v>
      </c>
      <c r="V9" s="56">
        <v>12</v>
      </c>
      <c r="W9" s="56">
        <v>3</v>
      </c>
      <c r="X9" s="56">
        <v>15</v>
      </c>
      <c r="Y9" s="109" t="s">
        <v>776</v>
      </c>
    </row>
    <row r="10" spans="1:25" s="27" customFormat="1" ht="40.5" customHeight="1">
      <c r="A10" s="62" t="s">
        <v>777</v>
      </c>
      <c r="B10" s="55">
        <f>SUM(C10,U10)</f>
        <v>107</v>
      </c>
      <c r="C10" s="56">
        <v>75</v>
      </c>
      <c r="D10" s="56">
        <v>11</v>
      </c>
      <c r="E10" s="56">
        <v>3</v>
      </c>
      <c r="F10" s="56">
        <v>5</v>
      </c>
      <c r="G10" s="57" t="s">
        <v>780</v>
      </c>
      <c r="H10" s="56">
        <v>2</v>
      </c>
      <c r="I10" s="56">
        <v>24</v>
      </c>
      <c r="J10" s="56">
        <v>3</v>
      </c>
      <c r="K10" s="56">
        <v>3</v>
      </c>
      <c r="L10" s="56">
        <v>4</v>
      </c>
      <c r="M10" s="56">
        <v>4</v>
      </c>
      <c r="N10" s="56">
        <v>2</v>
      </c>
      <c r="O10" s="56">
        <v>10</v>
      </c>
      <c r="P10" s="56">
        <v>1</v>
      </c>
      <c r="Q10" s="57">
        <v>1</v>
      </c>
      <c r="R10" s="56">
        <v>2</v>
      </c>
      <c r="S10" s="56">
        <v>0</v>
      </c>
      <c r="T10" s="56">
        <v>0</v>
      </c>
      <c r="U10" s="56">
        <v>32</v>
      </c>
      <c r="V10" s="56">
        <v>13</v>
      </c>
      <c r="W10" s="56">
        <v>3</v>
      </c>
      <c r="X10" s="56">
        <v>16</v>
      </c>
      <c r="Y10" s="109" t="s">
        <v>777</v>
      </c>
    </row>
    <row r="11" spans="1:25" s="34" customFormat="1" ht="40.5" customHeight="1">
      <c r="A11" s="67" t="s">
        <v>801</v>
      </c>
      <c r="B11" s="55">
        <f>SUM(C11,U11)</f>
        <v>97</v>
      </c>
      <c r="C11" s="30">
        <v>68</v>
      </c>
      <c r="D11" s="30">
        <v>13</v>
      </c>
      <c r="E11" s="30">
        <v>3</v>
      </c>
      <c r="F11" s="30">
        <v>3</v>
      </c>
      <c r="G11" s="30">
        <v>0</v>
      </c>
      <c r="H11" s="30">
        <v>2</v>
      </c>
      <c r="I11" s="30">
        <v>21</v>
      </c>
      <c r="J11" s="30">
        <v>2</v>
      </c>
      <c r="K11" s="30">
        <v>2</v>
      </c>
      <c r="L11" s="30">
        <v>3</v>
      </c>
      <c r="M11" s="30">
        <v>3</v>
      </c>
      <c r="N11" s="30">
        <v>1</v>
      </c>
      <c r="O11" s="30">
        <v>9</v>
      </c>
      <c r="P11" s="30">
        <v>1</v>
      </c>
      <c r="Q11" s="30">
        <v>2</v>
      </c>
      <c r="R11" s="30">
        <v>2</v>
      </c>
      <c r="S11" s="30">
        <v>1</v>
      </c>
      <c r="T11" s="30">
        <v>0</v>
      </c>
      <c r="U11" s="30">
        <v>29</v>
      </c>
      <c r="V11" s="30">
        <v>15</v>
      </c>
      <c r="W11" s="30">
        <v>2</v>
      </c>
      <c r="X11" s="50">
        <v>12</v>
      </c>
      <c r="Y11" s="110" t="s">
        <v>801</v>
      </c>
    </row>
    <row r="12" spans="1:25" s="34" customFormat="1" ht="40.5" customHeight="1">
      <c r="A12" s="67" t="s">
        <v>614</v>
      </c>
      <c r="B12" s="55">
        <v>116</v>
      </c>
      <c r="C12" s="30">
        <v>79</v>
      </c>
      <c r="D12" s="30">
        <v>12</v>
      </c>
      <c r="E12" s="30">
        <v>3</v>
      </c>
      <c r="F12" s="30">
        <v>4</v>
      </c>
      <c r="G12" s="30">
        <v>0</v>
      </c>
      <c r="H12" s="30">
        <v>0</v>
      </c>
      <c r="I12" s="30">
        <v>25</v>
      </c>
      <c r="J12" s="30">
        <v>5</v>
      </c>
      <c r="K12" s="30">
        <v>3</v>
      </c>
      <c r="L12" s="30">
        <v>5</v>
      </c>
      <c r="M12" s="30">
        <v>6</v>
      </c>
      <c r="N12" s="30">
        <v>3</v>
      </c>
      <c r="O12" s="30">
        <v>11</v>
      </c>
      <c r="P12" s="30">
        <v>1</v>
      </c>
      <c r="Q12" s="30">
        <v>0</v>
      </c>
      <c r="R12" s="30">
        <v>1</v>
      </c>
      <c r="S12" s="30">
        <v>0</v>
      </c>
      <c r="T12" s="30">
        <v>0</v>
      </c>
      <c r="U12" s="30">
        <v>37</v>
      </c>
      <c r="V12" s="30">
        <v>15</v>
      </c>
      <c r="W12" s="30">
        <v>4</v>
      </c>
      <c r="X12" s="50">
        <v>18</v>
      </c>
      <c r="Y12" s="110" t="s">
        <v>616</v>
      </c>
    </row>
    <row r="13" spans="1:25" s="39" customFormat="1" ht="40.5" customHeight="1">
      <c r="A13" s="69" t="s">
        <v>577</v>
      </c>
      <c r="B13" s="59">
        <f>SUM(C13,U13)</f>
        <v>142</v>
      </c>
      <c r="C13" s="42">
        <f>SUM(D13:T13)</f>
        <v>111</v>
      </c>
      <c r="D13" s="42">
        <v>10</v>
      </c>
      <c r="E13" s="42">
        <v>4</v>
      </c>
      <c r="F13" s="42">
        <v>3</v>
      </c>
      <c r="G13" s="42">
        <v>0</v>
      </c>
      <c r="H13" s="42">
        <v>0</v>
      </c>
      <c r="I13" s="42">
        <v>44</v>
      </c>
      <c r="J13" s="42">
        <v>10</v>
      </c>
      <c r="K13" s="42">
        <v>7</v>
      </c>
      <c r="L13" s="42">
        <v>6</v>
      </c>
      <c r="M13" s="42">
        <v>10</v>
      </c>
      <c r="N13" s="42">
        <v>1</v>
      </c>
      <c r="O13" s="42">
        <v>14</v>
      </c>
      <c r="P13" s="42">
        <v>1</v>
      </c>
      <c r="Q13" s="42">
        <v>0</v>
      </c>
      <c r="R13" s="42">
        <v>0</v>
      </c>
      <c r="S13" s="42">
        <v>1</v>
      </c>
      <c r="T13" s="42">
        <v>0</v>
      </c>
      <c r="U13" s="42">
        <v>31</v>
      </c>
      <c r="V13" s="42">
        <v>6</v>
      </c>
      <c r="W13" s="42">
        <v>3</v>
      </c>
      <c r="X13" s="52">
        <v>22</v>
      </c>
      <c r="Y13" s="111" t="s">
        <v>615</v>
      </c>
    </row>
    <row r="14" spans="1:28" s="119" customFormat="1" ht="15.75" customHeight="1">
      <c r="A14" s="119" t="s">
        <v>98</v>
      </c>
      <c r="P14" s="223" t="s">
        <v>99</v>
      </c>
      <c r="S14" s="223"/>
      <c r="T14" s="223"/>
      <c r="U14" s="223"/>
      <c r="V14" s="223"/>
      <c r="W14" s="223"/>
      <c r="X14" s="223"/>
      <c r="Y14" s="223"/>
      <c r="Z14" s="223"/>
      <c r="AA14" s="223"/>
      <c r="AB14" s="223"/>
    </row>
    <row r="15" spans="1:7" s="119" customFormat="1" ht="15.75" customHeight="1">
      <c r="A15" s="119" t="s">
        <v>579</v>
      </c>
      <c r="G15" s="229"/>
    </row>
    <row r="16" s="164" customFormat="1" ht="12.75">
      <c r="G16" s="712"/>
    </row>
    <row r="17" s="164" customFormat="1" ht="12.75">
      <c r="G17" s="712"/>
    </row>
    <row r="18" s="164" customFormat="1" ht="12.75">
      <c r="G18" s="712"/>
    </row>
    <row r="19" s="164" customFormat="1" ht="12.75">
      <c r="G19" s="712"/>
    </row>
    <row r="20" s="164" customFormat="1" ht="12.75">
      <c r="G20" s="712"/>
    </row>
    <row r="21" s="164" customFormat="1" ht="12.75">
      <c r="G21" s="712"/>
    </row>
    <row r="22" s="164" customFormat="1" ht="12.75">
      <c r="G22" s="712"/>
    </row>
    <row r="23" s="164" customFormat="1" ht="12.75">
      <c r="G23" s="712"/>
    </row>
    <row r="24" s="164" customFormat="1" ht="12.75">
      <c r="G24" s="712"/>
    </row>
    <row r="25" s="164" customFormat="1" ht="12.75">
      <c r="G25" s="712"/>
    </row>
    <row r="26" s="164" customFormat="1" ht="12.75">
      <c r="G26" s="712"/>
    </row>
    <row r="27" s="164" customFormat="1" ht="12.75">
      <c r="G27" s="712"/>
    </row>
    <row r="28" s="164" customFormat="1" ht="12.75">
      <c r="G28" s="712"/>
    </row>
    <row r="29" s="164" customFormat="1" ht="12.75">
      <c r="G29" s="712"/>
    </row>
    <row r="30" s="164" customFormat="1" ht="12.75">
      <c r="G30" s="712"/>
    </row>
    <row r="31" s="164" customFormat="1" ht="12.75">
      <c r="G31" s="712"/>
    </row>
    <row r="32" s="164" customFormat="1" ht="12.75">
      <c r="G32" s="712"/>
    </row>
    <row r="33" s="164" customFormat="1" ht="12.75">
      <c r="G33" s="712"/>
    </row>
    <row r="34" s="164" customFormat="1" ht="12.75">
      <c r="G34" s="712"/>
    </row>
    <row r="35" s="164" customFormat="1" ht="12.75">
      <c r="G35" s="712"/>
    </row>
    <row r="36" s="164" customFormat="1" ht="12.75">
      <c r="G36" s="712"/>
    </row>
    <row r="37" s="164" customFormat="1" ht="12.75">
      <c r="G37" s="712"/>
    </row>
    <row r="38" s="164" customFormat="1" ht="12.75">
      <c r="G38" s="712"/>
    </row>
    <row r="39" s="164" customFormat="1" ht="12.75">
      <c r="G39" s="712"/>
    </row>
    <row r="40" s="164" customFormat="1" ht="12.75">
      <c r="G40" s="712"/>
    </row>
    <row r="41" s="164" customFormat="1" ht="12.75">
      <c r="G41" s="712"/>
    </row>
    <row r="42" s="164" customFormat="1" ht="12.75">
      <c r="G42" s="712"/>
    </row>
    <row r="43" s="164" customFormat="1" ht="12.75">
      <c r="G43" s="712"/>
    </row>
    <row r="44" s="164" customFormat="1" ht="12.75">
      <c r="G44" s="712"/>
    </row>
    <row r="45" s="164" customFormat="1" ht="12.75">
      <c r="G45" s="712"/>
    </row>
    <row r="46" s="164" customFormat="1" ht="12.75">
      <c r="G46" s="712"/>
    </row>
    <row r="47" s="164" customFormat="1" ht="12.75">
      <c r="G47" s="712"/>
    </row>
    <row r="48" s="164" customFormat="1" ht="12.75">
      <c r="G48" s="712"/>
    </row>
    <row r="49" s="164" customFormat="1" ht="12.75">
      <c r="G49" s="712"/>
    </row>
    <row r="50" s="164" customFormat="1" ht="12.75">
      <c r="G50" s="712"/>
    </row>
    <row r="51" s="164" customFormat="1" ht="12.75">
      <c r="G51" s="712"/>
    </row>
    <row r="52" s="164" customFormat="1" ht="12.75">
      <c r="G52" s="712"/>
    </row>
    <row r="53" s="164" customFormat="1" ht="12.75">
      <c r="G53" s="712"/>
    </row>
    <row r="54" s="164" customFormat="1" ht="12.75">
      <c r="G54" s="712"/>
    </row>
    <row r="55" s="164" customFormat="1" ht="12.75">
      <c r="G55" s="712"/>
    </row>
    <row r="56" s="164" customFormat="1" ht="12.75">
      <c r="G56" s="712"/>
    </row>
    <row r="57" s="164" customFormat="1" ht="12.75">
      <c r="G57" s="712"/>
    </row>
    <row r="58" s="164" customFormat="1" ht="12.75">
      <c r="G58" s="712"/>
    </row>
    <row r="59" s="164" customFormat="1" ht="12.75">
      <c r="G59" s="712"/>
    </row>
    <row r="60" s="164" customFormat="1" ht="12.75">
      <c r="G60" s="712"/>
    </row>
    <row r="61" s="164" customFormat="1" ht="12.75">
      <c r="G61" s="712"/>
    </row>
    <row r="62" s="164" customFormat="1" ht="12.75">
      <c r="G62" s="712"/>
    </row>
    <row r="63" s="164" customFormat="1" ht="12.75">
      <c r="G63" s="712"/>
    </row>
    <row r="64" spans="7:24" s="164" customFormat="1" ht="12.75">
      <c r="G64" s="712"/>
      <c r="X64" s="168"/>
    </row>
    <row r="65" spans="7:24" s="164" customFormat="1" ht="12.75">
      <c r="G65" s="712"/>
      <c r="X65" s="168"/>
    </row>
    <row r="66" spans="7:24" s="164" customFormat="1" ht="12.75">
      <c r="G66" s="712"/>
      <c r="X66" s="168"/>
    </row>
    <row r="67" spans="7:24" s="164" customFormat="1" ht="12.75">
      <c r="G67" s="712"/>
      <c r="X67" s="168"/>
    </row>
    <row r="68" spans="7:24" s="164" customFormat="1" ht="12.75">
      <c r="G68" s="712"/>
      <c r="X68" s="168"/>
    </row>
    <row r="69" spans="7:24" s="164" customFormat="1" ht="12.75">
      <c r="G69" s="712"/>
      <c r="X69" s="168"/>
    </row>
    <row r="70" spans="7:24" s="164" customFormat="1" ht="12.75">
      <c r="G70" s="712"/>
      <c r="X70" s="168"/>
    </row>
    <row r="71" spans="7:24" s="164" customFormat="1" ht="12.75">
      <c r="G71" s="712"/>
      <c r="X71" s="168"/>
    </row>
    <row r="72" spans="7:24" s="164" customFormat="1" ht="12.75">
      <c r="G72" s="712"/>
      <c r="X72" s="168"/>
    </row>
    <row r="73" spans="7:24" s="164" customFormat="1" ht="12.75">
      <c r="G73" s="712"/>
      <c r="X73" s="168"/>
    </row>
    <row r="74" spans="7:24" s="164" customFormat="1" ht="12.75">
      <c r="G74" s="712"/>
      <c r="X74" s="168"/>
    </row>
    <row r="75" spans="7:24" s="164" customFormat="1" ht="12.75">
      <c r="G75" s="712"/>
      <c r="X75" s="168"/>
    </row>
    <row r="76" spans="7:24" s="164" customFormat="1" ht="12.75">
      <c r="G76" s="712"/>
      <c r="X76" s="168"/>
    </row>
  </sheetData>
  <sheetProtection/>
  <mergeCells count="5">
    <mergeCell ref="Y3:Y8"/>
    <mergeCell ref="A1:X1"/>
    <mergeCell ref="A3:A8"/>
    <mergeCell ref="C3:T3"/>
    <mergeCell ref="U3:X3"/>
  </mergeCells>
  <printOptions/>
  <pageMargins left="0.66" right="0.54" top="0.984251968503937" bottom="0.984251968503937" header="0.5118110236220472" footer="0.5118110236220472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B14"/>
  <sheetViews>
    <sheetView zoomScaleSheetLayoutView="100" zoomScalePageLayoutView="0" workbookViewId="0" topLeftCell="A1">
      <selection activeCell="D19" sqref="D19"/>
    </sheetView>
  </sheetViews>
  <sheetFormatPr defaultColWidth="7.10546875" defaultRowHeight="13.5"/>
  <cols>
    <col min="1" max="1" width="11.21484375" style="139" customWidth="1"/>
    <col min="2" max="2" width="7.10546875" style="139" customWidth="1"/>
    <col min="3" max="3" width="6.3359375" style="139" customWidth="1"/>
    <col min="4" max="4" width="5.99609375" style="139" customWidth="1"/>
    <col min="5" max="5" width="7.3359375" style="139" customWidth="1"/>
    <col min="6" max="6" width="6.77734375" style="139" customWidth="1"/>
    <col min="7" max="7" width="8.10546875" style="139" customWidth="1"/>
    <col min="8" max="8" width="6.6640625" style="139" customWidth="1"/>
    <col min="9" max="10" width="7.21484375" style="139" customWidth="1"/>
    <col min="11" max="11" width="8.10546875" style="139" customWidth="1"/>
    <col min="12" max="12" width="7.6640625" style="139" customWidth="1"/>
    <col min="13" max="13" width="8.21484375" style="139" customWidth="1"/>
    <col min="14" max="14" width="6.99609375" style="139" customWidth="1"/>
    <col min="15" max="15" width="13.5546875" style="139" customWidth="1"/>
    <col min="16" max="16" width="6.77734375" style="139" customWidth="1"/>
    <col min="17" max="17" width="6.99609375" style="140" customWidth="1"/>
    <col min="18" max="18" width="7.5546875" style="139" customWidth="1"/>
    <col min="19" max="19" width="5.88671875" style="139" customWidth="1"/>
    <col min="20" max="20" width="7.21484375" style="139" bestFit="1" customWidth="1"/>
    <col min="21" max="21" width="5.88671875" style="139" customWidth="1"/>
    <col min="22" max="22" width="6.21484375" style="139" customWidth="1"/>
    <col min="23" max="24" width="7.21484375" style="139" customWidth="1"/>
    <col min="25" max="25" width="7.4453125" style="139" customWidth="1"/>
    <col min="26" max="26" width="7.21484375" style="139" customWidth="1"/>
    <col min="27" max="27" width="8.77734375" style="139" customWidth="1"/>
    <col min="28" max="28" width="7.99609375" style="139" customWidth="1"/>
    <col min="29" max="29" width="11.3359375" style="139" customWidth="1"/>
    <col min="30" max="30" width="9.4453125" style="139" customWidth="1"/>
    <col min="31" max="16384" width="7.10546875" style="139" customWidth="1"/>
  </cols>
  <sheetData>
    <row r="1" spans="1:28" s="131" customFormat="1" ht="32.25" customHeight="1">
      <c r="A1" s="798" t="s">
        <v>933</v>
      </c>
      <c r="B1" s="798"/>
      <c r="C1" s="798"/>
      <c r="D1" s="798"/>
      <c r="E1" s="798"/>
      <c r="F1" s="798"/>
      <c r="G1" s="798"/>
      <c r="H1" s="798"/>
      <c r="I1" s="798"/>
      <c r="J1" s="798"/>
      <c r="K1" s="798"/>
      <c r="L1" s="798"/>
      <c r="M1" s="798"/>
      <c r="N1" s="798"/>
      <c r="O1" s="798"/>
      <c r="P1" s="798"/>
      <c r="Q1" s="798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</row>
    <row r="2" spans="1:18" s="60" customFormat="1" ht="25.5" customHeight="1">
      <c r="A2" s="138" t="s">
        <v>196</v>
      </c>
      <c r="O2" s="266" t="s">
        <v>354</v>
      </c>
      <c r="R2" s="500"/>
    </row>
    <row r="3" spans="1:15" s="274" customFormat="1" ht="19.5" customHeight="1">
      <c r="A3" s="818" t="s">
        <v>934</v>
      </c>
      <c r="B3" s="1041" t="s">
        <v>935</v>
      </c>
      <c r="C3" s="1031"/>
      <c r="D3" s="1033"/>
      <c r="E3" s="1030" t="s">
        <v>936</v>
      </c>
      <c r="F3" s="1036"/>
      <c r="G3" s="1030" t="s">
        <v>937</v>
      </c>
      <c r="H3" s="1031"/>
      <c r="I3" s="1032"/>
      <c r="J3" s="1032"/>
      <c r="K3" s="1032"/>
      <c r="L3" s="1033"/>
      <c r="M3" s="1030" t="s">
        <v>938</v>
      </c>
      <c r="N3" s="1036"/>
      <c r="O3" s="1037" t="s">
        <v>939</v>
      </c>
    </row>
    <row r="4" spans="1:15" s="274" customFormat="1" ht="19.5" customHeight="1">
      <c r="A4" s="819"/>
      <c r="B4" s="1027" t="s">
        <v>940</v>
      </c>
      <c r="C4" s="1028"/>
      <c r="D4" s="1029"/>
      <c r="E4" s="1027" t="s">
        <v>941</v>
      </c>
      <c r="F4" s="1035"/>
      <c r="G4" s="1027" t="s">
        <v>942</v>
      </c>
      <c r="H4" s="1028"/>
      <c r="I4" s="1034"/>
      <c r="J4" s="1034"/>
      <c r="K4" s="1034"/>
      <c r="L4" s="1029"/>
      <c r="M4" s="1027" t="s">
        <v>943</v>
      </c>
      <c r="N4" s="1035"/>
      <c r="O4" s="1038"/>
    </row>
    <row r="5" spans="1:15" s="274" customFormat="1" ht="40.5" customHeight="1">
      <c r="A5" s="819"/>
      <c r="B5" s="550" t="s">
        <v>944</v>
      </c>
      <c r="C5" s="551" t="s">
        <v>945</v>
      </c>
      <c r="D5" s="550" t="s">
        <v>946</v>
      </c>
      <c r="E5" s="550" t="s">
        <v>944</v>
      </c>
      <c r="F5" s="550" t="s">
        <v>946</v>
      </c>
      <c r="G5" s="1025" t="s">
        <v>47</v>
      </c>
      <c r="H5" s="1040"/>
      <c r="I5" s="1025" t="s">
        <v>48</v>
      </c>
      <c r="J5" s="1040"/>
      <c r="K5" s="1025" t="s">
        <v>49</v>
      </c>
      <c r="L5" s="1040"/>
      <c r="M5" s="333" t="s">
        <v>34</v>
      </c>
      <c r="N5" s="550" t="s">
        <v>946</v>
      </c>
      <c r="O5" s="1038"/>
    </row>
    <row r="6" spans="1:15" s="274" customFormat="1" ht="23.25" customHeight="1">
      <c r="A6" s="819"/>
      <c r="B6" s="307"/>
      <c r="D6" s="307"/>
      <c r="E6" s="283"/>
      <c r="F6" s="283"/>
      <c r="G6" s="550" t="s">
        <v>944</v>
      </c>
      <c r="H6" s="550" t="s">
        <v>947</v>
      </c>
      <c r="I6" s="211" t="s">
        <v>944</v>
      </c>
      <c r="J6" s="211" t="s">
        <v>948</v>
      </c>
      <c r="K6" s="211" t="s">
        <v>944</v>
      </c>
      <c r="L6" s="211" t="s">
        <v>948</v>
      </c>
      <c r="M6" s="307" t="s">
        <v>949</v>
      </c>
      <c r="N6" s="283"/>
      <c r="O6" s="1038"/>
    </row>
    <row r="7" spans="1:15" s="274" customFormat="1" ht="22.5" customHeight="1">
      <c r="A7" s="820"/>
      <c r="B7" s="234" t="s">
        <v>930</v>
      </c>
      <c r="C7" s="219" t="s">
        <v>931</v>
      </c>
      <c r="D7" s="234" t="s">
        <v>37</v>
      </c>
      <c r="E7" s="234" t="s">
        <v>78</v>
      </c>
      <c r="F7" s="234" t="s">
        <v>37</v>
      </c>
      <c r="G7" s="234" t="s">
        <v>78</v>
      </c>
      <c r="H7" s="234" t="s">
        <v>37</v>
      </c>
      <c r="I7" s="507" t="s">
        <v>950</v>
      </c>
      <c r="J7" s="507" t="s">
        <v>951</v>
      </c>
      <c r="K7" s="209" t="s">
        <v>78</v>
      </c>
      <c r="L7" s="209" t="s">
        <v>37</v>
      </c>
      <c r="M7" s="552" t="s">
        <v>932</v>
      </c>
      <c r="N7" s="234" t="s">
        <v>37</v>
      </c>
      <c r="O7" s="1039"/>
    </row>
    <row r="8" spans="1:15" s="135" customFormat="1" ht="28.5" customHeight="1">
      <c r="A8" s="132" t="s">
        <v>800</v>
      </c>
      <c r="B8" s="133">
        <v>7790</v>
      </c>
      <c r="C8" s="103">
        <v>0</v>
      </c>
      <c r="D8" s="21">
        <v>15627</v>
      </c>
      <c r="E8" s="134">
        <v>7118</v>
      </c>
      <c r="F8" s="134">
        <v>12647</v>
      </c>
      <c r="G8" s="73">
        <v>672</v>
      </c>
      <c r="H8" s="73">
        <v>1585</v>
      </c>
      <c r="I8" s="103">
        <v>0</v>
      </c>
      <c r="J8" s="103">
        <v>0</v>
      </c>
      <c r="K8" s="103">
        <v>0</v>
      </c>
      <c r="L8" s="103">
        <v>0</v>
      </c>
      <c r="M8" s="134">
        <v>32</v>
      </c>
      <c r="N8" s="134">
        <v>1395</v>
      </c>
      <c r="O8" s="26" t="s">
        <v>800</v>
      </c>
    </row>
    <row r="9" spans="1:15" s="135" customFormat="1" ht="28.5" customHeight="1">
      <c r="A9" s="132" t="s">
        <v>777</v>
      </c>
      <c r="B9" s="133">
        <v>7862</v>
      </c>
      <c r="C9" s="73">
        <v>37</v>
      </c>
      <c r="D9" s="21">
        <v>15812</v>
      </c>
      <c r="E9" s="134">
        <v>7238</v>
      </c>
      <c r="F9" s="134">
        <v>12855</v>
      </c>
      <c r="G9" s="73">
        <v>113</v>
      </c>
      <c r="H9" s="73">
        <v>164</v>
      </c>
      <c r="I9" s="73">
        <v>113</v>
      </c>
      <c r="J9" s="73">
        <v>164</v>
      </c>
      <c r="K9" s="73">
        <v>0</v>
      </c>
      <c r="L9" s="73">
        <v>0</v>
      </c>
      <c r="M9" s="134">
        <v>37</v>
      </c>
      <c r="N9" s="134">
        <v>1419</v>
      </c>
      <c r="O9" s="26" t="s">
        <v>777</v>
      </c>
    </row>
    <row r="10" spans="1:15" s="135" customFormat="1" ht="28.5" customHeight="1">
      <c r="A10" s="141" t="s">
        <v>801</v>
      </c>
      <c r="B10" s="72">
        <v>8227</v>
      </c>
      <c r="C10" s="73">
        <v>45</v>
      </c>
      <c r="D10" s="73">
        <v>16538</v>
      </c>
      <c r="E10" s="136">
        <v>8108</v>
      </c>
      <c r="F10" s="136">
        <v>14898</v>
      </c>
      <c r="G10" s="101">
        <v>119</v>
      </c>
      <c r="H10" s="101">
        <v>182</v>
      </c>
      <c r="I10" s="32">
        <v>118</v>
      </c>
      <c r="J10" s="32">
        <v>179</v>
      </c>
      <c r="K10" s="73">
        <v>1</v>
      </c>
      <c r="L10" s="73">
        <v>3</v>
      </c>
      <c r="M10" s="73">
        <v>0</v>
      </c>
      <c r="N10" s="137">
        <v>1458</v>
      </c>
      <c r="O10" s="142" t="s">
        <v>1035</v>
      </c>
    </row>
    <row r="11" spans="1:15" s="135" customFormat="1" ht="28.5" customHeight="1">
      <c r="A11" s="141" t="s">
        <v>614</v>
      </c>
      <c r="B11" s="72">
        <v>8518</v>
      </c>
      <c r="C11" s="73">
        <v>36</v>
      </c>
      <c r="D11" s="73">
        <v>16922</v>
      </c>
      <c r="E11" s="136">
        <v>8437</v>
      </c>
      <c r="F11" s="136">
        <v>15236</v>
      </c>
      <c r="G11" s="101">
        <v>81</v>
      </c>
      <c r="H11" s="101">
        <v>172</v>
      </c>
      <c r="I11" s="32">
        <v>58</v>
      </c>
      <c r="J11" s="32">
        <v>131</v>
      </c>
      <c r="K11" s="73">
        <v>23</v>
      </c>
      <c r="L11" s="73">
        <v>41</v>
      </c>
      <c r="M11" s="73">
        <v>36</v>
      </c>
      <c r="N11" s="137">
        <v>1514</v>
      </c>
      <c r="O11" s="142" t="s">
        <v>614</v>
      </c>
    </row>
    <row r="12" spans="1:15" s="93" customFormat="1" ht="28.5" customHeight="1">
      <c r="A12" s="143" t="s">
        <v>615</v>
      </c>
      <c r="B12" s="146">
        <f>SUM(E12,G12)</f>
        <v>8509</v>
      </c>
      <c r="C12" s="147">
        <v>55</v>
      </c>
      <c r="D12" s="147">
        <f>SUM(F12,H12,N12)</f>
        <v>16737</v>
      </c>
      <c r="E12" s="148">
        <v>8346</v>
      </c>
      <c r="F12" s="148">
        <v>14878</v>
      </c>
      <c r="G12" s="170">
        <f>SUM(I12,K12)</f>
        <v>163</v>
      </c>
      <c r="H12" s="170">
        <f>SUM(J12,L12)</f>
        <v>352</v>
      </c>
      <c r="I12" s="149">
        <v>123</v>
      </c>
      <c r="J12" s="149">
        <v>288</v>
      </c>
      <c r="K12" s="147">
        <v>40</v>
      </c>
      <c r="L12" s="147">
        <v>64</v>
      </c>
      <c r="M12" s="148">
        <v>55</v>
      </c>
      <c r="N12" s="150">
        <v>1507</v>
      </c>
      <c r="O12" s="144" t="s">
        <v>615</v>
      </c>
    </row>
    <row r="13" spans="1:15" s="15" customFormat="1" ht="18" customHeight="1">
      <c r="A13" s="145" t="s">
        <v>952</v>
      </c>
      <c r="O13" s="16" t="s">
        <v>953</v>
      </c>
    </row>
    <row r="14" s="60" customFormat="1" ht="18" customHeight="1">
      <c r="A14" s="500" t="s">
        <v>742</v>
      </c>
    </row>
  </sheetData>
  <sheetProtection/>
  <mergeCells count="14">
    <mergeCell ref="I5:J5"/>
    <mergeCell ref="K5:L5"/>
    <mergeCell ref="G5:H5"/>
    <mergeCell ref="B3:D3"/>
    <mergeCell ref="B4:D4"/>
    <mergeCell ref="G3:L3"/>
    <mergeCell ref="G4:L4"/>
    <mergeCell ref="E4:F4"/>
    <mergeCell ref="M4:N4"/>
    <mergeCell ref="A1:Q1"/>
    <mergeCell ref="A3:A7"/>
    <mergeCell ref="E3:F3"/>
    <mergeCell ref="M3:N3"/>
    <mergeCell ref="O3:O7"/>
  </mergeCells>
  <printOptions horizontalCentered="1"/>
  <pageMargins left="0.19" right="0.22" top="0.984251968503937" bottom="0.984251968503937" header="0.5118110236220472" footer="0.5118110236220472"/>
  <pageSetup horizontalDpi="600" verticalDpi="600" orientation="landscape" paperSize="9" scale="95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B23"/>
  <sheetViews>
    <sheetView zoomScalePageLayoutView="0" workbookViewId="0" topLeftCell="A1">
      <selection activeCell="A18" sqref="A18"/>
    </sheetView>
  </sheetViews>
  <sheetFormatPr defaultColWidth="8.88671875" defaultRowHeight="13.5"/>
  <cols>
    <col min="1" max="1" width="7.77734375" style="556" customWidth="1"/>
    <col min="2" max="2" width="6.77734375" style="556" customWidth="1"/>
    <col min="3" max="3" width="2.3359375" style="556" customWidth="1"/>
    <col min="4" max="4" width="4.6640625" style="556" customWidth="1"/>
    <col min="5" max="5" width="4.10546875" style="556" customWidth="1"/>
    <col min="6" max="6" width="3.6640625" style="556" customWidth="1"/>
    <col min="7" max="7" width="2.99609375" style="556" customWidth="1"/>
    <col min="8" max="8" width="5.4453125" style="556" customWidth="1"/>
    <col min="9" max="9" width="6.21484375" style="556" customWidth="1"/>
    <col min="10" max="10" width="5.6640625" style="556" customWidth="1"/>
    <col min="11" max="11" width="1.66796875" style="556" customWidth="1"/>
    <col min="12" max="13" width="2.99609375" style="556" customWidth="1"/>
    <col min="14" max="14" width="6.3359375" style="556" customWidth="1"/>
    <col min="15" max="15" width="3.5546875" style="556" customWidth="1"/>
    <col min="16" max="17" width="6.3359375" style="556" customWidth="1"/>
    <col min="18" max="18" width="8.4453125" style="556" customWidth="1"/>
    <col min="19" max="19" width="7.99609375" style="556" customWidth="1"/>
    <col min="20" max="21" width="6.3359375" style="556" customWidth="1"/>
    <col min="22" max="22" width="8.99609375" style="556" customWidth="1"/>
    <col min="23" max="23" width="8.3359375" style="556" customWidth="1"/>
    <col min="24" max="24" width="6.3359375" style="556" customWidth="1"/>
    <col min="25" max="25" width="7.5546875" style="556" customWidth="1"/>
    <col min="26" max="26" width="8.21484375" style="556" customWidth="1"/>
    <col min="27" max="27" width="10.77734375" style="556" customWidth="1"/>
    <col min="28" max="16384" width="8.88671875" style="556" customWidth="1"/>
  </cols>
  <sheetData>
    <row r="2" s="554" customFormat="1" ht="30" customHeight="1">
      <c r="A2" s="553" t="s">
        <v>264</v>
      </c>
    </row>
    <row r="3" spans="1:28" ht="14.25">
      <c r="A3" s="555" t="s">
        <v>265</v>
      </c>
      <c r="Z3" s="1072" t="s">
        <v>252</v>
      </c>
      <c r="AA3" s="1072"/>
      <c r="AB3" s="1072"/>
    </row>
    <row r="4" spans="1:28" s="557" customFormat="1" ht="21" customHeight="1">
      <c r="A4" s="1062" t="s">
        <v>276</v>
      </c>
      <c r="B4" s="1063" t="s">
        <v>253</v>
      </c>
      <c r="C4" s="1063"/>
      <c r="D4" s="1063"/>
      <c r="E4" s="1063"/>
      <c r="F4" s="1063"/>
      <c r="G4" s="1063"/>
      <c r="H4" s="1063"/>
      <c r="I4" s="1052" t="s">
        <v>254</v>
      </c>
      <c r="J4" s="1053"/>
      <c r="K4" s="1053"/>
      <c r="L4" s="1053"/>
      <c r="M4" s="1053"/>
      <c r="N4" s="1053"/>
      <c r="O4" s="1053"/>
      <c r="P4" s="1053"/>
      <c r="Q4" s="1053"/>
      <c r="R4" s="1053"/>
      <c r="S4" s="1053"/>
      <c r="T4" s="1053"/>
      <c r="U4" s="1053"/>
      <c r="V4" s="1053"/>
      <c r="W4" s="1053"/>
      <c r="X4" s="1053"/>
      <c r="Y4" s="1053"/>
      <c r="Z4" s="1053"/>
      <c r="AA4" s="1054"/>
      <c r="AB4" s="840" t="s">
        <v>786</v>
      </c>
    </row>
    <row r="5" spans="1:28" s="557" customFormat="1" ht="21" customHeight="1">
      <c r="A5" s="1062"/>
      <c r="B5" s="1063"/>
      <c r="C5" s="1063"/>
      <c r="D5" s="1063"/>
      <c r="E5" s="1063"/>
      <c r="F5" s="1063"/>
      <c r="G5" s="1063"/>
      <c r="H5" s="1063"/>
      <c r="I5" s="1055" t="s">
        <v>255</v>
      </c>
      <c r="J5" s="1056"/>
      <c r="K5" s="1056"/>
      <c r="L5" s="1056"/>
      <c r="M5" s="1056"/>
      <c r="N5" s="1056"/>
      <c r="O5" s="1057"/>
      <c r="P5" s="1055" t="s">
        <v>256</v>
      </c>
      <c r="Q5" s="1056"/>
      <c r="R5" s="1056"/>
      <c r="S5" s="1057"/>
      <c r="T5" s="1055" t="s">
        <v>257</v>
      </c>
      <c r="U5" s="1056"/>
      <c r="V5" s="1056"/>
      <c r="W5" s="1057"/>
      <c r="X5" s="1058" t="s">
        <v>258</v>
      </c>
      <c r="Y5" s="1059"/>
      <c r="Z5" s="1059"/>
      <c r="AA5" s="1060"/>
      <c r="AB5" s="1046"/>
    </row>
    <row r="6" spans="1:28" s="557" customFormat="1" ht="21" customHeight="1">
      <c r="A6" s="1062"/>
      <c r="B6" s="1061" t="s">
        <v>266</v>
      </c>
      <c r="C6" s="1048" t="s">
        <v>267</v>
      </c>
      <c r="D6" s="1048"/>
      <c r="E6" s="1048" t="s">
        <v>268</v>
      </c>
      <c r="F6" s="1048"/>
      <c r="G6" s="1048" t="s">
        <v>269</v>
      </c>
      <c r="H6" s="1048"/>
      <c r="I6" s="1061" t="s">
        <v>266</v>
      </c>
      <c r="J6" s="1048" t="s">
        <v>267</v>
      </c>
      <c r="K6" s="1048"/>
      <c r="L6" s="1048" t="s">
        <v>268</v>
      </c>
      <c r="M6" s="1048"/>
      <c r="N6" s="1048" t="s">
        <v>269</v>
      </c>
      <c r="O6" s="1048"/>
      <c r="P6" s="1049" t="s">
        <v>266</v>
      </c>
      <c r="Q6" s="1042" t="s">
        <v>270</v>
      </c>
      <c r="R6" s="1042" t="s">
        <v>271</v>
      </c>
      <c r="S6" s="1042" t="s">
        <v>272</v>
      </c>
      <c r="T6" s="1049" t="s">
        <v>266</v>
      </c>
      <c r="U6" s="1042" t="s">
        <v>270</v>
      </c>
      <c r="V6" s="1042" t="s">
        <v>271</v>
      </c>
      <c r="W6" s="1042" t="s">
        <v>272</v>
      </c>
      <c r="X6" s="1049" t="s">
        <v>266</v>
      </c>
      <c r="Y6" s="1042" t="s">
        <v>270</v>
      </c>
      <c r="Z6" s="1042" t="s">
        <v>271</v>
      </c>
      <c r="AA6" s="1042" t="s">
        <v>272</v>
      </c>
      <c r="AB6" s="1046"/>
    </row>
    <row r="7" spans="1:28" s="557" customFormat="1" ht="33.75" customHeight="1">
      <c r="A7" s="1062"/>
      <c r="B7" s="1061"/>
      <c r="C7" s="1048"/>
      <c r="D7" s="1048"/>
      <c r="E7" s="1048"/>
      <c r="F7" s="1048"/>
      <c r="G7" s="1048"/>
      <c r="H7" s="1048"/>
      <c r="I7" s="1061"/>
      <c r="J7" s="1048"/>
      <c r="K7" s="1048"/>
      <c r="L7" s="1048"/>
      <c r="M7" s="1048"/>
      <c r="N7" s="1048"/>
      <c r="O7" s="1048"/>
      <c r="P7" s="1050"/>
      <c r="Q7" s="1043"/>
      <c r="R7" s="1043"/>
      <c r="S7" s="1043"/>
      <c r="T7" s="1050"/>
      <c r="U7" s="1043"/>
      <c r="V7" s="1043"/>
      <c r="W7" s="1043"/>
      <c r="X7" s="1050"/>
      <c r="Y7" s="1043"/>
      <c r="Z7" s="1043"/>
      <c r="AA7" s="1043"/>
      <c r="AB7" s="1046"/>
    </row>
    <row r="8" spans="1:28" s="557" customFormat="1" ht="5.25" customHeight="1">
      <c r="A8" s="1062"/>
      <c r="B8" s="1049"/>
      <c r="C8" s="1042"/>
      <c r="D8" s="1042"/>
      <c r="E8" s="1042"/>
      <c r="F8" s="1042"/>
      <c r="G8" s="1042"/>
      <c r="H8" s="1042"/>
      <c r="I8" s="1049"/>
      <c r="J8" s="1042"/>
      <c r="K8" s="1042"/>
      <c r="L8" s="1042"/>
      <c r="M8" s="1042"/>
      <c r="N8" s="1042"/>
      <c r="O8" s="1042"/>
      <c r="P8" s="1051"/>
      <c r="Q8" s="1044"/>
      <c r="R8" s="1044"/>
      <c r="S8" s="1044"/>
      <c r="T8" s="1051"/>
      <c r="U8" s="1044"/>
      <c r="V8" s="1044"/>
      <c r="W8" s="1044"/>
      <c r="X8" s="1051"/>
      <c r="Y8" s="1044"/>
      <c r="Z8" s="1044"/>
      <c r="AA8" s="1044"/>
      <c r="AB8" s="1047"/>
    </row>
    <row r="9" spans="1:28" s="567" customFormat="1" ht="30" customHeight="1">
      <c r="A9" s="566" t="s">
        <v>197</v>
      </c>
      <c r="B9" s="749">
        <v>9</v>
      </c>
      <c r="C9" s="1065">
        <v>393</v>
      </c>
      <c r="D9" s="1065"/>
      <c r="E9" s="1065">
        <v>404</v>
      </c>
      <c r="F9" s="1065"/>
      <c r="G9" s="1065">
        <v>139</v>
      </c>
      <c r="H9" s="1065"/>
      <c r="I9" s="745">
        <v>4</v>
      </c>
      <c r="J9" s="1065">
        <v>162</v>
      </c>
      <c r="K9" s="1065"/>
      <c r="L9" s="1065">
        <v>170</v>
      </c>
      <c r="M9" s="1065"/>
      <c r="N9" s="1065">
        <v>92</v>
      </c>
      <c r="O9" s="1065"/>
      <c r="P9" s="745">
        <v>1</v>
      </c>
      <c r="Q9" s="745">
        <v>20</v>
      </c>
      <c r="R9" s="745">
        <v>24</v>
      </c>
      <c r="S9" s="745">
        <v>48</v>
      </c>
      <c r="T9" s="745">
        <v>1</v>
      </c>
      <c r="U9" s="745">
        <v>79</v>
      </c>
      <c r="V9" s="745">
        <v>87</v>
      </c>
      <c r="W9" s="745">
        <v>30</v>
      </c>
      <c r="X9" s="745">
        <v>1</v>
      </c>
      <c r="Y9" s="745">
        <v>8</v>
      </c>
      <c r="Z9" s="745">
        <v>8</v>
      </c>
      <c r="AA9" s="746">
        <v>10</v>
      </c>
      <c r="AB9" s="558" t="s">
        <v>197</v>
      </c>
    </row>
    <row r="10" spans="1:28" s="559" customFormat="1" ht="30" customHeight="1">
      <c r="A10" s="560" t="s">
        <v>227</v>
      </c>
      <c r="B10" s="750">
        <v>8</v>
      </c>
      <c r="C10" s="1064">
        <v>338</v>
      </c>
      <c r="D10" s="1064"/>
      <c r="E10" s="1064">
        <v>353</v>
      </c>
      <c r="F10" s="1064"/>
      <c r="G10" s="1064">
        <v>135</v>
      </c>
      <c r="H10" s="1064"/>
      <c r="I10" s="747">
        <v>3</v>
      </c>
      <c r="J10" s="1064">
        <v>107</v>
      </c>
      <c r="K10" s="1064"/>
      <c r="L10" s="1064">
        <v>119</v>
      </c>
      <c r="M10" s="1064"/>
      <c r="N10" s="1064">
        <v>88</v>
      </c>
      <c r="O10" s="1064"/>
      <c r="P10" s="747">
        <v>1</v>
      </c>
      <c r="Q10" s="747">
        <v>20</v>
      </c>
      <c r="R10" s="747">
        <v>24</v>
      </c>
      <c r="S10" s="747">
        <v>48</v>
      </c>
      <c r="T10" s="747">
        <v>1</v>
      </c>
      <c r="U10" s="747">
        <v>79</v>
      </c>
      <c r="V10" s="747">
        <v>87</v>
      </c>
      <c r="W10" s="747">
        <v>30</v>
      </c>
      <c r="X10" s="747">
        <v>1</v>
      </c>
      <c r="Y10" s="747">
        <v>8</v>
      </c>
      <c r="Z10" s="747">
        <v>8</v>
      </c>
      <c r="AA10" s="748">
        <v>10</v>
      </c>
      <c r="AB10" s="393" t="s">
        <v>212</v>
      </c>
    </row>
    <row r="11" spans="1:28" s="559" customFormat="1" ht="30" customHeight="1">
      <c r="A11" s="561" t="s">
        <v>228</v>
      </c>
      <c r="B11" s="751">
        <v>1</v>
      </c>
      <c r="C11" s="1073">
        <v>55</v>
      </c>
      <c r="D11" s="1073"/>
      <c r="E11" s="1073">
        <v>51</v>
      </c>
      <c r="F11" s="1073"/>
      <c r="G11" s="1073">
        <v>4</v>
      </c>
      <c r="H11" s="1073"/>
      <c r="I11" s="752">
        <v>1</v>
      </c>
      <c r="J11" s="1073">
        <v>55</v>
      </c>
      <c r="K11" s="1073"/>
      <c r="L11" s="1073">
        <v>51</v>
      </c>
      <c r="M11" s="1073"/>
      <c r="N11" s="1073">
        <v>4</v>
      </c>
      <c r="O11" s="1073"/>
      <c r="P11" s="753">
        <v>0</v>
      </c>
      <c r="Q11" s="753">
        <v>0</v>
      </c>
      <c r="R11" s="753">
        <v>0</v>
      </c>
      <c r="S11" s="753">
        <v>0</v>
      </c>
      <c r="T11" s="753">
        <v>0</v>
      </c>
      <c r="U11" s="753">
        <v>0</v>
      </c>
      <c r="V11" s="753">
        <v>0</v>
      </c>
      <c r="W11" s="753">
        <v>0</v>
      </c>
      <c r="X11" s="753">
        <v>0</v>
      </c>
      <c r="Y11" s="753">
        <v>0</v>
      </c>
      <c r="Z11" s="753">
        <v>0</v>
      </c>
      <c r="AA11" s="562">
        <v>0</v>
      </c>
      <c r="AB11" s="563" t="s">
        <v>213</v>
      </c>
    </row>
    <row r="12" spans="1:27" ht="27" customHeight="1">
      <c r="A12" s="555"/>
      <c r="AA12" s="564"/>
    </row>
    <row r="13" spans="1:28" s="557" customFormat="1" ht="21" customHeight="1">
      <c r="A13" s="1062" t="s">
        <v>276</v>
      </c>
      <c r="B13" s="1066"/>
      <c r="C13" s="1067"/>
      <c r="D13" s="1067"/>
      <c r="E13" s="1067"/>
      <c r="F13" s="1067"/>
      <c r="G13" s="1067"/>
      <c r="H13" s="1068"/>
      <c r="I13" s="1052" t="s">
        <v>259</v>
      </c>
      <c r="J13" s="1053"/>
      <c r="K13" s="1053"/>
      <c r="L13" s="1053"/>
      <c r="M13" s="1053"/>
      <c r="N13" s="1053"/>
      <c r="O13" s="1053"/>
      <c r="P13" s="1053"/>
      <c r="Q13" s="1053"/>
      <c r="R13" s="1053"/>
      <c r="S13" s="1053"/>
      <c r="T13" s="1053"/>
      <c r="U13" s="1053"/>
      <c r="V13" s="1053"/>
      <c r="W13" s="1053"/>
      <c r="X13" s="1053"/>
      <c r="Y13" s="1053"/>
      <c r="Z13" s="1053"/>
      <c r="AA13" s="1054"/>
      <c r="AB13" s="1045" t="s">
        <v>786</v>
      </c>
    </row>
    <row r="14" spans="1:28" s="557" customFormat="1" ht="21" customHeight="1">
      <c r="A14" s="1062"/>
      <c r="B14" s="1069" t="s">
        <v>260</v>
      </c>
      <c r="C14" s="1070"/>
      <c r="D14" s="1070"/>
      <c r="E14" s="1070"/>
      <c r="F14" s="1070"/>
      <c r="G14" s="1070"/>
      <c r="H14" s="1071"/>
      <c r="I14" s="1055" t="s">
        <v>255</v>
      </c>
      <c r="J14" s="1056"/>
      <c r="K14" s="1056"/>
      <c r="L14" s="1056"/>
      <c r="M14" s="1056"/>
      <c r="N14" s="1056"/>
      <c r="O14" s="1057"/>
      <c r="P14" s="1055" t="s">
        <v>261</v>
      </c>
      <c r="Q14" s="1056"/>
      <c r="R14" s="1056"/>
      <c r="S14" s="1057"/>
      <c r="T14" s="1055" t="s">
        <v>262</v>
      </c>
      <c r="U14" s="1056"/>
      <c r="V14" s="1056"/>
      <c r="W14" s="1057"/>
      <c r="X14" s="1058" t="s">
        <v>263</v>
      </c>
      <c r="Y14" s="1059"/>
      <c r="Z14" s="1059"/>
      <c r="AA14" s="1060"/>
      <c r="AB14" s="1046"/>
    </row>
    <row r="15" spans="1:28" s="557" customFormat="1" ht="21" customHeight="1">
      <c r="A15" s="1062"/>
      <c r="B15" s="1061" t="s">
        <v>266</v>
      </c>
      <c r="C15" s="1048" t="s">
        <v>267</v>
      </c>
      <c r="D15" s="1048"/>
      <c r="E15" s="1048" t="s">
        <v>268</v>
      </c>
      <c r="F15" s="1048"/>
      <c r="G15" s="1048" t="s">
        <v>269</v>
      </c>
      <c r="H15" s="1048"/>
      <c r="I15" s="1061" t="s">
        <v>266</v>
      </c>
      <c r="J15" s="1048" t="s">
        <v>267</v>
      </c>
      <c r="K15" s="1048"/>
      <c r="L15" s="1048" t="s">
        <v>268</v>
      </c>
      <c r="M15" s="1048"/>
      <c r="N15" s="1048" t="s">
        <v>269</v>
      </c>
      <c r="O15" s="1048"/>
      <c r="P15" s="1049" t="s">
        <v>266</v>
      </c>
      <c r="Q15" s="1042" t="s">
        <v>270</v>
      </c>
      <c r="R15" s="1042" t="s">
        <v>271</v>
      </c>
      <c r="S15" s="1042" t="s">
        <v>272</v>
      </c>
      <c r="T15" s="1049" t="s">
        <v>266</v>
      </c>
      <c r="U15" s="1042" t="s">
        <v>270</v>
      </c>
      <c r="V15" s="1042" t="s">
        <v>271</v>
      </c>
      <c r="W15" s="1042" t="s">
        <v>272</v>
      </c>
      <c r="X15" s="1049" t="s">
        <v>266</v>
      </c>
      <c r="Y15" s="1042" t="s">
        <v>270</v>
      </c>
      <c r="Z15" s="1042" t="s">
        <v>271</v>
      </c>
      <c r="AA15" s="1042" t="s">
        <v>272</v>
      </c>
      <c r="AB15" s="1046"/>
    </row>
    <row r="16" spans="1:28" s="557" customFormat="1" ht="27" customHeight="1">
      <c r="A16" s="1062"/>
      <c r="B16" s="1061"/>
      <c r="C16" s="1048"/>
      <c r="D16" s="1048"/>
      <c r="E16" s="1048"/>
      <c r="F16" s="1048"/>
      <c r="G16" s="1048"/>
      <c r="H16" s="1048"/>
      <c r="I16" s="1061"/>
      <c r="J16" s="1048"/>
      <c r="K16" s="1048"/>
      <c r="L16" s="1048"/>
      <c r="M16" s="1048"/>
      <c r="N16" s="1048"/>
      <c r="O16" s="1048"/>
      <c r="P16" s="1050"/>
      <c r="Q16" s="1043"/>
      <c r="R16" s="1043"/>
      <c r="S16" s="1043"/>
      <c r="T16" s="1050"/>
      <c r="U16" s="1043"/>
      <c r="V16" s="1043"/>
      <c r="W16" s="1043"/>
      <c r="X16" s="1050"/>
      <c r="Y16" s="1043"/>
      <c r="Z16" s="1043"/>
      <c r="AA16" s="1043"/>
      <c r="AB16" s="1047"/>
    </row>
    <row r="17" spans="1:27" s="557" customFormat="1" ht="21" customHeight="1" hidden="1">
      <c r="A17" s="1062"/>
      <c r="B17" s="1049"/>
      <c r="C17" s="1042"/>
      <c r="D17" s="1042"/>
      <c r="E17" s="1042"/>
      <c r="F17" s="1042"/>
      <c r="G17" s="1042"/>
      <c r="H17" s="1042"/>
      <c r="I17" s="1049"/>
      <c r="J17" s="1042"/>
      <c r="K17" s="1042"/>
      <c r="L17" s="1042"/>
      <c r="M17" s="1042"/>
      <c r="N17" s="1042"/>
      <c r="O17" s="1042"/>
      <c r="P17" s="1051"/>
      <c r="Q17" s="1044"/>
      <c r="R17" s="1044"/>
      <c r="S17" s="1044"/>
      <c r="T17" s="1051"/>
      <c r="U17" s="1044"/>
      <c r="V17" s="1044"/>
      <c r="W17" s="1044"/>
      <c r="X17" s="1051"/>
      <c r="Y17" s="1044"/>
      <c r="Z17" s="1044"/>
      <c r="AA17" s="1044"/>
    </row>
    <row r="18" spans="1:28" s="567" customFormat="1" ht="30" customHeight="1">
      <c r="A18" s="566" t="s">
        <v>615</v>
      </c>
      <c r="B18" s="749">
        <v>1</v>
      </c>
      <c r="C18" s="1065">
        <v>55</v>
      </c>
      <c r="D18" s="1065"/>
      <c r="E18" s="1065">
        <v>51</v>
      </c>
      <c r="F18" s="1065"/>
      <c r="G18" s="1065">
        <v>4</v>
      </c>
      <c r="H18" s="1065"/>
      <c r="I18" s="745">
        <v>5</v>
      </c>
      <c r="J18" s="1065">
        <v>231</v>
      </c>
      <c r="K18" s="1065"/>
      <c r="L18" s="1065">
        <v>234</v>
      </c>
      <c r="M18" s="1065"/>
      <c r="N18" s="1065">
        <v>47</v>
      </c>
      <c r="O18" s="1065"/>
      <c r="P18" s="745">
        <v>1</v>
      </c>
      <c r="Q18" s="745">
        <v>22</v>
      </c>
      <c r="R18" s="745">
        <v>18</v>
      </c>
      <c r="S18" s="745">
        <v>13</v>
      </c>
      <c r="T18" s="745">
        <v>3</v>
      </c>
      <c r="U18" s="745">
        <v>181</v>
      </c>
      <c r="V18" s="745">
        <v>194</v>
      </c>
      <c r="W18" s="745">
        <v>28</v>
      </c>
      <c r="X18" s="745">
        <v>1</v>
      </c>
      <c r="Y18" s="745">
        <v>28</v>
      </c>
      <c r="Z18" s="745">
        <v>22</v>
      </c>
      <c r="AA18" s="746">
        <v>6</v>
      </c>
      <c r="AB18" s="558" t="s">
        <v>615</v>
      </c>
    </row>
    <row r="19" spans="1:28" s="559" customFormat="1" ht="30" customHeight="1">
      <c r="A19" s="560" t="s">
        <v>227</v>
      </c>
      <c r="B19" s="754">
        <v>0</v>
      </c>
      <c r="C19" s="1075">
        <v>0</v>
      </c>
      <c r="D19" s="1075"/>
      <c r="E19" s="1075">
        <v>0</v>
      </c>
      <c r="F19" s="1075"/>
      <c r="G19" s="1075">
        <v>0</v>
      </c>
      <c r="H19" s="1075"/>
      <c r="I19" s="747">
        <v>5</v>
      </c>
      <c r="J19" s="1064">
        <v>231</v>
      </c>
      <c r="K19" s="1064"/>
      <c r="L19" s="1064">
        <v>234</v>
      </c>
      <c r="M19" s="1064"/>
      <c r="N19" s="1064">
        <v>47</v>
      </c>
      <c r="O19" s="1064"/>
      <c r="P19" s="747">
        <v>1</v>
      </c>
      <c r="Q19" s="747">
        <v>22</v>
      </c>
      <c r="R19" s="747">
        <v>18</v>
      </c>
      <c r="S19" s="747">
        <v>13</v>
      </c>
      <c r="T19" s="747">
        <v>3</v>
      </c>
      <c r="U19" s="747">
        <v>181</v>
      </c>
      <c r="V19" s="747">
        <v>194</v>
      </c>
      <c r="W19" s="747">
        <v>28</v>
      </c>
      <c r="X19" s="747">
        <v>1</v>
      </c>
      <c r="Y19" s="747">
        <v>28</v>
      </c>
      <c r="Z19" s="747">
        <v>22</v>
      </c>
      <c r="AA19" s="748">
        <v>6</v>
      </c>
      <c r="AB19" s="393" t="s">
        <v>212</v>
      </c>
    </row>
    <row r="20" spans="1:28" s="559" customFormat="1" ht="30" customHeight="1">
      <c r="A20" s="561" t="s">
        <v>228</v>
      </c>
      <c r="B20" s="751">
        <v>1</v>
      </c>
      <c r="C20" s="1073">
        <v>55</v>
      </c>
      <c r="D20" s="1073"/>
      <c r="E20" s="1073">
        <v>51</v>
      </c>
      <c r="F20" s="1073"/>
      <c r="G20" s="1073">
        <v>4</v>
      </c>
      <c r="H20" s="1073"/>
      <c r="I20" s="753">
        <v>0</v>
      </c>
      <c r="J20" s="1074">
        <v>0</v>
      </c>
      <c r="K20" s="1074"/>
      <c r="L20" s="1074">
        <v>0</v>
      </c>
      <c r="M20" s="1074"/>
      <c r="N20" s="1074">
        <v>0</v>
      </c>
      <c r="O20" s="1074"/>
      <c r="P20" s="753">
        <v>0</v>
      </c>
      <c r="Q20" s="753">
        <v>0</v>
      </c>
      <c r="R20" s="753">
        <v>0</v>
      </c>
      <c r="S20" s="753">
        <v>0</v>
      </c>
      <c r="T20" s="753">
        <v>0</v>
      </c>
      <c r="U20" s="753">
        <v>0</v>
      </c>
      <c r="V20" s="753">
        <v>0</v>
      </c>
      <c r="W20" s="753">
        <v>0</v>
      </c>
      <c r="X20" s="753">
        <v>0</v>
      </c>
      <c r="Y20" s="753">
        <v>0</v>
      </c>
      <c r="Z20" s="753">
        <v>0</v>
      </c>
      <c r="AA20" s="755">
        <v>0</v>
      </c>
      <c r="AB20" s="563" t="s">
        <v>213</v>
      </c>
    </row>
    <row r="21" spans="1:28" s="244" customFormat="1" ht="13.5" customHeight="1">
      <c r="A21" s="191" t="s">
        <v>273</v>
      </c>
      <c r="AB21" s="243" t="s">
        <v>274</v>
      </c>
    </row>
    <row r="22" spans="1:23" s="565" customFormat="1" ht="13.5" customHeight="1">
      <c r="A22" s="565" t="s">
        <v>275</v>
      </c>
      <c r="W22" s="628" t="s">
        <v>744</v>
      </c>
    </row>
    <row r="23" ht="13.5">
      <c r="A23" s="556" t="s">
        <v>743</v>
      </c>
    </row>
  </sheetData>
  <sheetProtection/>
  <mergeCells count="94">
    <mergeCell ref="N20:O20"/>
    <mergeCell ref="S15:S17"/>
    <mergeCell ref="E15:F17"/>
    <mergeCell ref="G15:H17"/>
    <mergeCell ref="I15:I17"/>
    <mergeCell ref="L20:M20"/>
    <mergeCell ref="J19:K19"/>
    <mergeCell ref="L19:M19"/>
    <mergeCell ref="N19:O19"/>
    <mergeCell ref="N18:O18"/>
    <mergeCell ref="C11:D11"/>
    <mergeCell ref="E11:F11"/>
    <mergeCell ref="G11:H11"/>
    <mergeCell ref="J11:K11"/>
    <mergeCell ref="J15:K17"/>
    <mergeCell ref="L15:M17"/>
    <mergeCell ref="C19:D19"/>
    <mergeCell ref="E19:F19"/>
    <mergeCell ref="C18:D18"/>
    <mergeCell ref="G19:H19"/>
    <mergeCell ref="E18:F18"/>
    <mergeCell ref="G18:H18"/>
    <mergeCell ref="N11:O11"/>
    <mergeCell ref="E10:F10"/>
    <mergeCell ref="G10:H10"/>
    <mergeCell ref="J10:K10"/>
    <mergeCell ref="N10:O10"/>
    <mergeCell ref="L9:M9"/>
    <mergeCell ref="G9:H9"/>
    <mergeCell ref="L11:M11"/>
    <mergeCell ref="C20:D20"/>
    <mergeCell ref="E20:F20"/>
    <mergeCell ref="G20:H20"/>
    <mergeCell ref="J20:K20"/>
    <mergeCell ref="J18:K18"/>
    <mergeCell ref="L18:M18"/>
    <mergeCell ref="J9:K9"/>
    <mergeCell ref="L10:M10"/>
    <mergeCell ref="N9:O9"/>
    <mergeCell ref="Z3:AB3"/>
    <mergeCell ref="V15:V17"/>
    <mergeCell ref="W15:W17"/>
    <mergeCell ref="X15:X17"/>
    <mergeCell ref="Y15:Y17"/>
    <mergeCell ref="Z15:Z17"/>
    <mergeCell ref="AA15:AA17"/>
    <mergeCell ref="W6:W8"/>
    <mergeCell ref="N15:O17"/>
    <mergeCell ref="X6:X8"/>
    <mergeCell ref="AA6:AA8"/>
    <mergeCell ref="A13:A17"/>
    <mergeCell ref="B13:H13"/>
    <mergeCell ref="I13:AA13"/>
    <mergeCell ref="B14:H14"/>
    <mergeCell ref="I14:O14"/>
    <mergeCell ref="P14:S14"/>
    <mergeCell ref="T14:W14"/>
    <mergeCell ref="X14:AA14"/>
    <mergeCell ref="B15:B17"/>
    <mergeCell ref="C15:D17"/>
    <mergeCell ref="A4:A8"/>
    <mergeCell ref="B4:H5"/>
    <mergeCell ref="E6:F8"/>
    <mergeCell ref="B6:B8"/>
    <mergeCell ref="C6:D8"/>
    <mergeCell ref="C10:D10"/>
    <mergeCell ref="C9:D9"/>
    <mergeCell ref="E9:F9"/>
    <mergeCell ref="I4:AA4"/>
    <mergeCell ref="I5:O5"/>
    <mergeCell ref="P5:S5"/>
    <mergeCell ref="T5:W5"/>
    <mergeCell ref="X5:AA5"/>
    <mergeCell ref="G6:H8"/>
    <mergeCell ref="I6:I8"/>
    <mergeCell ref="J6:K8"/>
    <mergeCell ref="P6:P8"/>
    <mergeCell ref="Y6:Y8"/>
    <mergeCell ref="P15:P17"/>
    <mergeCell ref="Q6:Q8"/>
    <mergeCell ref="R6:R8"/>
    <mergeCell ref="T15:T17"/>
    <mergeCell ref="Q15:Q17"/>
    <mergeCell ref="R15:R17"/>
    <mergeCell ref="Z6:Z8"/>
    <mergeCell ref="AB13:AB16"/>
    <mergeCell ref="L6:M8"/>
    <mergeCell ref="N6:O8"/>
    <mergeCell ref="AB4:AB8"/>
    <mergeCell ref="U6:U8"/>
    <mergeCell ref="V6:V8"/>
    <mergeCell ref="S6:S8"/>
    <mergeCell ref="T6:T8"/>
    <mergeCell ref="U15:U17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r:id="rId1"/>
  <headerFooter alignWithMargins="0">
    <oddFooter>&amp;L&amp;"돋움,기울임꼴"ⅩⅡ. 보건 및 사회보장&amp;C-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P13"/>
  <sheetViews>
    <sheetView zoomScale="85" zoomScaleNormal="85" zoomScaleSheetLayoutView="70" zoomScalePageLayoutView="0" workbookViewId="0" topLeftCell="A1">
      <selection activeCell="D17" sqref="D17"/>
    </sheetView>
  </sheetViews>
  <sheetFormatPr defaultColWidth="7.10546875" defaultRowHeight="13.5"/>
  <cols>
    <col min="1" max="1" width="7.21484375" style="139" customWidth="1"/>
    <col min="2" max="3" width="8.3359375" style="139" customWidth="1"/>
    <col min="4" max="4" width="8.4453125" style="139" bestFit="1" customWidth="1"/>
    <col min="5" max="5" width="8.77734375" style="139" customWidth="1"/>
    <col min="6" max="6" width="8.4453125" style="139" customWidth="1"/>
    <col min="7" max="7" width="8.6640625" style="139" customWidth="1"/>
    <col min="8" max="8" width="8.3359375" style="139" customWidth="1"/>
    <col min="9" max="9" width="8.77734375" style="139" customWidth="1"/>
    <col min="10" max="10" width="6.88671875" style="139" customWidth="1"/>
    <col min="11" max="11" width="8.4453125" style="139" customWidth="1"/>
    <col min="12" max="12" width="7.99609375" style="139" customWidth="1"/>
    <col min="13" max="13" width="7.10546875" style="139" customWidth="1"/>
    <col min="14" max="14" width="7.21484375" style="139" customWidth="1"/>
    <col min="15" max="15" width="7.4453125" style="139" customWidth="1"/>
    <col min="16" max="16" width="7.21484375" style="139" customWidth="1"/>
    <col min="17" max="16384" width="7.10546875" style="139" customWidth="1"/>
  </cols>
  <sheetData>
    <row r="1" spans="1:16" ht="32.25" customHeight="1">
      <c r="A1" s="1083" t="s">
        <v>50</v>
      </c>
      <c r="B1" s="1083"/>
      <c r="C1" s="1083"/>
      <c r="D1" s="1083"/>
      <c r="E1" s="1083"/>
      <c r="F1" s="1083"/>
      <c r="G1" s="1083"/>
      <c r="H1" s="1083"/>
      <c r="I1" s="1083"/>
      <c r="J1" s="1083"/>
      <c r="K1" s="1083"/>
      <c r="L1" s="1083"/>
      <c r="M1" s="1083"/>
      <c r="N1" s="1083"/>
      <c r="O1" s="1083"/>
      <c r="P1" s="1083"/>
    </row>
    <row r="2" spans="1:16" s="300" customFormat="1" ht="20.25" customHeight="1">
      <c r="A2" s="568" t="s">
        <v>957</v>
      </c>
      <c r="B2" s="569"/>
      <c r="P2" s="570" t="s">
        <v>436</v>
      </c>
    </row>
    <row r="3" spans="1:16" s="300" customFormat="1" ht="34.5" customHeight="1">
      <c r="A3" s="1093" t="s">
        <v>958</v>
      </c>
      <c r="B3" s="1076" t="s">
        <v>959</v>
      </c>
      <c r="C3" s="1077"/>
      <c r="D3" s="571"/>
      <c r="E3" s="571"/>
      <c r="F3" s="571"/>
      <c r="G3" s="571"/>
      <c r="H3" s="571"/>
      <c r="I3" s="572"/>
      <c r="J3" s="1076" t="s">
        <v>960</v>
      </c>
      <c r="K3" s="1087"/>
      <c r="L3" s="1087"/>
      <c r="M3" s="1087"/>
      <c r="N3" s="1087"/>
      <c r="O3" s="1088"/>
      <c r="P3" s="1084" t="s">
        <v>1045</v>
      </c>
    </row>
    <row r="4" spans="1:16" s="300" customFormat="1" ht="34.5" customHeight="1">
      <c r="A4" s="1079"/>
      <c r="B4" s="1078" t="s">
        <v>1173</v>
      </c>
      <c r="C4" s="1079"/>
      <c r="D4" s="1076" t="s">
        <v>421</v>
      </c>
      <c r="E4" s="1080"/>
      <c r="F4" s="1076" t="s">
        <v>422</v>
      </c>
      <c r="G4" s="1080"/>
      <c r="H4" s="1076" t="s">
        <v>423</v>
      </c>
      <c r="I4" s="1080"/>
      <c r="J4" s="1085"/>
      <c r="K4" s="1089"/>
      <c r="L4" s="1089"/>
      <c r="M4" s="1089"/>
      <c r="N4" s="1089"/>
      <c r="O4" s="1090"/>
      <c r="P4" s="1085"/>
    </row>
    <row r="5" spans="1:16" s="300" customFormat="1" ht="34.5" customHeight="1">
      <c r="A5" s="1079"/>
      <c r="B5" s="1081" t="s">
        <v>1094</v>
      </c>
      <c r="C5" s="1082"/>
      <c r="D5" s="1081" t="s">
        <v>424</v>
      </c>
      <c r="E5" s="1082"/>
      <c r="F5" s="1081" t="s">
        <v>425</v>
      </c>
      <c r="G5" s="1082"/>
      <c r="H5" s="1081" t="s">
        <v>426</v>
      </c>
      <c r="I5" s="1082"/>
      <c r="J5" s="1086"/>
      <c r="K5" s="1091"/>
      <c r="L5" s="1091"/>
      <c r="M5" s="1091"/>
      <c r="N5" s="1091"/>
      <c r="O5" s="1092"/>
      <c r="P5" s="1085"/>
    </row>
    <row r="6" spans="1:16" s="60" customFormat="1" ht="37.5" customHeight="1">
      <c r="A6" s="1079"/>
      <c r="B6" s="573" t="s">
        <v>961</v>
      </c>
      <c r="C6" s="573" t="s">
        <v>437</v>
      </c>
      <c r="D6" s="573" t="s">
        <v>954</v>
      </c>
      <c r="E6" s="573" t="s">
        <v>427</v>
      </c>
      <c r="F6" s="573" t="s">
        <v>954</v>
      </c>
      <c r="G6" s="573" t="s">
        <v>427</v>
      </c>
      <c r="H6" s="573" t="s">
        <v>954</v>
      </c>
      <c r="I6" s="573" t="s">
        <v>427</v>
      </c>
      <c r="J6" s="573" t="s">
        <v>955</v>
      </c>
      <c r="K6" s="573" t="s">
        <v>962</v>
      </c>
      <c r="L6" s="573" t="s">
        <v>963</v>
      </c>
      <c r="M6" s="573" t="s">
        <v>428</v>
      </c>
      <c r="N6" s="573" t="s">
        <v>438</v>
      </c>
      <c r="O6" s="573" t="s">
        <v>429</v>
      </c>
      <c r="P6" s="1085"/>
    </row>
    <row r="7" spans="1:16" s="274" customFormat="1" ht="42" customHeight="1">
      <c r="A7" s="1082"/>
      <c r="B7" s="574" t="s">
        <v>430</v>
      </c>
      <c r="C7" s="574" t="s">
        <v>431</v>
      </c>
      <c r="D7" s="574" t="s">
        <v>430</v>
      </c>
      <c r="E7" s="574" t="s">
        <v>431</v>
      </c>
      <c r="F7" s="574" t="s">
        <v>430</v>
      </c>
      <c r="G7" s="574" t="s">
        <v>431</v>
      </c>
      <c r="H7" s="574" t="s">
        <v>430</v>
      </c>
      <c r="I7" s="574" t="s">
        <v>431</v>
      </c>
      <c r="J7" s="574" t="s">
        <v>1094</v>
      </c>
      <c r="K7" s="574" t="s">
        <v>956</v>
      </c>
      <c r="L7" s="574" t="s">
        <v>432</v>
      </c>
      <c r="M7" s="574" t="s">
        <v>433</v>
      </c>
      <c r="N7" s="574" t="s">
        <v>434</v>
      </c>
      <c r="O7" s="574" t="s">
        <v>379</v>
      </c>
      <c r="P7" s="1086"/>
    </row>
    <row r="8" spans="1:16" s="27" customFormat="1" ht="60" customHeight="1">
      <c r="A8" s="62" t="s">
        <v>776</v>
      </c>
      <c r="B8" s="151">
        <v>7</v>
      </c>
      <c r="C8" s="152">
        <v>10573</v>
      </c>
      <c r="D8" s="151">
        <v>3</v>
      </c>
      <c r="E8" s="151">
        <v>6500</v>
      </c>
      <c r="F8" s="151">
        <v>3</v>
      </c>
      <c r="G8" s="151">
        <v>3292</v>
      </c>
      <c r="H8" s="151">
        <v>1</v>
      </c>
      <c r="I8" s="151">
        <v>781</v>
      </c>
      <c r="J8" s="152">
        <v>10573</v>
      </c>
      <c r="K8" s="151">
        <v>7143</v>
      </c>
      <c r="L8" s="151">
        <v>1114</v>
      </c>
      <c r="M8" s="151">
        <v>268</v>
      </c>
      <c r="N8" s="151">
        <v>386</v>
      </c>
      <c r="O8" s="152">
        <v>1662</v>
      </c>
      <c r="P8" s="153" t="s">
        <v>776</v>
      </c>
    </row>
    <row r="9" spans="1:16" s="27" customFormat="1" ht="60" customHeight="1">
      <c r="A9" s="62" t="s">
        <v>777</v>
      </c>
      <c r="B9" s="151">
        <v>7</v>
      </c>
      <c r="C9" s="152">
        <v>6375</v>
      </c>
      <c r="D9" s="151">
        <v>3</v>
      </c>
      <c r="E9" s="151">
        <v>3807</v>
      </c>
      <c r="F9" s="151">
        <v>3</v>
      </c>
      <c r="G9" s="151">
        <v>1921</v>
      </c>
      <c r="H9" s="151">
        <v>1</v>
      </c>
      <c r="I9" s="151">
        <v>647</v>
      </c>
      <c r="J9" s="152">
        <v>6295</v>
      </c>
      <c r="K9" s="151">
        <v>3892</v>
      </c>
      <c r="L9" s="151">
        <v>1554</v>
      </c>
      <c r="M9" s="151">
        <v>144</v>
      </c>
      <c r="N9" s="151">
        <v>84</v>
      </c>
      <c r="O9" s="152">
        <v>621</v>
      </c>
      <c r="P9" s="153" t="s">
        <v>1029</v>
      </c>
    </row>
    <row r="10" spans="1:16" s="27" customFormat="1" ht="60" customHeight="1">
      <c r="A10" s="62" t="s">
        <v>801</v>
      </c>
      <c r="B10" s="154">
        <v>6</v>
      </c>
      <c r="C10" s="155">
        <v>9581</v>
      </c>
      <c r="D10" s="155">
        <v>2</v>
      </c>
      <c r="E10" s="155">
        <v>7158</v>
      </c>
      <c r="F10" s="155">
        <v>3</v>
      </c>
      <c r="G10" s="155">
        <v>1631</v>
      </c>
      <c r="H10" s="155">
        <v>1</v>
      </c>
      <c r="I10" s="155">
        <v>792</v>
      </c>
      <c r="J10" s="155">
        <v>6279</v>
      </c>
      <c r="K10" s="155">
        <v>3749</v>
      </c>
      <c r="L10" s="155">
        <v>1978</v>
      </c>
      <c r="M10" s="155">
        <v>68</v>
      </c>
      <c r="N10" s="155">
        <v>168</v>
      </c>
      <c r="O10" s="156">
        <v>316</v>
      </c>
      <c r="P10" s="153" t="s">
        <v>801</v>
      </c>
    </row>
    <row r="11" spans="1:16" s="27" customFormat="1" ht="60" customHeight="1">
      <c r="A11" s="62" t="s">
        <v>616</v>
      </c>
      <c r="B11" s="154">
        <v>6</v>
      </c>
      <c r="C11" s="155">
        <v>10476</v>
      </c>
      <c r="D11" s="155">
        <v>2</v>
      </c>
      <c r="E11" s="155">
        <v>7277</v>
      </c>
      <c r="F11" s="155">
        <v>3</v>
      </c>
      <c r="G11" s="155">
        <v>2175</v>
      </c>
      <c r="H11" s="155">
        <v>1</v>
      </c>
      <c r="I11" s="155">
        <v>1024</v>
      </c>
      <c r="J11" s="155">
        <v>6860</v>
      </c>
      <c r="K11" s="155">
        <v>3272</v>
      </c>
      <c r="L11" s="155">
        <v>2586</v>
      </c>
      <c r="M11" s="155">
        <v>144</v>
      </c>
      <c r="N11" s="155">
        <v>142</v>
      </c>
      <c r="O11" s="156">
        <v>716</v>
      </c>
      <c r="P11" s="153" t="s">
        <v>616</v>
      </c>
    </row>
    <row r="12" spans="1:16" s="157" customFormat="1" ht="60" customHeight="1">
      <c r="A12" s="69" t="s">
        <v>615</v>
      </c>
      <c r="B12" s="159">
        <f>SUM(D12,F12,H12)</f>
        <v>6</v>
      </c>
      <c r="C12" s="160">
        <f>SUM(E12,G12,I12)</f>
        <v>12054</v>
      </c>
      <c r="D12" s="161">
        <v>2</v>
      </c>
      <c r="E12" s="161">
        <v>8968</v>
      </c>
      <c r="F12" s="161">
        <v>3</v>
      </c>
      <c r="G12" s="161">
        <v>2027</v>
      </c>
      <c r="H12" s="161">
        <v>1</v>
      </c>
      <c r="I12" s="161">
        <v>1059</v>
      </c>
      <c r="J12" s="160">
        <v>9748</v>
      </c>
      <c r="K12" s="161">
        <v>4538</v>
      </c>
      <c r="L12" s="161">
        <v>2037</v>
      </c>
      <c r="M12" s="161">
        <v>55</v>
      </c>
      <c r="N12" s="161">
        <v>209</v>
      </c>
      <c r="O12" s="162">
        <v>2909</v>
      </c>
      <c r="P12" s="158" t="s">
        <v>615</v>
      </c>
    </row>
    <row r="13" spans="1:16" s="244" customFormat="1" ht="19.5" customHeight="1">
      <c r="A13" s="191" t="s">
        <v>288</v>
      </c>
      <c r="P13" s="243" t="s">
        <v>289</v>
      </c>
    </row>
  </sheetData>
  <sheetProtection/>
  <mergeCells count="13">
    <mergeCell ref="A1:P1"/>
    <mergeCell ref="P3:P7"/>
    <mergeCell ref="J3:O5"/>
    <mergeCell ref="D5:E5"/>
    <mergeCell ref="F5:G5"/>
    <mergeCell ref="H5:I5"/>
    <mergeCell ref="A3:A7"/>
    <mergeCell ref="B3:C3"/>
    <mergeCell ref="B4:C4"/>
    <mergeCell ref="D4:E4"/>
    <mergeCell ref="F4:G4"/>
    <mergeCell ref="H4:I4"/>
    <mergeCell ref="B5:C5"/>
  </mergeCells>
  <printOptions/>
  <pageMargins left="0.7480314960629921" right="0.7480314960629921" top="0.42" bottom="0.62" header="0.26" footer="0.25"/>
  <pageSetup horizontalDpi="600" verticalDpi="600" orientation="landscape" paperSize="9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7" sqref="A17"/>
    </sheetView>
  </sheetViews>
  <sheetFormatPr defaultColWidth="7.10546875" defaultRowHeight="13.5"/>
  <cols>
    <col min="1" max="1" width="12.77734375" style="139" customWidth="1"/>
    <col min="2" max="2" width="9.21484375" style="139" customWidth="1"/>
    <col min="3" max="3" width="8.99609375" style="139" customWidth="1"/>
    <col min="4" max="4" width="8.77734375" style="139" customWidth="1"/>
    <col min="5" max="8" width="10.3359375" style="139" customWidth="1"/>
    <col min="9" max="9" width="10.6640625" style="139" customWidth="1"/>
    <col min="10" max="10" width="13.88671875" style="139" customWidth="1"/>
    <col min="11" max="16384" width="7.10546875" style="139" customWidth="1"/>
  </cols>
  <sheetData>
    <row r="1" spans="1:10" s="131" customFormat="1" ht="32.25" customHeight="1">
      <c r="A1" s="758" t="s">
        <v>1439</v>
      </c>
      <c r="B1" s="758"/>
      <c r="C1" s="758"/>
      <c r="D1" s="758"/>
      <c r="E1" s="758"/>
      <c r="F1" s="758"/>
      <c r="G1" s="758"/>
      <c r="H1" s="758"/>
      <c r="I1" s="758"/>
      <c r="J1" s="758"/>
    </row>
    <row r="2" spans="1:10" s="60" customFormat="1" ht="18" customHeight="1">
      <c r="A2" s="60" t="s">
        <v>964</v>
      </c>
      <c r="J2" s="130" t="s">
        <v>965</v>
      </c>
    </row>
    <row r="3" spans="1:10" s="60" customFormat="1" ht="24" customHeight="1">
      <c r="A3" s="818" t="s">
        <v>966</v>
      </c>
      <c r="B3" s="233" t="s">
        <v>967</v>
      </c>
      <c r="C3" s="233" t="s">
        <v>968</v>
      </c>
      <c r="D3" s="233" t="s">
        <v>969</v>
      </c>
      <c r="E3" s="824" t="s">
        <v>970</v>
      </c>
      <c r="F3" s="806"/>
      <c r="G3" s="806"/>
      <c r="H3" s="806"/>
      <c r="I3" s="782"/>
      <c r="J3" s="783" t="s">
        <v>971</v>
      </c>
    </row>
    <row r="4" spans="1:10" s="60" customFormat="1" ht="24" customHeight="1">
      <c r="A4" s="819"/>
      <c r="B4" s="280"/>
      <c r="C4" s="280"/>
      <c r="D4" s="280"/>
      <c r="E4" s="785" t="s">
        <v>972</v>
      </c>
      <c r="F4" s="825"/>
      <c r="G4" s="825"/>
      <c r="H4" s="825"/>
      <c r="I4" s="780"/>
      <c r="J4" s="784"/>
    </row>
    <row r="5" spans="1:10" s="60" customFormat="1" ht="24" customHeight="1">
      <c r="A5" s="819"/>
      <c r="B5" s="280"/>
      <c r="C5" s="280"/>
      <c r="D5" s="280" t="s">
        <v>435</v>
      </c>
      <c r="E5" s="233" t="s">
        <v>973</v>
      </c>
      <c r="F5" s="575" t="s">
        <v>974</v>
      </c>
      <c r="G5" s="233" t="s">
        <v>975</v>
      </c>
      <c r="H5" s="575" t="s">
        <v>976</v>
      </c>
      <c r="I5" s="233" t="s">
        <v>977</v>
      </c>
      <c r="J5" s="784"/>
    </row>
    <row r="6" spans="1:10" s="60" customFormat="1" ht="29.25" customHeight="1">
      <c r="A6" s="820"/>
      <c r="B6" s="234" t="s">
        <v>978</v>
      </c>
      <c r="C6" s="284" t="s">
        <v>979</v>
      </c>
      <c r="D6" s="234" t="s">
        <v>980</v>
      </c>
      <c r="E6" s="209" t="s">
        <v>981</v>
      </c>
      <c r="F6" s="209" t="s">
        <v>982</v>
      </c>
      <c r="G6" s="285" t="s">
        <v>983</v>
      </c>
      <c r="H6" s="284" t="s">
        <v>984</v>
      </c>
      <c r="I6" s="234" t="s">
        <v>985</v>
      </c>
      <c r="J6" s="785"/>
    </row>
    <row r="7" spans="1:10" s="116" customFormat="1" ht="25.5" customHeight="1">
      <c r="A7" s="62" t="s">
        <v>776</v>
      </c>
      <c r="B7" s="56">
        <v>8</v>
      </c>
      <c r="C7" s="56">
        <v>7</v>
      </c>
      <c r="D7" s="56">
        <v>1</v>
      </c>
      <c r="E7" s="63" t="s">
        <v>986</v>
      </c>
      <c r="F7" s="56">
        <v>0</v>
      </c>
      <c r="G7" s="56">
        <v>3</v>
      </c>
      <c r="H7" s="56">
        <v>5</v>
      </c>
      <c r="I7" s="125" t="s">
        <v>986</v>
      </c>
      <c r="J7" s="26" t="s">
        <v>776</v>
      </c>
    </row>
    <row r="8" spans="1:10" s="116" customFormat="1" ht="25.5" customHeight="1">
      <c r="A8" s="62" t="s">
        <v>777</v>
      </c>
      <c r="B8" s="56">
        <v>6</v>
      </c>
      <c r="C8" s="56">
        <v>4</v>
      </c>
      <c r="D8" s="56">
        <v>2</v>
      </c>
      <c r="E8" s="63" t="s">
        <v>986</v>
      </c>
      <c r="F8" s="56">
        <v>0</v>
      </c>
      <c r="G8" s="56">
        <v>6</v>
      </c>
      <c r="H8" s="56">
        <v>0</v>
      </c>
      <c r="I8" s="125" t="s">
        <v>986</v>
      </c>
      <c r="J8" s="26" t="s">
        <v>777</v>
      </c>
    </row>
    <row r="9" spans="1:10" s="116" customFormat="1" ht="25.5" customHeight="1">
      <c r="A9" s="62" t="s">
        <v>987</v>
      </c>
      <c r="B9" s="56">
        <v>4</v>
      </c>
      <c r="C9" s="56">
        <v>3</v>
      </c>
      <c r="D9" s="56">
        <v>1</v>
      </c>
      <c r="E9" s="63" t="s">
        <v>986</v>
      </c>
      <c r="F9" s="63" t="s">
        <v>986</v>
      </c>
      <c r="G9" s="56">
        <v>2</v>
      </c>
      <c r="H9" s="56">
        <v>2</v>
      </c>
      <c r="I9" s="125" t="s">
        <v>986</v>
      </c>
      <c r="J9" s="26" t="s">
        <v>987</v>
      </c>
    </row>
    <row r="10" spans="1:10" s="116" customFormat="1" ht="25.5" customHeight="1">
      <c r="A10" s="62" t="s">
        <v>616</v>
      </c>
      <c r="B10" s="56">
        <v>5</v>
      </c>
      <c r="C10" s="56">
        <v>4</v>
      </c>
      <c r="D10" s="56">
        <v>1</v>
      </c>
      <c r="E10" s="63" t="s">
        <v>618</v>
      </c>
      <c r="F10" s="63" t="s">
        <v>618</v>
      </c>
      <c r="G10" s="56">
        <v>1</v>
      </c>
      <c r="H10" s="56">
        <v>4</v>
      </c>
      <c r="I10" s="63" t="s">
        <v>618</v>
      </c>
      <c r="J10" s="26" t="s">
        <v>616</v>
      </c>
    </row>
    <row r="11" spans="1:10" s="128" customFormat="1" ht="25.5" customHeight="1">
      <c r="A11" s="143" t="s">
        <v>617</v>
      </c>
      <c r="B11" s="42">
        <v>6</v>
      </c>
      <c r="C11" s="42">
        <v>5</v>
      </c>
      <c r="D11" s="42">
        <v>1</v>
      </c>
      <c r="E11" s="742" t="s">
        <v>618</v>
      </c>
      <c r="F11" s="742" t="s">
        <v>618</v>
      </c>
      <c r="G11" s="742" t="s">
        <v>618</v>
      </c>
      <c r="H11" s="42">
        <v>5</v>
      </c>
      <c r="I11" s="42">
        <v>1</v>
      </c>
      <c r="J11" s="144" t="s">
        <v>617</v>
      </c>
    </row>
    <row r="12" spans="1:10" s="244" customFormat="1" ht="19.5" customHeight="1">
      <c r="A12" s="191" t="s">
        <v>288</v>
      </c>
      <c r="J12" s="243" t="s">
        <v>289</v>
      </c>
    </row>
    <row r="13" s="163" customFormat="1" ht="13.5"/>
    <row r="14" s="163" customFormat="1" ht="13.5"/>
    <row r="15" s="163" customFormat="1" ht="13.5"/>
    <row r="16" s="163" customFormat="1" ht="13.5"/>
    <row r="17" s="163" customFormat="1" ht="13.5"/>
    <row r="18" s="163" customFormat="1" ht="13.5"/>
    <row r="19" s="163" customFormat="1" ht="13.5"/>
    <row r="20" s="163" customFormat="1" ht="13.5"/>
    <row r="21" s="163" customFormat="1" ht="13.5"/>
    <row r="22" s="163" customFormat="1" ht="13.5"/>
    <row r="23" s="163" customFormat="1" ht="13.5"/>
    <row r="24" s="163" customFormat="1" ht="13.5"/>
    <row r="25" s="163" customFormat="1" ht="13.5"/>
    <row r="26" s="163" customFormat="1" ht="13.5"/>
    <row r="27" s="163" customFormat="1" ht="13.5"/>
    <row r="28" s="163" customFormat="1" ht="13.5"/>
    <row r="29" s="164" customFormat="1" ht="12.75"/>
    <row r="30" s="164" customFormat="1" ht="12.75"/>
    <row r="31" s="164" customFormat="1" ht="12.75"/>
    <row r="32" s="164" customFormat="1" ht="12.75"/>
  </sheetData>
  <sheetProtection/>
  <mergeCells count="5">
    <mergeCell ref="A1:J1"/>
    <mergeCell ref="A3:A6"/>
    <mergeCell ref="E3:I3"/>
    <mergeCell ref="J3:J6"/>
    <mergeCell ref="E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V14"/>
  <sheetViews>
    <sheetView zoomScaleSheetLayoutView="85" zoomScalePageLayoutView="0" workbookViewId="0" topLeftCell="C1">
      <selection activeCell="Q15" sqref="Q15"/>
    </sheetView>
  </sheetViews>
  <sheetFormatPr defaultColWidth="8.77734375" defaultRowHeight="13.5"/>
  <cols>
    <col min="1" max="1" width="10.6640625" style="168" customWidth="1"/>
    <col min="2" max="5" width="6.10546875" style="168" customWidth="1"/>
    <col min="6" max="13" width="5.88671875" style="168" customWidth="1"/>
    <col min="14" max="21" width="5.6640625" style="168" customWidth="1"/>
    <col min="22" max="22" width="10.21484375" style="168" customWidth="1"/>
    <col min="23" max="16384" width="8.77734375" style="168" customWidth="1"/>
  </cols>
  <sheetData>
    <row r="1" spans="1:22" s="131" customFormat="1" ht="32.25" customHeight="1">
      <c r="A1" s="758" t="s">
        <v>988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758"/>
      <c r="P1" s="758"/>
      <c r="Q1" s="758"/>
      <c r="R1" s="758"/>
      <c r="S1" s="758"/>
      <c r="T1" s="758"/>
      <c r="U1" s="758"/>
      <c r="V1" s="758"/>
    </row>
    <row r="2" spans="1:22" s="60" customFormat="1" ht="18" customHeight="1">
      <c r="A2" s="60" t="s">
        <v>989</v>
      </c>
      <c r="T2" s="138" t="s">
        <v>990</v>
      </c>
      <c r="V2" s="130" t="s">
        <v>991</v>
      </c>
    </row>
    <row r="3" spans="1:22" s="60" customFormat="1" ht="24.75" customHeight="1">
      <c r="A3" s="779" t="s">
        <v>992</v>
      </c>
      <c r="B3" s="824" t="s">
        <v>993</v>
      </c>
      <c r="C3" s="806"/>
      <c r="D3" s="806"/>
      <c r="E3" s="782"/>
      <c r="F3" s="824" t="s">
        <v>994</v>
      </c>
      <c r="G3" s="806"/>
      <c r="H3" s="806"/>
      <c r="I3" s="782"/>
      <c r="J3" s="824" t="s">
        <v>995</v>
      </c>
      <c r="K3" s="806"/>
      <c r="L3" s="806"/>
      <c r="M3" s="782"/>
      <c r="N3" s="824" t="s">
        <v>996</v>
      </c>
      <c r="O3" s="806"/>
      <c r="P3" s="806"/>
      <c r="Q3" s="782"/>
      <c r="R3" s="824" t="s">
        <v>997</v>
      </c>
      <c r="S3" s="806"/>
      <c r="T3" s="806"/>
      <c r="U3" s="782"/>
      <c r="V3" s="783" t="s">
        <v>998</v>
      </c>
    </row>
    <row r="4" spans="1:22" s="60" customFormat="1" ht="24.75" customHeight="1">
      <c r="A4" s="766"/>
      <c r="B4" s="785" t="s">
        <v>999</v>
      </c>
      <c r="C4" s="825"/>
      <c r="D4" s="825"/>
      <c r="E4" s="780"/>
      <c r="F4" s="785" t="s">
        <v>1000</v>
      </c>
      <c r="G4" s="825"/>
      <c r="H4" s="825"/>
      <c r="I4" s="780"/>
      <c r="J4" s="785" t="s">
        <v>1001</v>
      </c>
      <c r="K4" s="825"/>
      <c r="L4" s="825"/>
      <c r="M4" s="780"/>
      <c r="N4" s="785" t="s">
        <v>1002</v>
      </c>
      <c r="O4" s="825"/>
      <c r="P4" s="825"/>
      <c r="Q4" s="780"/>
      <c r="R4" s="785" t="s">
        <v>1003</v>
      </c>
      <c r="S4" s="825"/>
      <c r="T4" s="825"/>
      <c r="U4" s="780"/>
      <c r="V4" s="784"/>
    </row>
    <row r="5" spans="1:22" s="60" customFormat="1" ht="39.75" customHeight="1">
      <c r="A5" s="766"/>
      <c r="B5" s="233" t="s">
        <v>1004</v>
      </c>
      <c r="C5" s="233" t="s">
        <v>1005</v>
      </c>
      <c r="D5" s="233" t="s">
        <v>1006</v>
      </c>
      <c r="E5" s="233" t="s">
        <v>1007</v>
      </c>
      <c r="F5" s="233" t="s">
        <v>1004</v>
      </c>
      <c r="G5" s="233" t="s">
        <v>1005</v>
      </c>
      <c r="H5" s="233" t="s">
        <v>1006</v>
      </c>
      <c r="I5" s="233" t="s">
        <v>1007</v>
      </c>
      <c r="J5" s="233" t="s">
        <v>1004</v>
      </c>
      <c r="K5" s="233" t="s">
        <v>1005</v>
      </c>
      <c r="L5" s="233" t="s">
        <v>1006</v>
      </c>
      <c r="M5" s="233" t="s">
        <v>1007</v>
      </c>
      <c r="N5" s="233" t="s">
        <v>1004</v>
      </c>
      <c r="O5" s="233" t="s">
        <v>1005</v>
      </c>
      <c r="P5" s="233" t="s">
        <v>1006</v>
      </c>
      <c r="Q5" s="233" t="s">
        <v>1007</v>
      </c>
      <c r="R5" s="233" t="s">
        <v>1004</v>
      </c>
      <c r="S5" s="233" t="s">
        <v>1005</v>
      </c>
      <c r="T5" s="233" t="s">
        <v>1006</v>
      </c>
      <c r="U5" s="233" t="s">
        <v>1007</v>
      </c>
      <c r="V5" s="784"/>
    </row>
    <row r="6" spans="1:22" s="60" customFormat="1" ht="39.75" customHeight="1">
      <c r="A6" s="766"/>
      <c r="B6" s="280" t="s">
        <v>1008</v>
      </c>
      <c r="C6" s="280"/>
      <c r="D6" s="280"/>
      <c r="E6" s="304" t="s">
        <v>1009</v>
      </c>
      <c r="F6" s="280" t="s">
        <v>1008</v>
      </c>
      <c r="G6" s="280"/>
      <c r="H6" s="280"/>
      <c r="I6" s="304" t="s">
        <v>1010</v>
      </c>
      <c r="J6" s="280" t="s">
        <v>1008</v>
      </c>
      <c r="K6" s="280"/>
      <c r="L6" s="280"/>
      <c r="M6" s="304" t="s">
        <v>1010</v>
      </c>
      <c r="N6" s="280" t="s">
        <v>1008</v>
      </c>
      <c r="O6" s="280"/>
      <c r="P6" s="280"/>
      <c r="Q6" s="304" t="s">
        <v>1010</v>
      </c>
      <c r="R6" s="280" t="s">
        <v>1008</v>
      </c>
      <c r="S6" s="280"/>
      <c r="T6" s="280"/>
      <c r="U6" s="304" t="s">
        <v>1010</v>
      </c>
      <c r="V6" s="784"/>
    </row>
    <row r="7" spans="1:22" s="60" customFormat="1" ht="39.75" customHeight="1">
      <c r="A7" s="766"/>
      <c r="B7" s="280" t="s">
        <v>1011</v>
      </c>
      <c r="C7" s="280"/>
      <c r="D7" s="282"/>
      <c r="E7" s="307" t="s">
        <v>1012</v>
      </c>
      <c r="F7" s="280" t="s">
        <v>1011</v>
      </c>
      <c r="G7" s="280"/>
      <c r="H7" s="282"/>
      <c r="I7" s="307" t="s">
        <v>1012</v>
      </c>
      <c r="J7" s="280" t="s">
        <v>1011</v>
      </c>
      <c r="K7" s="280"/>
      <c r="L7" s="282"/>
      <c r="M7" s="307" t="s">
        <v>1012</v>
      </c>
      <c r="N7" s="280" t="s">
        <v>1011</v>
      </c>
      <c r="O7" s="280"/>
      <c r="P7" s="282"/>
      <c r="Q7" s="307" t="s">
        <v>1012</v>
      </c>
      <c r="R7" s="280" t="s">
        <v>1011</v>
      </c>
      <c r="S7" s="280"/>
      <c r="T7" s="282"/>
      <c r="U7" s="307" t="s">
        <v>1012</v>
      </c>
      <c r="V7" s="784"/>
    </row>
    <row r="8" spans="1:22" s="60" customFormat="1" ht="39.75" customHeight="1">
      <c r="A8" s="780"/>
      <c r="B8" s="234" t="s">
        <v>1013</v>
      </c>
      <c r="C8" s="234" t="s">
        <v>1014</v>
      </c>
      <c r="D8" s="234" t="s">
        <v>1015</v>
      </c>
      <c r="E8" s="209" t="s">
        <v>1016</v>
      </c>
      <c r="F8" s="234" t="s">
        <v>1013</v>
      </c>
      <c r="G8" s="234" t="s">
        <v>1014</v>
      </c>
      <c r="H8" s="234" t="s">
        <v>1015</v>
      </c>
      <c r="I8" s="209" t="s">
        <v>1016</v>
      </c>
      <c r="J8" s="234" t="s">
        <v>1013</v>
      </c>
      <c r="K8" s="234" t="s">
        <v>1014</v>
      </c>
      <c r="L8" s="234" t="s">
        <v>1015</v>
      </c>
      <c r="M8" s="209" t="s">
        <v>1016</v>
      </c>
      <c r="N8" s="234" t="s">
        <v>1013</v>
      </c>
      <c r="O8" s="234" t="s">
        <v>1014</v>
      </c>
      <c r="P8" s="234" t="s">
        <v>1015</v>
      </c>
      <c r="Q8" s="209" t="s">
        <v>1016</v>
      </c>
      <c r="R8" s="234" t="s">
        <v>1013</v>
      </c>
      <c r="S8" s="234" t="s">
        <v>1014</v>
      </c>
      <c r="T8" s="234" t="s">
        <v>1015</v>
      </c>
      <c r="U8" s="209" t="s">
        <v>1016</v>
      </c>
      <c r="V8" s="785"/>
    </row>
    <row r="9" spans="1:22" s="167" customFormat="1" ht="30" customHeight="1">
      <c r="A9" s="62" t="s">
        <v>776</v>
      </c>
      <c r="B9" s="56">
        <v>3</v>
      </c>
      <c r="C9" s="56">
        <v>24</v>
      </c>
      <c r="D9" s="56">
        <v>34</v>
      </c>
      <c r="E9" s="56">
        <v>197</v>
      </c>
      <c r="F9" s="56">
        <v>3</v>
      </c>
      <c r="G9" s="56">
        <v>24</v>
      </c>
      <c r="H9" s="56">
        <v>34</v>
      </c>
      <c r="I9" s="56">
        <v>197</v>
      </c>
      <c r="J9" s="165" t="s">
        <v>1017</v>
      </c>
      <c r="K9" s="165" t="s">
        <v>1017</v>
      </c>
      <c r="L9" s="165" t="s">
        <v>1017</v>
      </c>
      <c r="M9" s="165" t="s">
        <v>1017</v>
      </c>
      <c r="N9" s="165" t="s">
        <v>1017</v>
      </c>
      <c r="O9" s="165" t="s">
        <v>1017</v>
      </c>
      <c r="P9" s="165" t="s">
        <v>1017</v>
      </c>
      <c r="Q9" s="165" t="s">
        <v>1017</v>
      </c>
      <c r="R9" s="165" t="s">
        <v>1017</v>
      </c>
      <c r="S9" s="165" t="s">
        <v>1017</v>
      </c>
      <c r="T9" s="165" t="s">
        <v>1017</v>
      </c>
      <c r="U9" s="166" t="s">
        <v>1017</v>
      </c>
      <c r="V9" s="65" t="s">
        <v>776</v>
      </c>
    </row>
    <row r="10" spans="1:22" s="167" customFormat="1" ht="30" customHeight="1">
      <c r="A10" s="62" t="s">
        <v>777</v>
      </c>
      <c r="B10" s="56">
        <v>3</v>
      </c>
      <c r="C10" s="56">
        <v>44</v>
      </c>
      <c r="D10" s="56">
        <v>48</v>
      </c>
      <c r="E10" s="56">
        <v>193</v>
      </c>
      <c r="F10" s="56">
        <v>3</v>
      </c>
      <c r="G10" s="56">
        <v>44</v>
      </c>
      <c r="H10" s="56">
        <v>48</v>
      </c>
      <c r="I10" s="56">
        <v>193</v>
      </c>
      <c r="J10" s="165">
        <v>0</v>
      </c>
      <c r="K10" s="165">
        <v>0</v>
      </c>
      <c r="L10" s="165">
        <v>0</v>
      </c>
      <c r="M10" s="165">
        <v>0</v>
      </c>
      <c r="N10" s="165">
        <v>0</v>
      </c>
      <c r="O10" s="165">
        <v>0</v>
      </c>
      <c r="P10" s="165">
        <v>0</v>
      </c>
      <c r="Q10" s="165">
        <v>0</v>
      </c>
      <c r="R10" s="165">
        <v>0</v>
      </c>
      <c r="S10" s="165">
        <v>0</v>
      </c>
      <c r="T10" s="165">
        <v>0</v>
      </c>
      <c r="U10" s="166">
        <v>0</v>
      </c>
      <c r="V10" s="65" t="s">
        <v>777</v>
      </c>
    </row>
    <row r="11" spans="1:22" s="34" customFormat="1" ht="30" customHeight="1">
      <c r="A11" s="67" t="s">
        <v>1018</v>
      </c>
      <c r="B11" s="30">
        <v>3</v>
      </c>
      <c r="C11" s="30">
        <v>100</v>
      </c>
      <c r="D11" s="30">
        <v>100</v>
      </c>
      <c r="E11" s="30">
        <v>193</v>
      </c>
      <c r="F11" s="30">
        <v>3</v>
      </c>
      <c r="G11" s="30">
        <v>100</v>
      </c>
      <c r="H11" s="30">
        <v>100</v>
      </c>
      <c r="I11" s="30">
        <v>193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50">
        <v>0</v>
      </c>
      <c r="V11" s="68" t="s">
        <v>1018</v>
      </c>
    </row>
    <row r="12" spans="1:22" s="34" customFormat="1" ht="30" customHeight="1">
      <c r="A12" s="67" t="s">
        <v>614</v>
      </c>
      <c r="B12" s="30">
        <v>3</v>
      </c>
      <c r="C12" s="30">
        <v>58</v>
      </c>
      <c r="D12" s="30">
        <v>61</v>
      </c>
      <c r="E12" s="30">
        <v>188</v>
      </c>
      <c r="F12" s="30">
        <v>3</v>
      </c>
      <c r="G12" s="30">
        <v>58</v>
      </c>
      <c r="H12" s="30">
        <v>61</v>
      </c>
      <c r="I12" s="30">
        <v>188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50">
        <v>0</v>
      </c>
      <c r="V12" s="68" t="s">
        <v>614</v>
      </c>
    </row>
    <row r="13" spans="1:22" s="39" customFormat="1" ht="30" customHeight="1">
      <c r="A13" s="69" t="s">
        <v>617</v>
      </c>
      <c r="B13" s="169">
        <v>3</v>
      </c>
      <c r="C13" s="170">
        <v>40</v>
      </c>
      <c r="D13" s="170">
        <v>44</v>
      </c>
      <c r="E13" s="170">
        <v>184</v>
      </c>
      <c r="F13" s="170">
        <v>3</v>
      </c>
      <c r="G13" s="170">
        <v>40</v>
      </c>
      <c r="H13" s="170">
        <v>44</v>
      </c>
      <c r="I13" s="170">
        <v>184</v>
      </c>
      <c r="J13" s="332">
        <v>0</v>
      </c>
      <c r="K13" s="332">
        <v>0</v>
      </c>
      <c r="L13" s="332">
        <v>0</v>
      </c>
      <c r="M13" s="332">
        <v>0</v>
      </c>
      <c r="N13" s="332">
        <v>0</v>
      </c>
      <c r="O13" s="332">
        <v>0</v>
      </c>
      <c r="P13" s="332">
        <v>0</v>
      </c>
      <c r="Q13" s="332">
        <v>0</v>
      </c>
      <c r="R13" s="332">
        <v>0</v>
      </c>
      <c r="S13" s="332">
        <v>0</v>
      </c>
      <c r="T13" s="332">
        <v>0</v>
      </c>
      <c r="U13" s="598">
        <v>0</v>
      </c>
      <c r="V13" s="70" t="s">
        <v>617</v>
      </c>
    </row>
    <row r="14" spans="1:22" s="244" customFormat="1" ht="19.5" customHeight="1">
      <c r="A14" s="191" t="s">
        <v>288</v>
      </c>
      <c r="J14" s="243"/>
      <c r="V14" s="243" t="s">
        <v>289</v>
      </c>
    </row>
    <row r="15" s="124" customFormat="1" ht="13.5"/>
    <row r="16" s="124" customFormat="1" ht="13.5"/>
    <row r="17" s="124" customFormat="1" ht="13.5"/>
    <row r="18" s="124" customFormat="1" ht="13.5"/>
    <row r="19" s="124" customFormat="1" ht="13.5"/>
    <row r="20" s="124" customFormat="1" ht="13.5"/>
    <row r="21" s="124" customFormat="1" ht="13.5"/>
  </sheetData>
  <sheetProtection/>
  <mergeCells count="13">
    <mergeCell ref="J4:M4"/>
    <mergeCell ref="N4:Q4"/>
    <mergeCell ref="R4:U4"/>
    <mergeCell ref="A1:V1"/>
    <mergeCell ref="A3:A8"/>
    <mergeCell ref="B3:E3"/>
    <mergeCell ref="F3:I3"/>
    <mergeCell ref="J3:M3"/>
    <mergeCell ref="N3:Q3"/>
    <mergeCell ref="R3:U3"/>
    <mergeCell ref="V3:V8"/>
    <mergeCell ref="B4:E4"/>
    <mergeCell ref="F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Y19"/>
  <sheetViews>
    <sheetView zoomScale="85" zoomScaleNormal="85" zoomScaleSheetLayoutView="85" zoomScalePageLayoutView="0" workbookViewId="0" topLeftCell="A1">
      <selection activeCell="D22" sqref="D22"/>
    </sheetView>
  </sheetViews>
  <sheetFormatPr defaultColWidth="8.77734375" defaultRowHeight="13.5"/>
  <cols>
    <col min="1" max="1" width="10.77734375" style="168" customWidth="1"/>
    <col min="2" max="7" width="7.5546875" style="168" customWidth="1"/>
    <col min="8" max="8" width="7.10546875" style="168" bestFit="1" customWidth="1"/>
    <col min="9" max="10" width="6.21484375" style="168" customWidth="1"/>
    <col min="11" max="11" width="5.6640625" style="168" customWidth="1"/>
    <col min="12" max="12" width="5.99609375" style="168" customWidth="1"/>
    <col min="13" max="15" width="5.77734375" style="168" customWidth="1"/>
    <col min="16" max="16" width="6.5546875" style="168" customWidth="1"/>
    <col min="17" max="17" width="5.77734375" style="168" customWidth="1"/>
    <col min="18" max="19" width="5.3359375" style="168" customWidth="1"/>
    <col min="20" max="22" width="6.6640625" style="168" customWidth="1"/>
    <col min="23" max="23" width="5.99609375" style="168" customWidth="1"/>
    <col min="24" max="24" width="5.77734375" style="168" customWidth="1"/>
    <col min="25" max="25" width="10.10546875" style="168" customWidth="1"/>
    <col min="26" max="16384" width="8.77734375" style="168" customWidth="1"/>
  </cols>
  <sheetData>
    <row r="1" spans="1:25" s="131" customFormat="1" ht="32.25" customHeight="1">
      <c r="A1" s="758" t="s">
        <v>1019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758"/>
      <c r="P1" s="758"/>
      <c r="Q1" s="758"/>
      <c r="R1" s="758"/>
      <c r="S1" s="758"/>
      <c r="T1" s="758"/>
      <c r="U1" s="758"/>
      <c r="V1" s="758"/>
      <c r="W1" s="758"/>
      <c r="X1" s="758"/>
      <c r="Y1" s="758"/>
    </row>
    <row r="2" spans="1:25" s="60" customFormat="1" ht="18" customHeight="1">
      <c r="A2" s="60" t="s">
        <v>861</v>
      </c>
      <c r="Y2" s="130" t="s">
        <v>354</v>
      </c>
    </row>
    <row r="3" spans="1:25" s="60" customFormat="1" ht="27" customHeight="1">
      <c r="A3" s="779" t="s">
        <v>813</v>
      </c>
      <c r="B3" s="233" t="s">
        <v>1020</v>
      </c>
      <c r="C3" s="824" t="s">
        <v>1021</v>
      </c>
      <c r="D3" s="1094"/>
      <c r="E3" s="1094"/>
      <c r="F3" s="779"/>
      <c r="G3" s="824" t="s">
        <v>1022</v>
      </c>
      <c r="H3" s="1094"/>
      <c r="I3" s="1094"/>
      <c r="J3" s="1094"/>
      <c r="K3" s="1094"/>
      <c r="L3" s="779"/>
      <c r="M3" s="1097" t="s">
        <v>1023</v>
      </c>
      <c r="N3" s="806"/>
      <c r="O3" s="806"/>
      <c r="P3" s="806"/>
      <c r="Q3" s="806"/>
      <c r="R3" s="806"/>
      <c r="S3" s="806"/>
      <c r="T3" s="806"/>
      <c r="U3" s="806"/>
      <c r="V3" s="806"/>
      <c r="W3" s="806"/>
      <c r="X3" s="782"/>
      <c r="Y3" s="783" t="s">
        <v>1045</v>
      </c>
    </row>
    <row r="4" spans="1:25" s="60" customFormat="1" ht="27" customHeight="1">
      <c r="A4" s="766"/>
      <c r="B4" s="280"/>
      <c r="C4" s="785" t="s">
        <v>52</v>
      </c>
      <c r="D4" s="825"/>
      <c r="E4" s="825"/>
      <c r="F4" s="780"/>
      <c r="G4" s="811" t="s">
        <v>53</v>
      </c>
      <c r="H4" s="1095"/>
      <c r="I4" s="1095"/>
      <c r="J4" s="1095"/>
      <c r="K4" s="1095"/>
      <c r="L4" s="1096"/>
      <c r="M4" s="785" t="s">
        <v>1024</v>
      </c>
      <c r="N4" s="825"/>
      <c r="O4" s="825"/>
      <c r="P4" s="825"/>
      <c r="Q4" s="825"/>
      <c r="R4" s="825"/>
      <c r="S4" s="825"/>
      <c r="T4" s="825"/>
      <c r="U4" s="825"/>
      <c r="V4" s="825"/>
      <c r="W4" s="825"/>
      <c r="X4" s="780"/>
      <c r="Y4" s="784"/>
    </row>
    <row r="5" spans="1:25" s="60" customFormat="1" ht="27" customHeight="1">
      <c r="A5" s="766"/>
      <c r="B5" s="280"/>
      <c r="C5" s="233" t="s">
        <v>277</v>
      </c>
      <c r="D5" s="233" t="s">
        <v>54</v>
      </c>
      <c r="E5" s="233" t="s">
        <v>55</v>
      </c>
      <c r="F5" s="233" t="s">
        <v>1025</v>
      </c>
      <c r="G5" s="233" t="s">
        <v>277</v>
      </c>
      <c r="H5" s="575" t="s">
        <v>56</v>
      </c>
      <c r="I5" s="233" t="s">
        <v>1026</v>
      </c>
      <c r="J5" s="211" t="s">
        <v>1027</v>
      </c>
      <c r="K5" s="233" t="s">
        <v>1028</v>
      </c>
      <c r="L5" s="233" t="s">
        <v>733</v>
      </c>
      <c r="M5" s="1097" t="s">
        <v>687</v>
      </c>
      <c r="N5" s="801"/>
      <c r="O5" s="802"/>
      <c r="P5" s="1099" t="s">
        <v>688</v>
      </c>
      <c r="Q5" s="801"/>
      <c r="R5" s="801"/>
      <c r="S5" s="802"/>
      <c r="T5" s="1099" t="s">
        <v>689</v>
      </c>
      <c r="U5" s="801"/>
      <c r="V5" s="801"/>
      <c r="W5" s="801"/>
      <c r="X5" s="802"/>
      <c r="Y5" s="784"/>
    </row>
    <row r="6" spans="1:25" s="60" customFormat="1" ht="27" customHeight="1">
      <c r="A6" s="766"/>
      <c r="B6" s="280"/>
      <c r="C6" s="280"/>
      <c r="D6" s="280"/>
      <c r="E6" s="280"/>
      <c r="F6" s="280"/>
      <c r="G6" s="280"/>
      <c r="H6" s="304" t="s">
        <v>690</v>
      </c>
      <c r="I6" s="280"/>
      <c r="J6" s="280"/>
      <c r="K6" s="280"/>
      <c r="L6" s="280"/>
      <c r="M6" s="304" t="s">
        <v>1265</v>
      </c>
      <c r="N6" s="304" t="s">
        <v>1072</v>
      </c>
      <c r="O6" s="304" t="s">
        <v>1073</v>
      </c>
      <c r="P6" s="784" t="s">
        <v>691</v>
      </c>
      <c r="Q6" s="766"/>
      <c r="R6" s="784" t="s">
        <v>692</v>
      </c>
      <c r="S6" s="766"/>
      <c r="T6" s="304" t="s">
        <v>693</v>
      </c>
      <c r="U6" s="304" t="s">
        <v>694</v>
      </c>
      <c r="V6" s="304" t="s">
        <v>57</v>
      </c>
      <c r="W6" s="304" t="s">
        <v>58</v>
      </c>
      <c r="X6" s="304" t="s">
        <v>733</v>
      </c>
      <c r="Y6" s="784"/>
    </row>
    <row r="7" spans="1:25" s="60" customFormat="1" ht="30.75" customHeight="1">
      <c r="A7" s="766"/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110"/>
      <c r="N7" s="280"/>
      <c r="O7" s="280"/>
      <c r="P7" s="1098" t="s">
        <v>59</v>
      </c>
      <c r="Q7" s="780"/>
      <c r="R7" s="1098" t="s">
        <v>60</v>
      </c>
      <c r="S7" s="780"/>
      <c r="T7" s="280"/>
      <c r="U7" s="280"/>
      <c r="V7" s="280" t="s">
        <v>61</v>
      </c>
      <c r="W7" s="280"/>
      <c r="X7" s="280"/>
      <c r="Y7" s="784"/>
    </row>
    <row r="8" spans="1:25" s="60" customFormat="1" ht="30.75" customHeight="1">
      <c r="A8" s="766"/>
      <c r="B8" s="280" t="s">
        <v>62</v>
      </c>
      <c r="C8" s="280" t="s">
        <v>278</v>
      </c>
      <c r="D8" s="280"/>
      <c r="E8" s="280" t="s">
        <v>63</v>
      </c>
      <c r="F8" s="280" t="s">
        <v>1173</v>
      </c>
      <c r="G8" s="280" t="s">
        <v>278</v>
      </c>
      <c r="H8" s="280" t="s">
        <v>64</v>
      </c>
      <c r="I8" s="280"/>
      <c r="J8" s="280"/>
      <c r="K8" s="280"/>
      <c r="L8" s="280"/>
      <c r="M8" s="110"/>
      <c r="N8" s="280"/>
      <c r="O8" s="280"/>
      <c r="P8" s="233" t="s">
        <v>1072</v>
      </c>
      <c r="Q8" s="233" t="s">
        <v>1073</v>
      </c>
      <c r="R8" s="233" t="s">
        <v>1072</v>
      </c>
      <c r="S8" s="233" t="s">
        <v>1073</v>
      </c>
      <c r="T8" s="280" t="s">
        <v>65</v>
      </c>
      <c r="U8" s="280" t="s">
        <v>66</v>
      </c>
      <c r="V8" s="307" t="s">
        <v>67</v>
      </c>
      <c r="W8" s="307" t="s">
        <v>68</v>
      </c>
      <c r="X8" s="280"/>
      <c r="Y8" s="784"/>
    </row>
    <row r="9" spans="1:25" s="60" customFormat="1" ht="30.75" customHeight="1">
      <c r="A9" s="780"/>
      <c r="B9" s="209" t="s">
        <v>1260</v>
      </c>
      <c r="C9" s="209"/>
      <c r="D9" s="234" t="s">
        <v>69</v>
      </c>
      <c r="E9" s="209" t="s">
        <v>70</v>
      </c>
      <c r="F9" s="576" t="s">
        <v>1222</v>
      </c>
      <c r="G9" s="576"/>
      <c r="H9" s="209" t="s">
        <v>70</v>
      </c>
      <c r="I9" s="234" t="s">
        <v>71</v>
      </c>
      <c r="J9" s="209" t="s">
        <v>72</v>
      </c>
      <c r="K9" s="234" t="s">
        <v>1067</v>
      </c>
      <c r="L9" s="234" t="s">
        <v>1222</v>
      </c>
      <c r="M9" s="255" t="s">
        <v>1166</v>
      </c>
      <c r="N9" s="234" t="s">
        <v>1075</v>
      </c>
      <c r="O9" s="234" t="s">
        <v>1076</v>
      </c>
      <c r="P9" s="234" t="s">
        <v>1075</v>
      </c>
      <c r="Q9" s="234" t="s">
        <v>1076</v>
      </c>
      <c r="R9" s="234" t="s">
        <v>1075</v>
      </c>
      <c r="S9" s="234" t="s">
        <v>1076</v>
      </c>
      <c r="T9" s="234" t="s">
        <v>73</v>
      </c>
      <c r="U9" s="234" t="s">
        <v>73</v>
      </c>
      <c r="V9" s="209" t="s">
        <v>73</v>
      </c>
      <c r="W9" s="209" t="s">
        <v>74</v>
      </c>
      <c r="X9" s="234" t="s">
        <v>1222</v>
      </c>
      <c r="Y9" s="785"/>
    </row>
    <row r="10" spans="1:25" s="27" customFormat="1" ht="34.5" customHeight="1">
      <c r="A10" s="62" t="s">
        <v>776</v>
      </c>
      <c r="B10" s="55">
        <v>9</v>
      </c>
      <c r="C10" s="56">
        <f>SUM(D10:F10)</f>
        <v>321</v>
      </c>
      <c r="D10" s="56">
        <v>305</v>
      </c>
      <c r="E10" s="63">
        <v>8</v>
      </c>
      <c r="F10" s="63">
        <v>8</v>
      </c>
      <c r="G10" s="56">
        <f>SUM(H10:L10)</f>
        <v>27</v>
      </c>
      <c r="H10" s="56">
        <v>12</v>
      </c>
      <c r="I10" s="63" t="s">
        <v>780</v>
      </c>
      <c r="J10" s="56">
        <v>10</v>
      </c>
      <c r="K10" s="56">
        <v>4</v>
      </c>
      <c r="L10" s="56">
        <v>1</v>
      </c>
      <c r="M10" s="56">
        <v>313</v>
      </c>
      <c r="N10" s="56">
        <v>186</v>
      </c>
      <c r="O10" s="56">
        <v>127</v>
      </c>
      <c r="P10" s="86">
        <v>54</v>
      </c>
      <c r="Q10" s="86">
        <v>33</v>
      </c>
      <c r="R10" s="86">
        <v>132</v>
      </c>
      <c r="S10" s="86">
        <v>94</v>
      </c>
      <c r="T10" s="56">
        <v>17</v>
      </c>
      <c r="U10" s="56">
        <v>2</v>
      </c>
      <c r="V10" s="65" t="s">
        <v>780</v>
      </c>
      <c r="W10" s="56">
        <v>233</v>
      </c>
      <c r="X10" s="86">
        <v>61</v>
      </c>
      <c r="Y10" s="26" t="s">
        <v>776</v>
      </c>
    </row>
    <row r="11" spans="1:25" s="27" customFormat="1" ht="34.5" customHeight="1">
      <c r="A11" s="62" t="s">
        <v>777</v>
      </c>
      <c r="B11" s="55">
        <v>9</v>
      </c>
      <c r="C11" s="56">
        <f>SUM(D11:F11)</f>
        <v>337</v>
      </c>
      <c r="D11" s="56">
        <v>330</v>
      </c>
      <c r="E11" s="63">
        <v>7</v>
      </c>
      <c r="F11" s="63" t="s">
        <v>779</v>
      </c>
      <c r="G11" s="56">
        <f>SUM(H11:L11)</f>
        <v>17</v>
      </c>
      <c r="H11" s="56">
        <v>10</v>
      </c>
      <c r="I11" s="63" t="s">
        <v>779</v>
      </c>
      <c r="J11" s="56">
        <v>3</v>
      </c>
      <c r="K11" s="56">
        <v>4</v>
      </c>
      <c r="L11" s="56">
        <v>0</v>
      </c>
      <c r="M11" s="56">
        <v>337</v>
      </c>
      <c r="N11" s="56">
        <v>192</v>
      </c>
      <c r="O11" s="56">
        <v>145</v>
      </c>
      <c r="P11" s="86">
        <v>55</v>
      </c>
      <c r="Q11" s="86">
        <v>35</v>
      </c>
      <c r="R11" s="86">
        <v>137</v>
      </c>
      <c r="S11" s="86">
        <v>110</v>
      </c>
      <c r="T11" s="56">
        <v>18</v>
      </c>
      <c r="U11" s="56">
        <v>2</v>
      </c>
      <c r="V11" s="65" t="s">
        <v>779</v>
      </c>
      <c r="W11" s="56">
        <v>260</v>
      </c>
      <c r="X11" s="86">
        <v>57</v>
      </c>
      <c r="Y11" s="26" t="s">
        <v>777</v>
      </c>
    </row>
    <row r="12" spans="1:25" s="34" customFormat="1" ht="34.5" customHeight="1">
      <c r="A12" s="67" t="s">
        <v>801</v>
      </c>
      <c r="B12" s="30">
        <v>9</v>
      </c>
      <c r="C12" s="56">
        <f>SUM(D12:F12)</f>
        <v>365</v>
      </c>
      <c r="D12" s="30">
        <v>354</v>
      </c>
      <c r="E12" s="30">
        <v>11</v>
      </c>
      <c r="F12" s="30">
        <v>0</v>
      </c>
      <c r="G12" s="56">
        <f>SUM(H12:L12)</f>
        <v>10</v>
      </c>
      <c r="H12" s="30">
        <v>5</v>
      </c>
      <c r="I12" s="30">
        <f>I14+I15</f>
        <v>0</v>
      </c>
      <c r="J12" s="30">
        <v>3</v>
      </c>
      <c r="K12" s="30">
        <v>0</v>
      </c>
      <c r="L12" s="30">
        <f>L14+L15</f>
        <v>2</v>
      </c>
      <c r="M12" s="30">
        <v>365</v>
      </c>
      <c r="N12" s="30">
        <v>208</v>
      </c>
      <c r="O12" s="30">
        <v>157</v>
      </c>
      <c r="P12" s="30">
        <v>61</v>
      </c>
      <c r="Q12" s="30">
        <v>38</v>
      </c>
      <c r="R12" s="30">
        <v>147</v>
      </c>
      <c r="S12" s="30">
        <v>119</v>
      </c>
      <c r="T12" s="30">
        <v>18</v>
      </c>
      <c r="U12" s="30">
        <v>2</v>
      </c>
      <c r="V12" s="30">
        <f>V14+V15</f>
        <v>0</v>
      </c>
      <c r="W12" s="30">
        <v>283</v>
      </c>
      <c r="X12" s="50">
        <v>62</v>
      </c>
      <c r="Y12" s="33" t="s">
        <v>801</v>
      </c>
    </row>
    <row r="13" spans="1:25" s="34" customFormat="1" ht="34.5" customHeight="1">
      <c r="A13" s="67" t="s">
        <v>614</v>
      </c>
      <c r="B13" s="30">
        <v>9</v>
      </c>
      <c r="C13" s="56">
        <f>SUM(D13:F13)</f>
        <v>367</v>
      </c>
      <c r="D13" s="30">
        <v>358</v>
      </c>
      <c r="E13" s="30">
        <v>9</v>
      </c>
      <c r="F13" s="30">
        <v>0</v>
      </c>
      <c r="G13" s="56">
        <f>SUM(H13:L13)</f>
        <v>19</v>
      </c>
      <c r="H13" s="30">
        <v>9</v>
      </c>
      <c r="I13" s="30">
        <v>0</v>
      </c>
      <c r="J13" s="30">
        <v>7</v>
      </c>
      <c r="K13" s="30">
        <v>3</v>
      </c>
      <c r="L13" s="30">
        <v>0</v>
      </c>
      <c r="M13" s="30">
        <v>367</v>
      </c>
      <c r="N13" s="30">
        <v>221</v>
      </c>
      <c r="O13" s="30">
        <v>146</v>
      </c>
      <c r="P13" s="30">
        <v>60</v>
      </c>
      <c r="Q13" s="30">
        <v>27</v>
      </c>
      <c r="R13" s="30">
        <v>161</v>
      </c>
      <c r="S13" s="30">
        <v>119</v>
      </c>
      <c r="T13" s="30">
        <v>30</v>
      </c>
      <c r="U13" s="30">
        <v>2</v>
      </c>
      <c r="V13" s="30">
        <v>0</v>
      </c>
      <c r="W13" s="30">
        <v>256</v>
      </c>
      <c r="X13" s="50">
        <v>79</v>
      </c>
      <c r="Y13" s="33" t="s">
        <v>614</v>
      </c>
    </row>
    <row r="14" spans="1:25" s="39" customFormat="1" ht="34.5" customHeight="1">
      <c r="A14" s="69" t="s">
        <v>198</v>
      </c>
      <c r="B14" s="173">
        <v>9</v>
      </c>
      <c r="C14" s="174">
        <v>156</v>
      </c>
      <c r="D14" s="174">
        <v>155</v>
      </c>
      <c r="E14" s="174">
        <v>1</v>
      </c>
      <c r="F14" s="42">
        <v>0</v>
      </c>
      <c r="G14" s="42">
        <v>29</v>
      </c>
      <c r="H14" s="174">
        <v>14</v>
      </c>
      <c r="I14" s="42">
        <v>0</v>
      </c>
      <c r="J14" s="174">
        <v>8</v>
      </c>
      <c r="K14" s="174">
        <v>5</v>
      </c>
      <c r="L14" s="174">
        <v>2</v>
      </c>
      <c r="M14" s="42">
        <v>366</v>
      </c>
      <c r="N14" s="174">
        <v>215</v>
      </c>
      <c r="O14" s="174">
        <v>151</v>
      </c>
      <c r="P14" s="174">
        <v>49</v>
      </c>
      <c r="Q14" s="174">
        <v>33</v>
      </c>
      <c r="R14" s="174">
        <v>166</v>
      </c>
      <c r="S14" s="174">
        <v>118</v>
      </c>
      <c r="T14" s="174">
        <v>11</v>
      </c>
      <c r="U14" s="174">
        <v>4</v>
      </c>
      <c r="V14" s="42">
        <v>0</v>
      </c>
      <c r="W14" s="174">
        <v>253</v>
      </c>
      <c r="X14" s="172">
        <v>98</v>
      </c>
      <c r="Y14" s="38" t="s">
        <v>198</v>
      </c>
    </row>
    <row r="15" spans="1:25" s="60" customFormat="1" ht="18" customHeight="1">
      <c r="A15" s="119" t="s">
        <v>695</v>
      </c>
      <c r="Y15" s="130" t="s">
        <v>696</v>
      </c>
    </row>
    <row r="16" s="124" customFormat="1" ht="13.5"/>
    <row r="17" s="124" customFormat="1" ht="13.5"/>
    <row r="18" s="124" customFormat="1" ht="13.5"/>
    <row r="19" spans="17:22" s="124" customFormat="1" ht="13.5">
      <c r="Q19" s="60"/>
      <c r="R19" s="60"/>
      <c r="S19" s="60"/>
      <c r="T19" s="60"/>
      <c r="U19" s="60"/>
      <c r="V19" s="130"/>
    </row>
    <row r="20" s="124" customFormat="1" ht="13.5"/>
    <row r="21" s="124" customFormat="1" ht="13.5"/>
    <row r="22" s="124" customFormat="1" ht="13.5"/>
    <row r="23" s="124" customFormat="1" ht="13.5"/>
    <row r="24" s="124" customFormat="1" ht="13.5"/>
    <row r="25" s="124" customFormat="1" ht="13.5"/>
    <row r="26" s="124" customFormat="1" ht="13.5"/>
    <row r="27" s="124" customFormat="1" ht="13.5"/>
    <row r="28" s="124" customFormat="1" ht="13.5"/>
    <row r="29" s="124" customFormat="1" ht="13.5"/>
    <row r="30" s="124" customFormat="1" ht="13.5"/>
    <row r="31" s="124" customFormat="1" ht="13.5"/>
    <row r="32" s="124" customFormat="1" ht="13.5"/>
    <row r="33" s="124" customFormat="1" ht="13.5"/>
    <row r="34" s="124" customFormat="1" ht="13.5"/>
    <row r="35" s="124" customFormat="1" ht="13.5"/>
    <row r="36" s="124" customFormat="1" ht="13.5"/>
    <row r="37" s="124" customFormat="1" ht="13.5"/>
    <row r="38" s="124" customFormat="1" ht="13.5"/>
    <row r="39" s="124" customFormat="1" ht="13.5"/>
    <row r="40" s="124" customFormat="1" ht="13.5"/>
    <row r="41" s="124" customFormat="1" ht="13.5"/>
  </sheetData>
  <sheetProtection/>
  <mergeCells count="16">
    <mergeCell ref="A1:Y1"/>
    <mergeCell ref="A3:A9"/>
    <mergeCell ref="M3:X3"/>
    <mergeCell ref="Y3:Y9"/>
    <mergeCell ref="M4:X4"/>
    <mergeCell ref="M5:O5"/>
    <mergeCell ref="P7:Q7"/>
    <mergeCell ref="R7:S7"/>
    <mergeCell ref="P5:S5"/>
    <mergeCell ref="T5:X5"/>
    <mergeCell ref="P6:Q6"/>
    <mergeCell ref="R6:S6"/>
    <mergeCell ref="C3:F3"/>
    <mergeCell ref="C4:F4"/>
    <mergeCell ref="G3:L3"/>
    <mergeCell ref="G4:L4"/>
  </mergeCells>
  <printOptions/>
  <pageMargins left="0.51" right="0.33" top="0.984251968503937" bottom="0.984251968503937" header="0.5118110236220472" footer="0.5118110236220472"/>
  <pageSetup horizontalDpi="600" verticalDpi="600" orientation="landscape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12"/>
  <sheetViews>
    <sheetView zoomScale="85" zoomScaleNormal="85" zoomScaleSheetLayoutView="70" zoomScalePageLayoutView="0" workbookViewId="0" topLeftCell="A1">
      <selection activeCell="S9" sqref="S9"/>
    </sheetView>
  </sheetViews>
  <sheetFormatPr defaultColWidth="7.10546875" defaultRowHeight="13.5"/>
  <cols>
    <col min="1" max="1" width="11.6640625" style="60" customWidth="1"/>
    <col min="2" max="2" width="6.4453125" style="60" customWidth="1"/>
    <col min="3" max="4" width="5.3359375" style="60" customWidth="1"/>
    <col min="5" max="5" width="7.5546875" style="60" customWidth="1"/>
    <col min="6" max="7" width="7.3359375" style="60" bestFit="1" customWidth="1"/>
    <col min="8" max="8" width="7.5546875" style="60" customWidth="1"/>
    <col min="9" max="9" width="7.21484375" style="60" customWidth="1"/>
    <col min="10" max="10" width="7.6640625" style="60" customWidth="1"/>
    <col min="11" max="11" width="5.77734375" style="60" customWidth="1"/>
    <col min="12" max="12" width="5.5546875" style="60" customWidth="1"/>
    <col min="13" max="13" width="5.10546875" style="60" customWidth="1"/>
    <col min="14" max="14" width="7.88671875" style="60" customWidth="1"/>
    <col min="15" max="15" width="5.77734375" style="60" customWidth="1"/>
    <col min="16" max="16" width="4.77734375" style="60" customWidth="1"/>
    <col min="17" max="17" width="5.99609375" style="60" customWidth="1"/>
    <col min="18" max="18" width="6.3359375" style="60" customWidth="1"/>
    <col min="19" max="19" width="4.5546875" style="60" customWidth="1"/>
    <col min="20" max="25" width="5.10546875" style="60" customWidth="1"/>
    <col min="26" max="26" width="13.99609375" style="60" customWidth="1"/>
    <col min="27" max="16384" width="7.10546875" style="60" customWidth="1"/>
  </cols>
  <sheetData>
    <row r="1" spans="1:26" ht="32.25" customHeight="1">
      <c r="A1" s="758" t="s">
        <v>75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758"/>
      <c r="P1" s="758"/>
      <c r="Q1" s="758"/>
      <c r="R1" s="758"/>
      <c r="S1" s="758"/>
      <c r="T1" s="758"/>
      <c r="U1" s="758"/>
      <c r="V1" s="758"/>
      <c r="W1" s="758"/>
      <c r="X1" s="758"/>
      <c r="Y1" s="758"/>
      <c r="Z1" s="758"/>
    </row>
    <row r="2" spans="1:26" ht="20.25" customHeight="1">
      <c r="A2" s="60" t="s">
        <v>1189</v>
      </c>
      <c r="Z2" s="130" t="s">
        <v>1190</v>
      </c>
    </row>
    <row r="3" spans="1:26" ht="38.25" customHeight="1">
      <c r="A3" s="852" t="s">
        <v>813</v>
      </c>
      <c r="B3" s="959" t="s">
        <v>697</v>
      </c>
      <c r="C3" s="988"/>
      <c r="D3" s="988"/>
      <c r="E3" s="988"/>
      <c r="F3" s="988"/>
      <c r="G3" s="988"/>
      <c r="H3" s="988"/>
      <c r="I3" s="988"/>
      <c r="J3" s="988"/>
      <c r="K3" s="988"/>
      <c r="L3" s="988"/>
      <c r="M3" s="988"/>
      <c r="N3" s="988"/>
      <c r="O3" s="988"/>
      <c r="P3" s="988"/>
      <c r="Q3" s="988"/>
      <c r="R3" s="988"/>
      <c r="S3" s="987"/>
      <c r="T3" s="959" t="s">
        <v>698</v>
      </c>
      <c r="U3" s="988"/>
      <c r="V3" s="988"/>
      <c r="W3" s="988"/>
      <c r="X3" s="988"/>
      <c r="Y3" s="987"/>
      <c r="Z3" s="774" t="s">
        <v>1045</v>
      </c>
    </row>
    <row r="4" spans="1:26" ht="77.25" customHeight="1">
      <c r="A4" s="761"/>
      <c r="B4" s="175" t="s">
        <v>699</v>
      </c>
      <c r="C4" s="176" t="s">
        <v>700</v>
      </c>
      <c r="D4" s="176" t="s">
        <v>701</v>
      </c>
      <c r="E4" s="176" t="s">
        <v>702</v>
      </c>
      <c r="F4" s="176" t="s">
        <v>703</v>
      </c>
      <c r="G4" s="176" t="s">
        <v>704</v>
      </c>
      <c r="H4" s="176" t="s">
        <v>705</v>
      </c>
      <c r="I4" s="176" t="s">
        <v>706</v>
      </c>
      <c r="J4" s="176" t="s">
        <v>707</v>
      </c>
      <c r="K4" s="176" t="s">
        <v>708</v>
      </c>
      <c r="L4" s="176" t="s">
        <v>709</v>
      </c>
      <c r="M4" s="176" t="s">
        <v>710</v>
      </c>
      <c r="N4" s="176" t="s">
        <v>711</v>
      </c>
      <c r="O4" s="176" t="s">
        <v>712</v>
      </c>
      <c r="P4" s="176" t="s">
        <v>713</v>
      </c>
      <c r="Q4" s="176" t="s">
        <v>714</v>
      </c>
      <c r="R4" s="176" t="s">
        <v>715</v>
      </c>
      <c r="S4" s="176" t="s">
        <v>716</v>
      </c>
      <c r="T4" s="177" t="s">
        <v>717</v>
      </c>
      <c r="U4" s="177" t="s">
        <v>718</v>
      </c>
      <c r="V4" s="177" t="s">
        <v>719</v>
      </c>
      <c r="W4" s="177" t="s">
        <v>720</v>
      </c>
      <c r="X4" s="177" t="s">
        <v>721</v>
      </c>
      <c r="Y4" s="177" t="s">
        <v>722</v>
      </c>
      <c r="Z4" s="772"/>
    </row>
    <row r="5" spans="1:27" s="167" customFormat="1" ht="26.25" customHeight="1">
      <c r="A5" s="62" t="s">
        <v>800</v>
      </c>
      <c r="B5" s="178">
        <v>18038</v>
      </c>
      <c r="C5" s="56">
        <v>10179</v>
      </c>
      <c r="D5" s="56">
        <v>7859</v>
      </c>
      <c r="E5" s="56">
        <v>8303</v>
      </c>
      <c r="F5" s="56">
        <v>1873</v>
      </c>
      <c r="G5" s="56">
        <v>2455</v>
      </c>
      <c r="H5" s="1100">
        <v>2120</v>
      </c>
      <c r="I5" s="1100"/>
      <c r="J5" s="56">
        <v>1478</v>
      </c>
      <c r="K5" s="56">
        <v>145</v>
      </c>
      <c r="L5" s="56">
        <v>714</v>
      </c>
      <c r="M5" s="56">
        <v>415</v>
      </c>
      <c r="N5" s="56">
        <v>141</v>
      </c>
      <c r="O5" s="56">
        <v>121</v>
      </c>
      <c r="P5" s="56">
        <v>74</v>
      </c>
      <c r="Q5" s="56">
        <v>12</v>
      </c>
      <c r="R5" s="56">
        <v>79</v>
      </c>
      <c r="S5" s="56">
        <v>108</v>
      </c>
      <c r="T5" s="56">
        <v>2429</v>
      </c>
      <c r="U5" s="56">
        <v>2780</v>
      </c>
      <c r="V5" s="56">
        <v>3313</v>
      </c>
      <c r="W5" s="56">
        <v>2547</v>
      </c>
      <c r="X5" s="56">
        <v>3041</v>
      </c>
      <c r="Y5" s="64">
        <v>3928</v>
      </c>
      <c r="Z5" s="26" t="s">
        <v>800</v>
      </c>
      <c r="AA5" s="88"/>
    </row>
    <row r="6" spans="1:27" s="167" customFormat="1" ht="26.25" customHeight="1">
      <c r="A6" s="62" t="s">
        <v>777</v>
      </c>
      <c r="B6" s="178">
        <v>19428</v>
      </c>
      <c r="C6" s="56">
        <v>10776</v>
      </c>
      <c r="D6" s="56">
        <v>8652</v>
      </c>
      <c r="E6" s="56">
        <v>8776</v>
      </c>
      <c r="F6" s="56">
        <v>2085</v>
      </c>
      <c r="G6" s="56">
        <v>2610</v>
      </c>
      <c r="H6" s="56">
        <v>2304</v>
      </c>
      <c r="I6" s="56">
        <v>176</v>
      </c>
      <c r="J6" s="56">
        <v>1543</v>
      </c>
      <c r="K6" s="56">
        <v>168</v>
      </c>
      <c r="L6" s="56">
        <v>767</v>
      </c>
      <c r="M6" s="56">
        <v>445</v>
      </c>
      <c r="N6" s="56">
        <v>137</v>
      </c>
      <c r="O6" s="56">
        <v>132</v>
      </c>
      <c r="P6" s="56">
        <v>74</v>
      </c>
      <c r="Q6" s="56">
        <v>12</v>
      </c>
      <c r="R6" s="56">
        <v>83</v>
      </c>
      <c r="S6" s="56">
        <v>116</v>
      </c>
      <c r="T6" s="56">
        <v>2594</v>
      </c>
      <c r="U6" s="56">
        <v>2848</v>
      </c>
      <c r="V6" s="56">
        <v>3574</v>
      </c>
      <c r="W6" s="56">
        <v>2802</v>
      </c>
      <c r="X6" s="56">
        <v>3384</v>
      </c>
      <c r="Y6" s="56">
        <v>4226</v>
      </c>
      <c r="Z6" s="26" t="s">
        <v>777</v>
      </c>
      <c r="AA6" s="88"/>
    </row>
    <row r="7" spans="1:27" s="167" customFormat="1" ht="26.25" customHeight="1">
      <c r="A7" s="141" t="s">
        <v>1035</v>
      </c>
      <c r="B7" s="179">
        <v>21042</v>
      </c>
      <c r="C7" s="30">
        <v>11479</v>
      </c>
      <c r="D7" s="30">
        <v>9563</v>
      </c>
      <c r="E7" s="30">
        <v>9486</v>
      </c>
      <c r="F7" s="30">
        <v>2253</v>
      </c>
      <c r="G7" s="30">
        <v>2742</v>
      </c>
      <c r="H7" s="30">
        <v>2646</v>
      </c>
      <c r="I7" s="30">
        <v>190</v>
      </c>
      <c r="J7" s="30">
        <v>1643</v>
      </c>
      <c r="K7" s="30">
        <v>185</v>
      </c>
      <c r="L7" s="30">
        <v>834</v>
      </c>
      <c r="M7" s="30">
        <v>483</v>
      </c>
      <c r="N7" s="30">
        <v>128</v>
      </c>
      <c r="O7" s="30">
        <v>150</v>
      </c>
      <c r="P7" s="30">
        <v>69</v>
      </c>
      <c r="Q7" s="30">
        <v>15</v>
      </c>
      <c r="R7" s="30">
        <v>93</v>
      </c>
      <c r="S7" s="30">
        <v>125</v>
      </c>
      <c r="T7" s="30">
        <v>2717</v>
      </c>
      <c r="U7" s="30">
        <v>2937</v>
      </c>
      <c r="V7" s="30">
        <v>3896</v>
      </c>
      <c r="W7" s="30">
        <v>3192</v>
      </c>
      <c r="X7" s="30">
        <v>3809</v>
      </c>
      <c r="Y7" s="30">
        <v>4491</v>
      </c>
      <c r="Z7" s="142" t="s">
        <v>1035</v>
      </c>
      <c r="AA7" s="88"/>
    </row>
    <row r="8" spans="1:27" s="167" customFormat="1" ht="26.25" customHeight="1">
      <c r="A8" s="141" t="s">
        <v>616</v>
      </c>
      <c r="B8" s="179">
        <v>21817</v>
      </c>
      <c r="C8" s="30">
        <v>11863</v>
      </c>
      <c r="D8" s="30">
        <v>9954</v>
      </c>
      <c r="E8" s="30">
        <v>9736</v>
      </c>
      <c r="F8" s="30">
        <v>2324</v>
      </c>
      <c r="G8" s="30">
        <v>2783</v>
      </c>
      <c r="H8" s="30">
        <v>2895</v>
      </c>
      <c r="I8" s="30">
        <v>195</v>
      </c>
      <c r="J8" s="30">
        <v>1715</v>
      </c>
      <c r="K8" s="30">
        <v>201</v>
      </c>
      <c r="L8" s="30">
        <v>858</v>
      </c>
      <c r="M8" s="30">
        <v>527</v>
      </c>
      <c r="N8" s="30">
        <v>106</v>
      </c>
      <c r="O8" s="30">
        <v>164</v>
      </c>
      <c r="P8" s="30">
        <v>65</v>
      </c>
      <c r="Q8" s="30">
        <v>18</v>
      </c>
      <c r="R8" s="30">
        <v>100</v>
      </c>
      <c r="S8" s="30">
        <v>130</v>
      </c>
      <c r="T8" s="30">
        <v>2652</v>
      </c>
      <c r="U8" s="30">
        <v>2880</v>
      </c>
      <c r="V8" s="30">
        <v>4043</v>
      </c>
      <c r="W8" s="30">
        <v>3489</v>
      </c>
      <c r="X8" s="30">
        <v>4067</v>
      </c>
      <c r="Y8" s="30">
        <v>4686</v>
      </c>
      <c r="Z8" s="142" t="s">
        <v>614</v>
      </c>
      <c r="AA8" s="88"/>
    </row>
    <row r="9" spans="1:27" s="39" customFormat="1" ht="26.25" customHeight="1">
      <c r="A9" s="143" t="s">
        <v>617</v>
      </c>
      <c r="B9" s="183">
        <f>SUM(C9:D9)</f>
        <v>22073</v>
      </c>
      <c r="C9" s="170">
        <v>12004</v>
      </c>
      <c r="D9" s="170">
        <v>10069</v>
      </c>
      <c r="E9" s="170">
        <v>9727</v>
      </c>
      <c r="F9" s="170">
        <v>2346</v>
      </c>
      <c r="G9" s="170">
        <v>2836</v>
      </c>
      <c r="H9" s="170">
        <v>2932</v>
      </c>
      <c r="I9" s="170">
        <v>205</v>
      </c>
      <c r="J9" s="170">
        <v>1797</v>
      </c>
      <c r="K9" s="170">
        <v>220</v>
      </c>
      <c r="L9" s="170">
        <v>881</v>
      </c>
      <c r="M9" s="170">
        <v>591</v>
      </c>
      <c r="N9" s="170">
        <v>78</v>
      </c>
      <c r="O9" s="170">
        <v>163</v>
      </c>
      <c r="P9" s="170">
        <v>59</v>
      </c>
      <c r="Q9" s="170">
        <v>16</v>
      </c>
      <c r="R9" s="170">
        <v>102</v>
      </c>
      <c r="S9" s="170">
        <v>120</v>
      </c>
      <c r="T9" s="170">
        <v>2514</v>
      </c>
      <c r="U9" s="170">
        <v>2929</v>
      </c>
      <c r="V9" s="170">
        <v>4066</v>
      </c>
      <c r="W9" s="170">
        <v>3559</v>
      </c>
      <c r="X9" s="170">
        <v>4148</v>
      </c>
      <c r="Y9" s="171">
        <v>4857</v>
      </c>
      <c r="Z9" s="144" t="s">
        <v>617</v>
      </c>
      <c r="AA9" s="182"/>
    </row>
    <row r="10" spans="1:26" ht="18" customHeight="1">
      <c r="A10" s="119" t="s">
        <v>695</v>
      </c>
      <c r="Z10" s="130" t="s">
        <v>723</v>
      </c>
    </row>
    <row r="11" spans="1:22" ht="12.75">
      <c r="A11" s="180"/>
      <c r="T11" s="181"/>
      <c r="V11" s="181"/>
    </row>
    <row r="12" ht="12.75">
      <c r="V12" s="181"/>
    </row>
  </sheetData>
  <sheetProtection/>
  <mergeCells count="6">
    <mergeCell ref="H5:I5"/>
    <mergeCell ref="A1:Z1"/>
    <mergeCell ref="A3:A4"/>
    <mergeCell ref="B3:S3"/>
    <mergeCell ref="T3:Y3"/>
    <mergeCell ref="Z3:Z4"/>
  </mergeCells>
  <printOptions/>
  <pageMargins left="0.17" right="0.16" top="0.984251968503937" bottom="0.984251968503937" header="0.5118110236220472" footer="0.5118110236220472"/>
  <pageSetup horizontalDpi="600" verticalDpi="600" orientation="landscape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R14"/>
  <sheetViews>
    <sheetView zoomScale="85" zoomScaleNormal="85" zoomScalePageLayoutView="0" workbookViewId="0" topLeftCell="A1">
      <selection activeCell="L18" sqref="L18"/>
    </sheetView>
  </sheetViews>
  <sheetFormatPr defaultColWidth="7.10546875" defaultRowHeight="13.5"/>
  <cols>
    <col min="1" max="1" width="7.77734375" style="60" customWidth="1"/>
    <col min="2" max="17" width="7.4453125" style="60" customWidth="1"/>
    <col min="18" max="18" width="8.3359375" style="60" customWidth="1"/>
    <col min="19" max="16384" width="7.10546875" style="60" customWidth="1"/>
  </cols>
  <sheetData>
    <row r="1" spans="1:18" ht="32.25" customHeight="1">
      <c r="A1" s="758" t="s">
        <v>634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758"/>
      <c r="P1" s="758"/>
      <c r="Q1" s="758"/>
      <c r="R1" s="758"/>
    </row>
    <row r="2" spans="1:18" ht="18" customHeight="1">
      <c r="A2" s="60" t="s">
        <v>635</v>
      </c>
      <c r="R2" s="130" t="s">
        <v>991</v>
      </c>
    </row>
    <row r="3" spans="1:18" ht="24.75" customHeight="1">
      <c r="A3" s="779" t="s">
        <v>992</v>
      </c>
      <c r="B3" s="805" t="s">
        <v>636</v>
      </c>
      <c r="C3" s="806"/>
      <c r="D3" s="806"/>
      <c r="E3" s="782"/>
      <c r="F3" s="805" t="s">
        <v>637</v>
      </c>
      <c r="G3" s="806"/>
      <c r="H3" s="806"/>
      <c r="I3" s="782"/>
      <c r="J3" s="805" t="s">
        <v>638</v>
      </c>
      <c r="K3" s="806"/>
      <c r="L3" s="806"/>
      <c r="M3" s="782"/>
      <c r="N3" s="805" t="s">
        <v>639</v>
      </c>
      <c r="O3" s="806"/>
      <c r="P3" s="806"/>
      <c r="Q3" s="782"/>
      <c r="R3" s="774" t="s">
        <v>998</v>
      </c>
    </row>
    <row r="4" spans="1:18" ht="24.75" customHeight="1">
      <c r="A4" s="766"/>
      <c r="B4" s="785" t="s">
        <v>999</v>
      </c>
      <c r="C4" s="825"/>
      <c r="D4" s="825"/>
      <c r="E4" s="780"/>
      <c r="F4" s="811" t="s">
        <v>640</v>
      </c>
      <c r="G4" s="825"/>
      <c r="H4" s="825"/>
      <c r="I4" s="780"/>
      <c r="J4" s="811" t="s">
        <v>641</v>
      </c>
      <c r="K4" s="825"/>
      <c r="L4" s="825"/>
      <c r="M4" s="780"/>
      <c r="N4" s="811" t="s">
        <v>642</v>
      </c>
      <c r="O4" s="825"/>
      <c r="P4" s="825"/>
      <c r="Q4" s="780"/>
      <c r="R4" s="767"/>
    </row>
    <row r="5" spans="1:18" ht="24.75" customHeight="1">
      <c r="A5" s="766"/>
      <c r="B5" s="231" t="s">
        <v>643</v>
      </c>
      <c r="C5" s="231" t="s">
        <v>644</v>
      </c>
      <c r="D5" s="231" t="s">
        <v>645</v>
      </c>
      <c r="E5" s="231" t="s">
        <v>1007</v>
      </c>
      <c r="F5" s="231" t="s">
        <v>643</v>
      </c>
      <c r="G5" s="231" t="s">
        <v>644</v>
      </c>
      <c r="H5" s="231" t="s">
        <v>645</v>
      </c>
      <c r="I5" s="231" t="s">
        <v>1007</v>
      </c>
      <c r="J5" s="231" t="s">
        <v>643</v>
      </c>
      <c r="K5" s="231" t="s">
        <v>644</v>
      </c>
      <c r="L5" s="231" t="s">
        <v>645</v>
      </c>
      <c r="M5" s="231" t="s">
        <v>1007</v>
      </c>
      <c r="N5" s="231" t="s">
        <v>643</v>
      </c>
      <c r="O5" s="231" t="s">
        <v>644</v>
      </c>
      <c r="P5" s="231" t="s">
        <v>645</v>
      </c>
      <c r="Q5" s="231" t="s">
        <v>1007</v>
      </c>
      <c r="R5" s="767"/>
    </row>
    <row r="6" spans="1:18" ht="24.75" customHeight="1">
      <c r="A6" s="766"/>
      <c r="B6" s="280" t="s">
        <v>1008</v>
      </c>
      <c r="C6" s="280"/>
      <c r="D6" s="280"/>
      <c r="E6" s="278" t="s">
        <v>1009</v>
      </c>
      <c r="F6" s="280" t="s">
        <v>1008</v>
      </c>
      <c r="G6" s="280"/>
      <c r="H6" s="280"/>
      <c r="I6" s="278" t="s">
        <v>1009</v>
      </c>
      <c r="J6" s="280" t="s">
        <v>1008</v>
      </c>
      <c r="K6" s="280"/>
      <c r="L6" s="280"/>
      <c r="M6" s="278" t="s">
        <v>1009</v>
      </c>
      <c r="N6" s="280" t="s">
        <v>1008</v>
      </c>
      <c r="O6" s="280"/>
      <c r="P6" s="280"/>
      <c r="Q6" s="278" t="s">
        <v>1009</v>
      </c>
      <c r="R6" s="767"/>
    </row>
    <row r="7" spans="1:18" ht="24.75" customHeight="1">
      <c r="A7" s="766"/>
      <c r="B7" s="280" t="s">
        <v>1011</v>
      </c>
      <c r="C7" s="280"/>
      <c r="D7" s="280"/>
      <c r="E7" s="280" t="s">
        <v>646</v>
      </c>
      <c r="F7" s="280" t="s">
        <v>1011</v>
      </c>
      <c r="G7" s="280"/>
      <c r="H7" s="280"/>
      <c r="I7" s="280" t="s">
        <v>646</v>
      </c>
      <c r="J7" s="280" t="s">
        <v>1011</v>
      </c>
      <c r="K7" s="280"/>
      <c r="L7" s="280"/>
      <c r="M7" s="280" t="s">
        <v>646</v>
      </c>
      <c r="N7" s="280" t="s">
        <v>1011</v>
      </c>
      <c r="O7" s="280"/>
      <c r="P7" s="280"/>
      <c r="Q7" s="280" t="s">
        <v>646</v>
      </c>
      <c r="R7" s="767"/>
    </row>
    <row r="8" spans="1:18" ht="24.75" customHeight="1">
      <c r="A8" s="780"/>
      <c r="B8" s="234" t="s">
        <v>1013</v>
      </c>
      <c r="C8" s="234" t="s">
        <v>1014</v>
      </c>
      <c r="D8" s="234" t="s">
        <v>1015</v>
      </c>
      <c r="E8" s="234" t="s">
        <v>647</v>
      </c>
      <c r="F8" s="234" t="s">
        <v>648</v>
      </c>
      <c r="G8" s="234" t="s">
        <v>1014</v>
      </c>
      <c r="H8" s="234" t="s">
        <v>1015</v>
      </c>
      <c r="I8" s="234" t="s">
        <v>647</v>
      </c>
      <c r="J8" s="234" t="s">
        <v>648</v>
      </c>
      <c r="K8" s="234" t="s">
        <v>1014</v>
      </c>
      <c r="L8" s="234" t="s">
        <v>1015</v>
      </c>
      <c r="M8" s="234" t="s">
        <v>647</v>
      </c>
      <c r="N8" s="234" t="s">
        <v>648</v>
      </c>
      <c r="O8" s="234" t="s">
        <v>1014</v>
      </c>
      <c r="P8" s="234" t="s">
        <v>1015</v>
      </c>
      <c r="Q8" s="234" t="s">
        <v>647</v>
      </c>
      <c r="R8" s="772"/>
    </row>
    <row r="9" spans="1:18" s="167" customFormat="1" ht="27.75" customHeight="1">
      <c r="A9" s="62" t="s">
        <v>776</v>
      </c>
      <c r="B9" s="56">
        <v>1</v>
      </c>
      <c r="C9" s="56">
        <v>398</v>
      </c>
      <c r="D9" s="56">
        <v>382</v>
      </c>
      <c r="E9" s="64">
        <v>105</v>
      </c>
      <c r="F9" s="56">
        <v>0</v>
      </c>
      <c r="G9" s="56">
        <v>0</v>
      </c>
      <c r="H9" s="56">
        <v>0</v>
      </c>
      <c r="I9" s="56">
        <v>0</v>
      </c>
      <c r="J9" s="55">
        <v>0</v>
      </c>
      <c r="K9" s="56">
        <v>0</v>
      </c>
      <c r="L9" s="56">
        <v>0</v>
      </c>
      <c r="M9" s="64">
        <v>0</v>
      </c>
      <c r="N9" s="56">
        <v>0</v>
      </c>
      <c r="O9" s="56">
        <v>0</v>
      </c>
      <c r="P9" s="56">
        <v>0</v>
      </c>
      <c r="Q9" s="64">
        <v>0</v>
      </c>
      <c r="R9" s="26" t="s">
        <v>776</v>
      </c>
    </row>
    <row r="10" spans="1:18" s="167" customFormat="1" ht="27.75" customHeight="1">
      <c r="A10" s="62" t="s">
        <v>777</v>
      </c>
      <c r="B10" s="56">
        <v>1</v>
      </c>
      <c r="C10" s="56">
        <v>444</v>
      </c>
      <c r="D10" s="56">
        <v>452</v>
      </c>
      <c r="E10" s="64">
        <v>98</v>
      </c>
      <c r="F10" s="56">
        <v>0</v>
      </c>
      <c r="G10" s="56">
        <v>0</v>
      </c>
      <c r="H10" s="56">
        <v>0</v>
      </c>
      <c r="I10" s="56">
        <v>0</v>
      </c>
      <c r="J10" s="55">
        <v>0</v>
      </c>
      <c r="K10" s="56">
        <v>0</v>
      </c>
      <c r="L10" s="56">
        <v>0</v>
      </c>
      <c r="M10" s="64"/>
      <c r="N10" s="56">
        <v>1</v>
      </c>
      <c r="O10" s="56">
        <v>444</v>
      </c>
      <c r="P10" s="56">
        <v>452</v>
      </c>
      <c r="Q10" s="56">
        <v>98</v>
      </c>
      <c r="R10" s="26" t="s">
        <v>777</v>
      </c>
    </row>
    <row r="11" spans="1:18" s="34" customFormat="1" ht="27.75" customHeight="1">
      <c r="A11" s="67" t="s">
        <v>1018</v>
      </c>
      <c r="B11" s="29">
        <v>1</v>
      </c>
      <c r="C11" s="30">
        <v>408</v>
      </c>
      <c r="D11" s="30">
        <v>396</v>
      </c>
      <c r="E11" s="50">
        <v>105</v>
      </c>
      <c r="F11" s="30">
        <f>-G14</f>
        <v>0</v>
      </c>
      <c r="G11" s="56">
        <v>0</v>
      </c>
      <c r="H11" s="30">
        <f>-I14</f>
        <v>0</v>
      </c>
      <c r="I11" s="50">
        <f>-J14</f>
        <v>0</v>
      </c>
      <c r="J11" s="30">
        <f>-K14</f>
        <v>0</v>
      </c>
      <c r="K11" s="30">
        <f>-L14</f>
        <v>0</v>
      </c>
      <c r="L11" s="30">
        <v>0</v>
      </c>
      <c r="M11" s="50">
        <v>0</v>
      </c>
      <c r="N11" s="30">
        <v>1</v>
      </c>
      <c r="O11" s="30">
        <v>408</v>
      </c>
      <c r="P11" s="30">
        <v>396</v>
      </c>
      <c r="Q11" s="50">
        <v>105</v>
      </c>
      <c r="R11" s="33" t="s">
        <v>1018</v>
      </c>
    </row>
    <row r="12" spans="1:18" s="34" customFormat="1" ht="27.75" customHeight="1">
      <c r="A12" s="67" t="s">
        <v>619</v>
      </c>
      <c r="B12" s="29">
        <v>1</v>
      </c>
      <c r="C12" s="30">
        <v>354</v>
      </c>
      <c r="D12" s="30">
        <v>353</v>
      </c>
      <c r="E12" s="50">
        <v>98</v>
      </c>
      <c r="F12" s="30">
        <v>0</v>
      </c>
      <c r="G12" s="56">
        <v>0</v>
      </c>
      <c r="H12" s="30">
        <v>0</v>
      </c>
      <c r="I12" s="50">
        <v>0</v>
      </c>
      <c r="J12" s="30">
        <v>0</v>
      </c>
      <c r="K12" s="30">
        <v>0</v>
      </c>
      <c r="L12" s="30">
        <v>0</v>
      </c>
      <c r="M12" s="50">
        <v>0</v>
      </c>
      <c r="N12" s="30">
        <v>1</v>
      </c>
      <c r="O12" s="30">
        <v>354</v>
      </c>
      <c r="P12" s="30">
        <v>353</v>
      </c>
      <c r="Q12" s="50">
        <v>98</v>
      </c>
      <c r="R12" s="33" t="s">
        <v>614</v>
      </c>
    </row>
    <row r="13" spans="1:18" s="39" customFormat="1" ht="27.75" customHeight="1">
      <c r="A13" s="69" t="s">
        <v>617</v>
      </c>
      <c r="B13" s="51">
        <v>1</v>
      </c>
      <c r="C13" s="42">
        <v>378</v>
      </c>
      <c r="D13" s="42">
        <v>383</v>
      </c>
      <c r="E13" s="52">
        <v>83</v>
      </c>
      <c r="F13" s="743">
        <v>0</v>
      </c>
      <c r="G13" s="332">
        <v>0</v>
      </c>
      <c r="H13" s="332">
        <v>0</v>
      </c>
      <c r="I13" s="598">
        <v>0</v>
      </c>
      <c r="J13" s="332">
        <v>0</v>
      </c>
      <c r="K13" s="332">
        <v>0</v>
      </c>
      <c r="L13" s="332">
        <v>0</v>
      </c>
      <c r="M13" s="598">
        <v>0</v>
      </c>
      <c r="N13" s="42">
        <v>1</v>
      </c>
      <c r="O13" s="42">
        <v>378</v>
      </c>
      <c r="P13" s="42">
        <v>383</v>
      </c>
      <c r="Q13" s="52">
        <v>83</v>
      </c>
      <c r="R13" s="38" t="s">
        <v>617</v>
      </c>
    </row>
    <row r="14" spans="1:18" s="119" customFormat="1" ht="22.5" customHeight="1">
      <c r="A14" s="119" t="s">
        <v>290</v>
      </c>
      <c r="R14" s="242" t="s">
        <v>291</v>
      </c>
    </row>
  </sheetData>
  <sheetProtection/>
  <mergeCells count="11">
    <mergeCell ref="N4:Q4"/>
    <mergeCell ref="J3:M3"/>
    <mergeCell ref="J4:M4"/>
    <mergeCell ref="B3:E3"/>
    <mergeCell ref="F3:I3"/>
    <mergeCell ref="N3:Q3"/>
    <mergeCell ref="A1:R1"/>
    <mergeCell ref="R3:R8"/>
    <mergeCell ref="A3:A8"/>
    <mergeCell ref="B4:E4"/>
    <mergeCell ref="F4:I4"/>
  </mergeCells>
  <printOptions/>
  <pageMargins left="0.17" right="0.16" top="0.984251968503937" bottom="0.984251968503937" header="0.51" footer="0.5118110236220472"/>
  <pageSetup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I9"/>
  <sheetViews>
    <sheetView zoomScalePageLayoutView="0" workbookViewId="0" topLeftCell="A1">
      <selection activeCell="K21" sqref="K21"/>
    </sheetView>
  </sheetViews>
  <sheetFormatPr defaultColWidth="8.88671875" defaultRowHeight="13.5"/>
  <cols>
    <col min="1" max="1" width="10.10546875" style="456" customWidth="1"/>
    <col min="2" max="3" width="2.99609375" style="456" customWidth="1"/>
    <col min="4" max="5" width="2.88671875" style="456" customWidth="1"/>
    <col min="6" max="15" width="2.6640625" style="456" customWidth="1"/>
    <col min="16" max="19" width="2.88671875" style="456" customWidth="1"/>
    <col min="20" max="24" width="2.99609375" style="456" customWidth="1"/>
    <col min="25" max="28" width="2.21484375" style="456" customWidth="1"/>
    <col min="29" max="31" width="2.99609375" style="456" customWidth="1"/>
    <col min="32" max="32" width="3.6640625" style="456" customWidth="1"/>
    <col min="33" max="33" width="2.99609375" style="456" customWidth="1"/>
    <col min="34" max="34" width="3.6640625" style="456" customWidth="1"/>
    <col min="35" max="16384" width="8.88671875" style="456" customWidth="1"/>
  </cols>
  <sheetData>
    <row r="1" spans="1:35" s="454" customFormat="1" ht="47.25" customHeight="1">
      <c r="A1" s="1105" t="s">
        <v>292</v>
      </c>
      <c r="B1" s="1105"/>
      <c r="C1" s="1105"/>
      <c r="D1" s="1105"/>
      <c r="E1" s="1105"/>
      <c r="F1" s="1105"/>
      <c r="G1" s="1105"/>
      <c r="H1" s="1105"/>
      <c r="I1" s="1105"/>
      <c r="J1" s="1105"/>
      <c r="K1" s="1105"/>
      <c r="L1" s="1105"/>
      <c r="M1" s="1105"/>
      <c r="N1" s="1105"/>
      <c r="O1" s="1105"/>
      <c r="P1" s="1105"/>
      <c r="Q1" s="1105"/>
      <c r="R1" s="1105"/>
      <c r="S1" s="1105"/>
      <c r="T1" s="1105"/>
      <c r="U1" s="1105"/>
      <c r="V1" s="1105"/>
      <c r="W1" s="1105"/>
      <c r="X1" s="1105"/>
      <c r="Y1" s="1105"/>
      <c r="Z1" s="1105"/>
      <c r="AA1" s="1105"/>
      <c r="AB1" s="1105"/>
      <c r="AC1" s="1105"/>
      <c r="AD1" s="1105"/>
      <c r="AE1" s="1105"/>
      <c r="AF1" s="1105"/>
      <c r="AG1" s="1105"/>
      <c r="AH1" s="1105"/>
      <c r="AI1" s="1105"/>
    </row>
    <row r="2" spans="1:35" s="454" customFormat="1" ht="15.75" customHeight="1">
      <c r="A2" s="577" t="s">
        <v>781</v>
      </c>
      <c r="B2" s="577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578"/>
      <c r="Z2" s="578"/>
      <c r="AA2" s="578"/>
      <c r="AB2" s="578"/>
      <c r="AC2" s="578"/>
      <c r="AD2" s="578"/>
      <c r="AE2" s="578"/>
      <c r="AF2" s="578"/>
      <c r="AG2" s="578"/>
      <c r="AH2" s="579" t="s">
        <v>782</v>
      </c>
      <c r="AI2" s="578"/>
    </row>
    <row r="3" spans="1:35" s="580" customFormat="1" ht="12" customHeight="1">
      <c r="A3" s="1115" t="s">
        <v>649</v>
      </c>
      <c r="B3" s="1106" t="s">
        <v>783</v>
      </c>
      <c r="C3" s="1107"/>
      <c r="D3" s="1104" t="s">
        <v>784</v>
      </c>
      <c r="E3" s="1104"/>
      <c r="F3" s="1104"/>
      <c r="G3" s="1104"/>
      <c r="H3" s="1104"/>
      <c r="I3" s="1104"/>
      <c r="J3" s="1104"/>
      <c r="K3" s="1104"/>
      <c r="L3" s="1104"/>
      <c r="M3" s="1104"/>
      <c r="N3" s="1104"/>
      <c r="O3" s="1104"/>
      <c r="P3" s="1104"/>
      <c r="Q3" s="1104"/>
      <c r="R3" s="1104"/>
      <c r="S3" s="1104"/>
      <c r="T3" s="1104" t="s">
        <v>785</v>
      </c>
      <c r="U3" s="1112"/>
      <c r="V3" s="1112"/>
      <c r="W3" s="1112"/>
      <c r="X3" s="1112"/>
      <c r="Y3" s="1112"/>
      <c r="Z3" s="1112"/>
      <c r="AA3" s="1112"/>
      <c r="AB3" s="1112"/>
      <c r="AC3" s="1112"/>
      <c r="AD3" s="1112"/>
      <c r="AE3" s="1112"/>
      <c r="AF3" s="1112"/>
      <c r="AG3" s="1112"/>
      <c r="AH3" s="1112"/>
      <c r="AI3" s="1118" t="s">
        <v>786</v>
      </c>
    </row>
    <row r="4" spans="1:35" s="580" customFormat="1" ht="12" customHeight="1">
      <c r="A4" s="1116"/>
      <c r="B4" s="1108"/>
      <c r="C4" s="1109"/>
      <c r="D4" s="1104"/>
      <c r="E4" s="1104"/>
      <c r="F4" s="1104"/>
      <c r="G4" s="1104"/>
      <c r="H4" s="1104"/>
      <c r="I4" s="1104"/>
      <c r="J4" s="1104"/>
      <c r="K4" s="1104"/>
      <c r="L4" s="1104"/>
      <c r="M4" s="1104"/>
      <c r="N4" s="1104"/>
      <c r="O4" s="1104"/>
      <c r="P4" s="1104"/>
      <c r="Q4" s="1104"/>
      <c r="R4" s="1104"/>
      <c r="S4" s="1104"/>
      <c r="T4" s="1112"/>
      <c r="U4" s="1112"/>
      <c r="V4" s="1112"/>
      <c r="W4" s="1112"/>
      <c r="X4" s="1112"/>
      <c r="Y4" s="1112"/>
      <c r="Z4" s="1112"/>
      <c r="AA4" s="1112"/>
      <c r="AB4" s="1112"/>
      <c r="AC4" s="1112"/>
      <c r="AD4" s="1112"/>
      <c r="AE4" s="1112"/>
      <c r="AF4" s="1112"/>
      <c r="AG4" s="1112"/>
      <c r="AH4" s="1112"/>
      <c r="AI4" s="1119"/>
    </row>
    <row r="5" spans="1:35" s="580" customFormat="1" ht="18" customHeight="1">
      <c r="A5" s="1116"/>
      <c r="B5" s="1108"/>
      <c r="C5" s="1109"/>
      <c r="D5" s="1104" t="s">
        <v>787</v>
      </c>
      <c r="E5" s="1104"/>
      <c r="F5" s="1104" t="s">
        <v>788</v>
      </c>
      <c r="G5" s="1104"/>
      <c r="H5" s="1104"/>
      <c r="I5" s="1104" t="s">
        <v>789</v>
      </c>
      <c r="J5" s="1104"/>
      <c r="K5" s="1104"/>
      <c r="L5" s="1104" t="s">
        <v>790</v>
      </c>
      <c r="M5" s="1104"/>
      <c r="N5" s="1104"/>
      <c r="O5" s="1104"/>
      <c r="P5" s="1104" t="s">
        <v>791</v>
      </c>
      <c r="Q5" s="1104"/>
      <c r="R5" s="1104"/>
      <c r="S5" s="1104"/>
      <c r="T5" s="1104" t="s">
        <v>792</v>
      </c>
      <c r="U5" s="1104"/>
      <c r="V5" s="1104"/>
      <c r="W5" s="1104"/>
      <c r="X5" s="1104"/>
      <c r="Y5" s="1104"/>
      <c r="Z5" s="1104"/>
      <c r="AA5" s="1104"/>
      <c r="AB5" s="1104"/>
      <c r="AC5" s="1104" t="s">
        <v>793</v>
      </c>
      <c r="AD5" s="1104"/>
      <c r="AE5" s="1104"/>
      <c r="AF5" s="1104"/>
      <c r="AG5" s="1104"/>
      <c r="AH5" s="1104"/>
      <c r="AI5" s="1119"/>
    </row>
    <row r="6" spans="1:35" s="580" customFormat="1" ht="42.75" customHeight="1">
      <c r="A6" s="1117"/>
      <c r="B6" s="1110"/>
      <c r="C6" s="1111"/>
      <c r="D6" s="1104"/>
      <c r="E6" s="1104"/>
      <c r="F6" s="1104"/>
      <c r="G6" s="1104"/>
      <c r="H6" s="1104"/>
      <c r="I6" s="1104"/>
      <c r="J6" s="1104"/>
      <c r="K6" s="1104"/>
      <c r="L6" s="1104"/>
      <c r="M6" s="1104"/>
      <c r="N6" s="1104"/>
      <c r="O6" s="1104"/>
      <c r="P6" s="1104"/>
      <c r="Q6" s="1104"/>
      <c r="R6" s="1104"/>
      <c r="S6" s="1104"/>
      <c r="T6" s="1104" t="s">
        <v>794</v>
      </c>
      <c r="U6" s="1104"/>
      <c r="V6" s="1104" t="s">
        <v>795</v>
      </c>
      <c r="W6" s="1104"/>
      <c r="X6" s="1104"/>
      <c r="Y6" s="1104" t="s">
        <v>796</v>
      </c>
      <c r="Z6" s="1104"/>
      <c r="AA6" s="1104"/>
      <c r="AB6" s="1104"/>
      <c r="AC6" s="1104" t="s">
        <v>797</v>
      </c>
      <c r="AD6" s="1104"/>
      <c r="AE6" s="1104" t="s">
        <v>798</v>
      </c>
      <c r="AF6" s="1104"/>
      <c r="AG6" s="1104" t="s">
        <v>799</v>
      </c>
      <c r="AH6" s="1104"/>
      <c r="AI6" s="1120"/>
    </row>
    <row r="7" spans="1:35" s="580" customFormat="1" ht="42.75" customHeight="1">
      <c r="A7" s="581" t="s">
        <v>616</v>
      </c>
      <c r="B7" s="1113">
        <v>97</v>
      </c>
      <c r="C7" s="1114"/>
      <c r="D7" s="1114" t="s">
        <v>779</v>
      </c>
      <c r="E7" s="1114"/>
      <c r="F7" s="1114">
        <v>41</v>
      </c>
      <c r="G7" s="1114"/>
      <c r="H7" s="1114"/>
      <c r="I7" s="1114" t="s">
        <v>779</v>
      </c>
      <c r="J7" s="1114"/>
      <c r="K7" s="1114"/>
      <c r="L7" s="1114">
        <v>5</v>
      </c>
      <c r="M7" s="1114"/>
      <c r="N7" s="1114"/>
      <c r="O7" s="1114"/>
      <c r="P7" s="1114">
        <v>51</v>
      </c>
      <c r="Q7" s="1114"/>
      <c r="R7" s="1114"/>
      <c r="S7" s="1114"/>
      <c r="T7" s="1114">
        <v>52</v>
      </c>
      <c r="U7" s="1114"/>
      <c r="V7" s="1114" t="s">
        <v>779</v>
      </c>
      <c r="W7" s="1114"/>
      <c r="X7" s="1114"/>
      <c r="Y7" s="1114">
        <v>10</v>
      </c>
      <c r="Z7" s="1114"/>
      <c r="AA7" s="1114"/>
      <c r="AB7" s="1114"/>
      <c r="AC7" s="1114">
        <v>28</v>
      </c>
      <c r="AD7" s="1114"/>
      <c r="AE7" s="1114">
        <v>6</v>
      </c>
      <c r="AF7" s="1114"/>
      <c r="AG7" s="1114">
        <v>1</v>
      </c>
      <c r="AH7" s="1114"/>
      <c r="AI7" s="582" t="s">
        <v>616</v>
      </c>
    </row>
    <row r="8" spans="1:35" s="584" customFormat="1" ht="42.75" customHeight="1">
      <c r="A8" s="203" t="s">
        <v>620</v>
      </c>
      <c r="B8" s="1102">
        <f>SUM(D8:S8)</f>
        <v>74</v>
      </c>
      <c r="C8" s="1102"/>
      <c r="D8" s="1102" t="s">
        <v>779</v>
      </c>
      <c r="E8" s="1102"/>
      <c r="F8" s="1102">
        <v>26</v>
      </c>
      <c r="G8" s="1102"/>
      <c r="H8" s="1102"/>
      <c r="I8" s="1101" t="s">
        <v>779</v>
      </c>
      <c r="J8" s="1101"/>
      <c r="K8" s="1101"/>
      <c r="L8" s="1102">
        <v>7</v>
      </c>
      <c r="M8" s="1102"/>
      <c r="N8" s="1102"/>
      <c r="O8" s="1102"/>
      <c r="P8" s="1102">
        <v>41</v>
      </c>
      <c r="Q8" s="1102"/>
      <c r="R8" s="1102"/>
      <c r="S8" s="1102"/>
      <c r="T8" s="1102">
        <v>35</v>
      </c>
      <c r="U8" s="1102"/>
      <c r="V8" s="1101" t="s">
        <v>779</v>
      </c>
      <c r="W8" s="1101"/>
      <c r="X8" s="1101"/>
      <c r="Y8" s="1102">
        <v>5</v>
      </c>
      <c r="Z8" s="1102"/>
      <c r="AA8" s="1102"/>
      <c r="AB8" s="1102"/>
      <c r="AC8" s="1102">
        <v>25</v>
      </c>
      <c r="AD8" s="1102"/>
      <c r="AE8" s="1102">
        <v>9</v>
      </c>
      <c r="AF8" s="1102"/>
      <c r="AG8" s="1102" t="s">
        <v>779</v>
      </c>
      <c r="AH8" s="1103"/>
      <c r="AI8" s="583" t="s">
        <v>620</v>
      </c>
    </row>
    <row r="9" spans="1:35" s="244" customFormat="1" ht="19.5" customHeight="1">
      <c r="A9" s="191" t="s">
        <v>288</v>
      </c>
      <c r="J9" s="243"/>
      <c r="AI9" s="243" t="s">
        <v>289</v>
      </c>
    </row>
  </sheetData>
  <sheetProtection/>
  <mergeCells count="43">
    <mergeCell ref="AI3:AI6"/>
    <mergeCell ref="AC5:AH5"/>
    <mergeCell ref="T6:U6"/>
    <mergeCell ref="V6:X6"/>
    <mergeCell ref="Y6:AB6"/>
    <mergeCell ref="Y7:AB7"/>
    <mergeCell ref="AC7:AD7"/>
    <mergeCell ref="AE7:AF7"/>
    <mergeCell ref="AG7:AH7"/>
    <mergeCell ref="T7:U7"/>
    <mergeCell ref="T5:AB5"/>
    <mergeCell ref="B7:C7"/>
    <mergeCell ref="D7:E7"/>
    <mergeCell ref="F7:H7"/>
    <mergeCell ref="I7:K7"/>
    <mergeCell ref="A3:A6"/>
    <mergeCell ref="L7:O7"/>
    <mergeCell ref="P7:S7"/>
    <mergeCell ref="V7:X7"/>
    <mergeCell ref="T8:U8"/>
    <mergeCell ref="A1:AI1"/>
    <mergeCell ref="B3:C6"/>
    <mergeCell ref="D3:S4"/>
    <mergeCell ref="T3:AH4"/>
    <mergeCell ref="D5:E6"/>
    <mergeCell ref="F5:H6"/>
    <mergeCell ref="I5:K6"/>
    <mergeCell ref="L5:O6"/>
    <mergeCell ref="P5:S6"/>
    <mergeCell ref="B8:C8"/>
    <mergeCell ref="D8:E8"/>
    <mergeCell ref="F8:H8"/>
    <mergeCell ref="I8:K8"/>
    <mergeCell ref="L8:O8"/>
    <mergeCell ref="P8:S8"/>
    <mergeCell ref="V8:X8"/>
    <mergeCell ref="Y8:AB8"/>
    <mergeCell ref="AC8:AD8"/>
    <mergeCell ref="AE8:AF8"/>
    <mergeCell ref="AG8:AH8"/>
    <mergeCell ref="AC6:AD6"/>
    <mergeCell ref="AE6:AF6"/>
    <mergeCell ref="AG6:AH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D20" sqref="D20"/>
    </sheetView>
  </sheetViews>
  <sheetFormatPr defaultColWidth="7.10546875" defaultRowHeight="13.5"/>
  <cols>
    <col min="1" max="1" width="11.10546875" style="185" customWidth="1"/>
    <col min="2" max="6" width="10.6640625" style="185" customWidth="1"/>
    <col min="7" max="7" width="11.99609375" style="185" customWidth="1"/>
    <col min="8" max="8" width="11.6640625" style="185" customWidth="1"/>
    <col min="9" max="9" width="10.6640625" style="185" customWidth="1"/>
    <col min="10" max="10" width="10.5546875" style="185" customWidth="1"/>
    <col min="11" max="16384" width="7.10546875" style="185" customWidth="1"/>
  </cols>
  <sheetData>
    <row r="1" spans="1:10" ht="32.25" customHeight="1">
      <c r="A1" s="1121" t="s">
        <v>653</v>
      </c>
      <c r="B1" s="1121"/>
      <c r="C1" s="1121"/>
      <c r="D1" s="1121"/>
      <c r="E1" s="1121"/>
      <c r="F1" s="1121"/>
      <c r="G1" s="1121"/>
      <c r="H1" s="1121"/>
      <c r="I1" s="1121"/>
      <c r="J1" s="1121"/>
    </row>
    <row r="2" spans="1:10" s="300" customFormat="1" ht="20.25" customHeight="1">
      <c r="A2" s="585" t="s">
        <v>654</v>
      </c>
      <c r="J2" s="570" t="s">
        <v>77</v>
      </c>
    </row>
    <row r="3" spans="1:10" s="60" customFormat="1" ht="24" customHeight="1">
      <c r="A3" s="1122" t="s">
        <v>655</v>
      </c>
      <c r="B3" s="1076" t="s">
        <v>487</v>
      </c>
      <c r="C3" s="1080"/>
      <c r="D3" s="1123" t="s">
        <v>656</v>
      </c>
      <c r="E3" s="1124"/>
      <c r="F3" s="1076" t="s">
        <v>657</v>
      </c>
      <c r="G3" s="1080"/>
      <c r="H3" s="1076" t="s">
        <v>658</v>
      </c>
      <c r="I3" s="1080"/>
      <c r="J3" s="1084" t="s">
        <v>786</v>
      </c>
    </row>
    <row r="4" spans="1:10" s="60" customFormat="1" ht="30.75" customHeight="1">
      <c r="A4" s="1079"/>
      <c r="B4" s="1081" t="s">
        <v>1094</v>
      </c>
      <c r="C4" s="1082"/>
      <c r="D4" s="1081" t="s">
        <v>659</v>
      </c>
      <c r="E4" s="1125"/>
      <c r="F4" s="1081" t="s">
        <v>660</v>
      </c>
      <c r="G4" s="1082"/>
      <c r="H4" s="1081" t="s">
        <v>661</v>
      </c>
      <c r="I4" s="1082"/>
      <c r="J4" s="1085"/>
    </row>
    <row r="5" spans="1:10" s="60" customFormat="1" ht="21.75" customHeight="1">
      <c r="A5" s="1079"/>
      <c r="B5" s="573" t="s">
        <v>650</v>
      </c>
      <c r="C5" s="573" t="s">
        <v>651</v>
      </c>
      <c r="D5" s="573" t="s">
        <v>650</v>
      </c>
      <c r="E5" s="573" t="s">
        <v>651</v>
      </c>
      <c r="F5" s="573" t="s">
        <v>650</v>
      </c>
      <c r="G5" s="573" t="s">
        <v>651</v>
      </c>
      <c r="H5" s="573" t="s">
        <v>650</v>
      </c>
      <c r="I5" s="573" t="s">
        <v>651</v>
      </c>
      <c r="J5" s="1085"/>
    </row>
    <row r="6" spans="1:10" s="60" customFormat="1" ht="43.5" customHeight="1">
      <c r="A6" s="1082"/>
      <c r="B6" s="574" t="s">
        <v>930</v>
      </c>
      <c r="C6" s="574" t="s">
        <v>652</v>
      </c>
      <c r="D6" s="574" t="s">
        <v>930</v>
      </c>
      <c r="E6" s="574" t="s">
        <v>652</v>
      </c>
      <c r="F6" s="574" t="s">
        <v>930</v>
      </c>
      <c r="G6" s="574" t="s">
        <v>652</v>
      </c>
      <c r="H6" s="574" t="s">
        <v>930</v>
      </c>
      <c r="I6" s="574" t="s">
        <v>652</v>
      </c>
      <c r="J6" s="1086"/>
    </row>
    <row r="7" spans="1:10" s="27" customFormat="1" ht="18" customHeight="1">
      <c r="A7" s="186" t="s">
        <v>776</v>
      </c>
      <c r="B7" s="151">
        <v>2034</v>
      </c>
      <c r="C7" s="151">
        <v>5531</v>
      </c>
      <c r="D7" s="151">
        <v>1204</v>
      </c>
      <c r="E7" s="151">
        <v>3146</v>
      </c>
      <c r="F7" s="151">
        <v>830</v>
      </c>
      <c r="G7" s="151">
        <v>2385</v>
      </c>
      <c r="H7" s="246" t="s">
        <v>859</v>
      </c>
      <c r="I7" s="246" t="s">
        <v>859</v>
      </c>
      <c r="J7" s="153" t="s">
        <v>776</v>
      </c>
    </row>
    <row r="8" spans="1:10" s="27" customFormat="1" ht="18" customHeight="1">
      <c r="A8" s="186" t="s">
        <v>777</v>
      </c>
      <c r="B8" s="151">
        <v>2203</v>
      </c>
      <c r="C8" s="151">
        <v>5848</v>
      </c>
      <c r="D8" s="151">
        <v>1364</v>
      </c>
      <c r="E8" s="151">
        <v>3579</v>
      </c>
      <c r="F8" s="151">
        <v>839</v>
      </c>
      <c r="G8" s="151">
        <v>2269</v>
      </c>
      <c r="H8" s="246" t="s">
        <v>859</v>
      </c>
      <c r="I8" s="246" t="s">
        <v>859</v>
      </c>
      <c r="J8" s="153" t="s">
        <v>777</v>
      </c>
    </row>
    <row r="9" spans="1:10" s="167" customFormat="1" ht="18" customHeight="1">
      <c r="A9" s="141" t="s">
        <v>1035</v>
      </c>
      <c r="B9" s="187">
        <v>2401</v>
      </c>
      <c r="C9" s="188">
        <v>6608</v>
      </c>
      <c r="D9" s="188">
        <v>1535</v>
      </c>
      <c r="E9" s="188">
        <v>4142</v>
      </c>
      <c r="F9" s="188">
        <v>866</v>
      </c>
      <c r="G9" s="188">
        <v>2466</v>
      </c>
      <c r="H9" s="247" t="s">
        <v>780</v>
      </c>
      <c r="I9" s="248" t="s">
        <v>780</v>
      </c>
      <c r="J9" s="142" t="s">
        <v>1035</v>
      </c>
    </row>
    <row r="10" spans="1:10" s="167" customFormat="1" ht="18" customHeight="1">
      <c r="A10" s="141" t="s">
        <v>616</v>
      </c>
      <c r="B10" s="187">
        <v>2499</v>
      </c>
      <c r="C10" s="188">
        <v>6664</v>
      </c>
      <c r="D10" s="188">
        <v>1722</v>
      </c>
      <c r="E10" s="188">
        <v>4492</v>
      </c>
      <c r="F10" s="188">
        <v>777</v>
      </c>
      <c r="G10" s="188">
        <v>2172</v>
      </c>
      <c r="H10" s="247" t="s">
        <v>779</v>
      </c>
      <c r="I10" s="248" t="s">
        <v>779</v>
      </c>
      <c r="J10" s="142" t="s">
        <v>616</v>
      </c>
    </row>
    <row r="11" spans="1:10" s="66" customFormat="1" ht="18" customHeight="1">
      <c r="A11" s="143" t="s">
        <v>620</v>
      </c>
      <c r="B11" s="189">
        <f>SUM(D11,F11)</f>
        <v>2409</v>
      </c>
      <c r="C11" s="190">
        <f>SUM(E11,G11)</f>
        <v>6516</v>
      </c>
      <c r="D11" s="190">
        <v>1692</v>
      </c>
      <c r="E11" s="190">
        <v>4526</v>
      </c>
      <c r="F11" s="190">
        <v>717</v>
      </c>
      <c r="G11" s="190">
        <v>1990</v>
      </c>
      <c r="H11" s="586" t="s">
        <v>779</v>
      </c>
      <c r="I11" s="587" t="s">
        <v>779</v>
      </c>
      <c r="J11" s="144" t="s">
        <v>620</v>
      </c>
    </row>
    <row r="12" spans="1:10" s="244" customFormat="1" ht="19.5" customHeight="1">
      <c r="A12" s="191" t="s">
        <v>288</v>
      </c>
      <c r="J12" s="243" t="s">
        <v>289</v>
      </c>
    </row>
  </sheetData>
  <sheetProtection/>
  <mergeCells count="11">
    <mergeCell ref="D4:E4"/>
    <mergeCell ref="F4:G4"/>
    <mergeCell ref="J3:J6"/>
    <mergeCell ref="H4:I4"/>
    <mergeCell ref="A1:J1"/>
    <mergeCell ref="A3:A6"/>
    <mergeCell ref="B3:C3"/>
    <mergeCell ref="D3:E3"/>
    <mergeCell ref="F3:G3"/>
    <mergeCell ref="H3:I3"/>
    <mergeCell ref="B4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5"/>
  <sheetViews>
    <sheetView zoomScaleSheetLayoutView="100" zoomScalePageLayoutView="0" workbookViewId="0" topLeftCell="A1">
      <selection activeCell="G22" sqref="G22"/>
    </sheetView>
  </sheetViews>
  <sheetFormatPr defaultColWidth="7.10546875" defaultRowHeight="13.5"/>
  <cols>
    <col min="1" max="1" width="10.5546875" style="60" customWidth="1"/>
    <col min="2" max="2" width="7.6640625" style="60" customWidth="1"/>
    <col min="3" max="3" width="6.5546875" style="60" customWidth="1"/>
    <col min="4" max="4" width="6.99609375" style="60" customWidth="1"/>
    <col min="5" max="7" width="6.6640625" style="60" customWidth="1"/>
    <col min="8" max="8" width="6.77734375" style="60" customWidth="1"/>
    <col min="9" max="11" width="7.5546875" style="60" customWidth="1"/>
    <col min="12" max="12" width="6.77734375" style="60" customWidth="1"/>
    <col min="13" max="13" width="6.21484375" style="60" customWidth="1"/>
    <col min="14" max="15" width="6.5546875" style="60" customWidth="1"/>
    <col min="16" max="16" width="5.88671875" style="60" customWidth="1"/>
    <col min="17" max="17" width="10.99609375" style="60" customWidth="1"/>
    <col min="18" max="18" width="10.21484375" style="60" customWidth="1"/>
    <col min="19" max="16384" width="7.10546875" style="60" customWidth="1"/>
  </cols>
  <sheetData>
    <row r="1" spans="1:18" ht="32.25" customHeight="1">
      <c r="A1" s="798" t="s">
        <v>1030</v>
      </c>
      <c r="B1" s="798"/>
      <c r="C1" s="798"/>
      <c r="D1" s="798"/>
      <c r="E1" s="798"/>
      <c r="F1" s="798"/>
      <c r="G1" s="798"/>
      <c r="H1" s="798"/>
      <c r="I1" s="798"/>
      <c r="J1" s="798"/>
      <c r="K1" s="798"/>
      <c r="L1" s="798"/>
      <c r="M1" s="798"/>
      <c r="N1" s="798"/>
      <c r="O1" s="798"/>
      <c r="P1" s="798"/>
      <c r="Q1" s="799"/>
      <c r="R1" s="799"/>
    </row>
    <row r="2" spans="1:18" ht="18" customHeight="1">
      <c r="A2" s="60" t="s">
        <v>1189</v>
      </c>
      <c r="R2" s="130" t="s">
        <v>1190</v>
      </c>
    </row>
    <row r="3" spans="1:18" ht="30" customHeight="1">
      <c r="A3" s="779" t="s">
        <v>1095</v>
      </c>
      <c r="B3" s="231" t="s">
        <v>1264</v>
      </c>
      <c r="C3" s="800" t="s">
        <v>576</v>
      </c>
      <c r="D3" s="801"/>
      <c r="E3" s="801"/>
      <c r="F3" s="801"/>
      <c r="G3" s="801"/>
      <c r="H3" s="801"/>
      <c r="I3" s="801"/>
      <c r="J3" s="801"/>
      <c r="K3" s="801"/>
      <c r="L3" s="801"/>
      <c r="M3" s="801"/>
      <c r="N3" s="801"/>
      <c r="O3" s="801"/>
      <c r="P3" s="802"/>
      <c r="Q3" s="231" t="s">
        <v>584</v>
      </c>
      <c r="R3" s="783" t="s">
        <v>1031</v>
      </c>
    </row>
    <row r="4" spans="1:18" ht="30" customHeight="1">
      <c r="A4" s="766"/>
      <c r="B4" s="110"/>
      <c r="C4" s="803" t="s">
        <v>585</v>
      </c>
      <c r="D4" s="801"/>
      <c r="E4" s="801"/>
      <c r="F4" s="801"/>
      <c r="G4" s="801"/>
      <c r="H4" s="801"/>
      <c r="I4" s="801"/>
      <c r="J4" s="801"/>
      <c r="K4" s="801"/>
      <c r="L4" s="801"/>
      <c r="M4" s="783" t="s">
        <v>586</v>
      </c>
      <c r="N4" s="801"/>
      <c r="O4" s="801"/>
      <c r="P4" s="802"/>
      <c r="Q4" s="209" t="s">
        <v>587</v>
      </c>
      <c r="R4" s="784"/>
    </row>
    <row r="5" spans="1:18" ht="24.75" customHeight="1">
      <c r="A5" s="766"/>
      <c r="B5" s="110"/>
      <c r="C5" s="278" t="s">
        <v>1032</v>
      </c>
      <c r="D5" s="231" t="s">
        <v>539</v>
      </c>
      <c r="E5" s="231" t="s">
        <v>540</v>
      </c>
      <c r="F5" s="231" t="s">
        <v>588</v>
      </c>
      <c r="G5" s="231" t="s">
        <v>590</v>
      </c>
      <c r="H5" s="231" t="s">
        <v>521</v>
      </c>
      <c r="I5" s="231" t="s">
        <v>540</v>
      </c>
      <c r="J5" s="231" t="s">
        <v>543</v>
      </c>
      <c r="K5" s="231" t="s">
        <v>544</v>
      </c>
      <c r="L5" s="231" t="s">
        <v>522</v>
      </c>
      <c r="M5" s="278" t="s">
        <v>1033</v>
      </c>
      <c r="N5" s="231" t="s">
        <v>547</v>
      </c>
      <c r="O5" s="231" t="s">
        <v>548</v>
      </c>
      <c r="P5" s="265" t="s">
        <v>591</v>
      </c>
      <c r="Q5" s="278" t="s">
        <v>592</v>
      </c>
      <c r="R5" s="784"/>
    </row>
    <row r="6" spans="1:18" ht="24.75" customHeight="1">
      <c r="A6" s="766"/>
      <c r="B6" s="110"/>
      <c r="C6" s="280"/>
      <c r="D6" s="280"/>
      <c r="E6" s="278" t="s">
        <v>539</v>
      </c>
      <c r="F6" s="278"/>
      <c r="G6" s="280"/>
      <c r="H6" s="280"/>
      <c r="I6" s="278" t="s">
        <v>550</v>
      </c>
      <c r="J6" s="278" t="s">
        <v>549</v>
      </c>
      <c r="K6" s="280"/>
      <c r="L6" s="278" t="s">
        <v>525</v>
      </c>
      <c r="M6" s="280"/>
      <c r="N6" s="280"/>
      <c r="O6" s="280"/>
      <c r="P6" s="280"/>
      <c r="Q6" s="214" t="s">
        <v>593</v>
      </c>
      <c r="R6" s="784"/>
    </row>
    <row r="7" spans="1:18" ht="24.75" customHeight="1">
      <c r="A7" s="766"/>
      <c r="B7" s="110"/>
      <c r="C7" s="280" t="s">
        <v>1324</v>
      </c>
      <c r="D7" s="280"/>
      <c r="E7" s="280"/>
      <c r="F7" s="307" t="s">
        <v>594</v>
      </c>
      <c r="G7" s="280"/>
      <c r="H7" s="280"/>
      <c r="I7" s="307" t="s">
        <v>595</v>
      </c>
      <c r="J7" s="283" t="s">
        <v>1034</v>
      </c>
      <c r="K7" s="282" t="s">
        <v>561</v>
      </c>
      <c r="L7" s="282" t="s">
        <v>565</v>
      </c>
      <c r="M7" s="280" t="s">
        <v>1324</v>
      </c>
      <c r="N7" s="307" t="s">
        <v>596</v>
      </c>
      <c r="O7" s="307" t="s">
        <v>597</v>
      </c>
      <c r="P7" s="699"/>
      <c r="Q7" s="280" t="s">
        <v>598</v>
      </c>
      <c r="R7" s="784"/>
    </row>
    <row r="8" spans="1:18" ht="24.75" customHeight="1">
      <c r="A8" s="780"/>
      <c r="B8" s="255" t="s">
        <v>1166</v>
      </c>
      <c r="C8" s="234" t="s">
        <v>1274</v>
      </c>
      <c r="D8" s="284" t="s">
        <v>523</v>
      </c>
      <c r="E8" s="284" t="s">
        <v>532</v>
      </c>
      <c r="F8" s="234" t="s">
        <v>533</v>
      </c>
      <c r="G8" s="713" t="s">
        <v>534</v>
      </c>
      <c r="H8" s="284" t="s">
        <v>536</v>
      </c>
      <c r="I8" s="285" t="s">
        <v>538</v>
      </c>
      <c r="J8" s="209" t="s">
        <v>538</v>
      </c>
      <c r="K8" s="284" t="s">
        <v>538</v>
      </c>
      <c r="L8" s="284" t="s">
        <v>572</v>
      </c>
      <c r="M8" s="234" t="s">
        <v>1274</v>
      </c>
      <c r="N8" s="284" t="s">
        <v>575</v>
      </c>
      <c r="O8" s="284" t="s">
        <v>575</v>
      </c>
      <c r="P8" s="695" t="s">
        <v>1222</v>
      </c>
      <c r="Q8" s="234" t="s">
        <v>599</v>
      </c>
      <c r="R8" s="785"/>
    </row>
    <row r="9" spans="1:18" s="66" customFormat="1" ht="33" customHeight="1">
      <c r="A9" s="62" t="s">
        <v>776</v>
      </c>
      <c r="B9" s="56">
        <v>78</v>
      </c>
      <c r="C9" s="56">
        <v>48</v>
      </c>
      <c r="D9" s="56">
        <v>10</v>
      </c>
      <c r="E9" s="56">
        <v>6</v>
      </c>
      <c r="F9" s="56">
        <v>0</v>
      </c>
      <c r="G9" s="63" t="s">
        <v>780</v>
      </c>
      <c r="H9" s="56">
        <v>12</v>
      </c>
      <c r="I9" s="56">
        <v>4</v>
      </c>
      <c r="J9" s="56">
        <v>1</v>
      </c>
      <c r="K9" s="56">
        <v>2</v>
      </c>
      <c r="L9" s="56">
        <v>13</v>
      </c>
      <c r="M9" s="63">
        <v>9</v>
      </c>
      <c r="N9" s="63">
        <v>1</v>
      </c>
      <c r="O9" s="63" t="s">
        <v>780</v>
      </c>
      <c r="P9" s="63">
        <v>8</v>
      </c>
      <c r="Q9" s="64">
        <v>21</v>
      </c>
      <c r="R9" s="65" t="s">
        <v>776</v>
      </c>
    </row>
    <row r="10" spans="1:18" s="66" customFormat="1" ht="33" customHeight="1">
      <c r="A10" s="62" t="s">
        <v>777</v>
      </c>
      <c r="B10" s="56">
        <v>64</v>
      </c>
      <c r="C10" s="56">
        <v>37</v>
      </c>
      <c r="D10" s="56">
        <v>9</v>
      </c>
      <c r="E10" s="56">
        <v>5</v>
      </c>
      <c r="F10" s="56">
        <v>5</v>
      </c>
      <c r="G10" s="63" t="s">
        <v>780</v>
      </c>
      <c r="H10" s="56">
        <v>6</v>
      </c>
      <c r="I10" s="56">
        <v>3</v>
      </c>
      <c r="J10" s="56">
        <v>0</v>
      </c>
      <c r="K10" s="56">
        <v>1</v>
      </c>
      <c r="L10" s="56">
        <v>8</v>
      </c>
      <c r="M10" s="63">
        <v>6</v>
      </c>
      <c r="N10" s="63">
        <v>2</v>
      </c>
      <c r="O10" s="63" t="s">
        <v>780</v>
      </c>
      <c r="P10" s="63">
        <v>4</v>
      </c>
      <c r="Q10" s="64">
        <v>21</v>
      </c>
      <c r="R10" s="65" t="s">
        <v>1029</v>
      </c>
    </row>
    <row r="11" spans="1:18" s="34" customFormat="1" ht="33" customHeight="1">
      <c r="A11" s="67" t="s">
        <v>801</v>
      </c>
      <c r="B11" s="29">
        <v>59</v>
      </c>
      <c r="C11" s="30">
        <v>35</v>
      </c>
      <c r="D11" s="30">
        <v>8</v>
      </c>
      <c r="E11" s="30">
        <v>5</v>
      </c>
      <c r="F11" s="30">
        <v>6</v>
      </c>
      <c r="G11" s="30">
        <v>0</v>
      </c>
      <c r="H11" s="30">
        <v>5</v>
      </c>
      <c r="I11" s="30">
        <v>3</v>
      </c>
      <c r="J11" s="30">
        <v>0</v>
      </c>
      <c r="K11" s="30">
        <v>1</v>
      </c>
      <c r="L11" s="30">
        <v>7</v>
      </c>
      <c r="M11" s="30">
        <v>1</v>
      </c>
      <c r="N11" s="30">
        <v>1</v>
      </c>
      <c r="O11" s="30">
        <v>0</v>
      </c>
      <c r="P11" s="30">
        <v>0</v>
      </c>
      <c r="Q11" s="50">
        <v>23</v>
      </c>
      <c r="R11" s="68" t="s">
        <v>1035</v>
      </c>
    </row>
    <row r="12" spans="1:18" s="34" customFormat="1" ht="33" customHeight="1">
      <c r="A12" s="67" t="s">
        <v>614</v>
      </c>
      <c r="B12" s="29">
        <v>62</v>
      </c>
      <c r="C12" s="30">
        <v>35</v>
      </c>
      <c r="D12" s="30">
        <v>9</v>
      </c>
      <c r="E12" s="30">
        <v>4</v>
      </c>
      <c r="F12" s="30">
        <v>3</v>
      </c>
      <c r="G12" s="30">
        <v>0</v>
      </c>
      <c r="H12" s="30">
        <v>10</v>
      </c>
      <c r="I12" s="30">
        <v>2</v>
      </c>
      <c r="J12" s="30">
        <v>0</v>
      </c>
      <c r="K12" s="30">
        <v>2</v>
      </c>
      <c r="L12" s="30">
        <v>5</v>
      </c>
      <c r="M12" s="30">
        <v>6</v>
      </c>
      <c r="N12" s="30">
        <v>1</v>
      </c>
      <c r="O12" s="30">
        <v>0</v>
      </c>
      <c r="P12" s="30">
        <v>5</v>
      </c>
      <c r="Q12" s="50">
        <v>21</v>
      </c>
      <c r="R12" s="68" t="s">
        <v>614</v>
      </c>
    </row>
    <row r="13" spans="1:18" s="39" customFormat="1" ht="33" customHeight="1">
      <c r="A13" s="69" t="s">
        <v>577</v>
      </c>
      <c r="B13" s="51">
        <f>SUM(Q13,M13,C13)</f>
        <v>75</v>
      </c>
      <c r="C13" s="42">
        <f>SUM(D13:L13)</f>
        <v>43</v>
      </c>
      <c r="D13" s="42">
        <v>8</v>
      </c>
      <c r="E13" s="42">
        <v>3</v>
      </c>
      <c r="F13" s="42">
        <v>6</v>
      </c>
      <c r="G13" s="42">
        <v>0</v>
      </c>
      <c r="H13" s="42">
        <v>13</v>
      </c>
      <c r="I13" s="42">
        <v>2</v>
      </c>
      <c r="J13" s="42">
        <v>0</v>
      </c>
      <c r="K13" s="42">
        <v>1</v>
      </c>
      <c r="L13" s="42">
        <v>10</v>
      </c>
      <c r="M13" s="42">
        <v>11</v>
      </c>
      <c r="N13" s="42">
        <v>2</v>
      </c>
      <c r="O13" s="42">
        <v>0</v>
      </c>
      <c r="P13" s="42">
        <v>9</v>
      </c>
      <c r="Q13" s="52">
        <v>21</v>
      </c>
      <c r="R13" s="70" t="s">
        <v>577</v>
      </c>
    </row>
    <row r="14" spans="1:28" s="119" customFormat="1" ht="15.75" customHeight="1">
      <c r="A14" s="119" t="s">
        <v>98</v>
      </c>
      <c r="L14" s="223" t="s">
        <v>99</v>
      </c>
      <c r="S14" s="223"/>
      <c r="T14" s="223"/>
      <c r="U14" s="223"/>
      <c r="V14" s="223"/>
      <c r="W14" s="223"/>
      <c r="X14" s="223"/>
      <c r="Y14" s="223"/>
      <c r="Z14" s="223"/>
      <c r="AA14" s="223"/>
      <c r="AB14" s="223"/>
    </row>
    <row r="15" spans="1:7" s="119" customFormat="1" ht="15.75" customHeight="1">
      <c r="A15" s="119" t="s">
        <v>580</v>
      </c>
      <c r="G15" s="229"/>
    </row>
  </sheetData>
  <sheetProtection/>
  <mergeCells count="6">
    <mergeCell ref="A1:R1"/>
    <mergeCell ref="C3:P3"/>
    <mergeCell ref="C4:L4"/>
    <mergeCell ref="M4:P4"/>
    <mergeCell ref="A3:A8"/>
    <mergeCell ref="R3:R8"/>
  </mergeCells>
  <printOptions/>
  <pageMargins left="0.52" right="0.32" top="0.984251968503937" bottom="0.984251968503937" header="0.5118110236220472" footer="0.5118110236220472"/>
  <pageSetup horizontalDpi="600" verticalDpi="600" orientation="landscape" paperSize="9" scale="8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R27"/>
  <sheetViews>
    <sheetView zoomScale="85" zoomScaleNormal="85" zoomScaleSheetLayoutView="85" zoomScalePageLayoutView="0" workbookViewId="0" topLeftCell="A1">
      <selection activeCell="H14" sqref="H14"/>
    </sheetView>
  </sheetViews>
  <sheetFormatPr defaultColWidth="8.77734375" defaultRowHeight="13.5"/>
  <cols>
    <col min="1" max="1" width="10.5546875" style="168" customWidth="1"/>
    <col min="2" max="2" width="6.21484375" style="168" customWidth="1"/>
    <col min="3" max="3" width="7.3359375" style="168" customWidth="1"/>
    <col min="4" max="4" width="7.10546875" style="168" customWidth="1"/>
    <col min="5" max="5" width="8.21484375" style="168" customWidth="1"/>
    <col min="6" max="6" width="6.10546875" style="168" customWidth="1"/>
    <col min="7" max="7" width="6.77734375" style="168" customWidth="1"/>
    <col min="8" max="8" width="7.10546875" style="168" customWidth="1"/>
    <col min="9" max="9" width="7.5546875" style="168" customWidth="1"/>
    <col min="10" max="10" width="6.21484375" style="168" customWidth="1"/>
    <col min="11" max="11" width="6.99609375" style="168" customWidth="1"/>
    <col min="12" max="12" width="7.4453125" style="168" customWidth="1"/>
    <col min="13" max="13" width="7.21484375" style="168" customWidth="1"/>
    <col min="14" max="14" width="10.10546875" style="168" customWidth="1"/>
    <col min="15" max="15" width="7.6640625" style="168" customWidth="1"/>
    <col min="16" max="16" width="7.6640625" style="168" bestFit="1" customWidth="1"/>
    <col min="17" max="16384" width="8.77734375" style="168" customWidth="1"/>
  </cols>
  <sheetData>
    <row r="1" spans="1:18" s="192" customFormat="1" ht="23.25">
      <c r="A1" s="1083" t="s">
        <v>872</v>
      </c>
      <c r="B1" s="1083"/>
      <c r="C1" s="1083"/>
      <c r="D1" s="1083"/>
      <c r="E1" s="1083"/>
      <c r="F1" s="1083"/>
      <c r="G1" s="1083"/>
      <c r="H1" s="1083"/>
      <c r="I1" s="1083"/>
      <c r="J1" s="1083"/>
      <c r="K1" s="1083"/>
      <c r="L1" s="1083"/>
      <c r="M1" s="1083"/>
      <c r="N1" s="1083"/>
      <c r="O1" s="1083"/>
      <c r="P1" s="1083"/>
      <c r="Q1" s="1083"/>
      <c r="R1" s="1126"/>
    </row>
    <row r="2" spans="1:14" s="192" customFormat="1" ht="18" customHeight="1">
      <c r="A2" s="192" t="s">
        <v>873</v>
      </c>
      <c r="L2" s="1127" t="s">
        <v>874</v>
      </c>
      <c r="M2" s="1128"/>
      <c r="N2" s="1128"/>
    </row>
    <row r="3" spans="1:14" s="192" customFormat="1" ht="15" customHeight="1">
      <c r="A3" s="1129" t="s">
        <v>875</v>
      </c>
      <c r="B3" s="1132" t="s">
        <v>876</v>
      </c>
      <c r="C3" s="1133"/>
      <c r="D3" s="1133"/>
      <c r="E3" s="1133"/>
      <c r="F3" s="1133"/>
      <c r="G3" s="1133"/>
      <c r="H3" s="1133"/>
      <c r="I3" s="1133"/>
      <c r="J3" s="1133"/>
      <c r="K3" s="1133"/>
      <c r="L3" s="1133"/>
      <c r="M3" s="1134"/>
      <c r="N3" s="1135" t="s">
        <v>877</v>
      </c>
    </row>
    <row r="4" spans="1:14" s="192" customFormat="1" ht="15" customHeight="1">
      <c r="A4" s="1130"/>
      <c r="B4" s="1138" t="s">
        <v>878</v>
      </c>
      <c r="C4" s="1139"/>
      <c r="D4" s="1139"/>
      <c r="E4" s="1140"/>
      <c r="F4" s="1141" t="s">
        <v>879</v>
      </c>
      <c r="G4" s="1142"/>
      <c r="H4" s="1142"/>
      <c r="I4" s="1143"/>
      <c r="J4" s="1144" t="s">
        <v>880</v>
      </c>
      <c r="K4" s="1142"/>
      <c r="L4" s="1142"/>
      <c r="M4" s="1143"/>
      <c r="N4" s="1136"/>
    </row>
    <row r="5" spans="1:14" s="192" customFormat="1" ht="15" customHeight="1">
      <c r="A5" s="1130"/>
      <c r="B5" s="589" t="s">
        <v>881</v>
      </c>
      <c r="C5" s="1132" t="s">
        <v>882</v>
      </c>
      <c r="D5" s="1134"/>
      <c r="E5" s="589" t="s">
        <v>883</v>
      </c>
      <c r="F5" s="589" t="s">
        <v>881</v>
      </c>
      <c r="G5" s="1132" t="s">
        <v>882</v>
      </c>
      <c r="H5" s="1134"/>
      <c r="I5" s="589" t="s">
        <v>883</v>
      </c>
      <c r="J5" s="589" t="s">
        <v>881</v>
      </c>
      <c r="K5" s="1132" t="s">
        <v>882</v>
      </c>
      <c r="L5" s="1134"/>
      <c r="M5" s="589" t="s">
        <v>883</v>
      </c>
      <c r="N5" s="1136"/>
    </row>
    <row r="6" spans="1:14" s="192" customFormat="1" ht="15" customHeight="1">
      <c r="A6" s="1130"/>
      <c r="B6" s="590"/>
      <c r="C6" s="1137" t="s">
        <v>884</v>
      </c>
      <c r="D6" s="1131"/>
      <c r="E6" s="593" t="s">
        <v>885</v>
      </c>
      <c r="F6" s="590"/>
      <c r="G6" s="1137" t="s">
        <v>884</v>
      </c>
      <c r="H6" s="1131"/>
      <c r="I6" s="593" t="s">
        <v>885</v>
      </c>
      <c r="J6" s="590"/>
      <c r="K6" s="1137" t="s">
        <v>884</v>
      </c>
      <c r="L6" s="1131"/>
      <c r="M6" s="593" t="s">
        <v>885</v>
      </c>
      <c r="N6" s="1136"/>
    </row>
    <row r="7" spans="1:14" s="192" customFormat="1" ht="15" customHeight="1">
      <c r="A7" s="1130"/>
      <c r="B7" s="590"/>
      <c r="C7" s="589" t="s">
        <v>886</v>
      </c>
      <c r="D7" s="589" t="s">
        <v>887</v>
      </c>
      <c r="E7" s="588"/>
      <c r="F7" s="590"/>
      <c r="G7" s="589" t="s">
        <v>886</v>
      </c>
      <c r="H7" s="589" t="s">
        <v>887</v>
      </c>
      <c r="I7" s="588"/>
      <c r="J7" s="590"/>
      <c r="K7" s="589" t="s">
        <v>886</v>
      </c>
      <c r="L7" s="589" t="s">
        <v>887</v>
      </c>
      <c r="M7" s="588"/>
      <c r="N7" s="1136"/>
    </row>
    <row r="8" spans="1:14" s="192" customFormat="1" ht="15" customHeight="1">
      <c r="A8" s="1130"/>
      <c r="B8" s="590"/>
      <c r="C8" s="590"/>
      <c r="D8" s="590"/>
      <c r="E8" s="594" t="s">
        <v>888</v>
      </c>
      <c r="F8" s="590"/>
      <c r="G8" s="590"/>
      <c r="H8" s="590"/>
      <c r="I8" s="594" t="s">
        <v>888</v>
      </c>
      <c r="J8" s="590"/>
      <c r="K8" s="590"/>
      <c r="L8" s="590"/>
      <c r="M8" s="594" t="s">
        <v>888</v>
      </c>
      <c r="N8" s="1136"/>
    </row>
    <row r="9" spans="1:14" s="192" customFormat="1" ht="15" customHeight="1">
      <c r="A9" s="1131"/>
      <c r="B9" s="595" t="s">
        <v>889</v>
      </c>
      <c r="C9" s="595" t="s">
        <v>890</v>
      </c>
      <c r="D9" s="595" t="s">
        <v>891</v>
      </c>
      <c r="E9" s="592" t="s">
        <v>892</v>
      </c>
      <c r="F9" s="595" t="s">
        <v>889</v>
      </c>
      <c r="G9" s="595" t="s">
        <v>890</v>
      </c>
      <c r="H9" s="595" t="s">
        <v>891</v>
      </c>
      <c r="I9" s="592" t="s">
        <v>892</v>
      </c>
      <c r="J9" s="595" t="s">
        <v>889</v>
      </c>
      <c r="K9" s="595" t="s">
        <v>890</v>
      </c>
      <c r="L9" s="595" t="s">
        <v>891</v>
      </c>
      <c r="M9" s="592" t="s">
        <v>892</v>
      </c>
      <c r="N9" s="1137"/>
    </row>
    <row r="10" spans="1:14" s="27" customFormat="1" ht="23.25" customHeight="1">
      <c r="A10" s="62" t="s">
        <v>776</v>
      </c>
      <c r="B10" s="193">
        <v>1248</v>
      </c>
      <c r="C10" s="47">
        <v>6455</v>
      </c>
      <c r="D10" s="47">
        <v>2839</v>
      </c>
      <c r="E10" s="47">
        <v>109736</v>
      </c>
      <c r="F10" s="47">
        <v>8</v>
      </c>
      <c r="G10" s="47">
        <v>948</v>
      </c>
      <c r="H10" s="47">
        <v>109</v>
      </c>
      <c r="I10" s="47">
        <v>17136</v>
      </c>
      <c r="J10" s="47">
        <v>1240</v>
      </c>
      <c r="K10" s="47">
        <v>5507</v>
      </c>
      <c r="L10" s="47">
        <v>2730</v>
      </c>
      <c r="M10" s="194">
        <v>92600</v>
      </c>
      <c r="N10" s="26" t="s">
        <v>776</v>
      </c>
    </row>
    <row r="11" spans="1:14" s="27" customFormat="1" ht="23.25" customHeight="1">
      <c r="A11" s="62" t="s">
        <v>777</v>
      </c>
      <c r="B11" s="193">
        <v>1242</v>
      </c>
      <c r="C11" s="47">
        <v>6355</v>
      </c>
      <c r="D11" s="47">
        <v>1120</v>
      </c>
      <c r="E11" s="47">
        <v>144740</v>
      </c>
      <c r="F11" s="47">
        <v>8</v>
      </c>
      <c r="G11" s="47">
        <v>366</v>
      </c>
      <c r="H11" s="47">
        <v>194</v>
      </c>
      <c r="I11" s="47">
        <v>12914</v>
      </c>
      <c r="J11" s="47">
        <v>1234</v>
      </c>
      <c r="K11" s="47">
        <v>5989</v>
      </c>
      <c r="L11" s="47">
        <v>926</v>
      </c>
      <c r="M11" s="194">
        <v>131826</v>
      </c>
      <c r="N11" s="26" t="s">
        <v>777</v>
      </c>
    </row>
    <row r="12" spans="1:14" s="34" customFormat="1" ht="23.25" customHeight="1">
      <c r="A12" s="67" t="s">
        <v>893</v>
      </c>
      <c r="B12" s="30">
        <v>1241</v>
      </c>
      <c r="C12" s="30">
        <v>6411</v>
      </c>
      <c r="D12" s="30">
        <v>1060</v>
      </c>
      <c r="E12" s="30">
        <v>150146</v>
      </c>
      <c r="F12" s="82">
        <v>7</v>
      </c>
      <c r="G12" s="82">
        <v>422</v>
      </c>
      <c r="H12" s="82">
        <v>133</v>
      </c>
      <c r="I12" s="82">
        <v>17025</v>
      </c>
      <c r="J12" s="82">
        <v>1234</v>
      </c>
      <c r="K12" s="82">
        <v>5989</v>
      </c>
      <c r="L12" s="82">
        <v>927</v>
      </c>
      <c r="M12" s="82">
        <v>133121</v>
      </c>
      <c r="N12" s="33" t="s">
        <v>893</v>
      </c>
    </row>
    <row r="13" spans="1:14" s="34" customFormat="1" ht="23.25" customHeight="1">
      <c r="A13" s="67" t="s">
        <v>614</v>
      </c>
      <c r="B13" s="30">
        <v>1242</v>
      </c>
      <c r="C13" s="30">
        <v>6411</v>
      </c>
      <c r="D13" s="30">
        <v>1077</v>
      </c>
      <c r="E13" s="30">
        <v>158030</v>
      </c>
      <c r="F13" s="82">
        <v>8</v>
      </c>
      <c r="G13" s="82">
        <v>422</v>
      </c>
      <c r="H13" s="82">
        <v>129</v>
      </c>
      <c r="I13" s="82">
        <v>24909</v>
      </c>
      <c r="J13" s="82">
        <v>1234</v>
      </c>
      <c r="K13" s="82">
        <v>5989</v>
      </c>
      <c r="L13" s="82">
        <v>948</v>
      </c>
      <c r="M13" s="82">
        <v>133121</v>
      </c>
      <c r="N13" s="33" t="s">
        <v>614</v>
      </c>
    </row>
    <row r="14" spans="1:14" s="39" customFormat="1" ht="23.25" customHeight="1">
      <c r="A14" s="69" t="s">
        <v>894</v>
      </c>
      <c r="B14" s="169">
        <v>16</v>
      </c>
      <c r="C14" s="170">
        <v>539</v>
      </c>
      <c r="D14" s="170">
        <v>233</v>
      </c>
      <c r="E14" s="170">
        <v>306</v>
      </c>
      <c r="F14" s="202">
        <v>8</v>
      </c>
      <c r="G14" s="202">
        <v>421</v>
      </c>
      <c r="H14" s="202">
        <v>120</v>
      </c>
      <c r="I14" s="202">
        <v>301</v>
      </c>
      <c r="J14" s="202">
        <v>8</v>
      </c>
      <c r="K14" s="202">
        <v>118</v>
      </c>
      <c r="L14" s="202">
        <v>113</v>
      </c>
      <c r="M14" s="203">
        <v>5</v>
      </c>
      <c r="N14" s="38" t="s">
        <v>894</v>
      </c>
    </row>
    <row r="15" spans="1:13" s="60" customFormat="1" ht="13.5" customHeight="1">
      <c r="A15" s="34"/>
      <c r="B15" s="195"/>
      <c r="C15" s="195"/>
      <c r="D15" s="130"/>
      <c r="E15" s="130"/>
      <c r="F15" s="130"/>
      <c r="G15" s="130"/>
      <c r="H15" s="130"/>
      <c r="I15" s="130"/>
      <c r="J15" s="130"/>
      <c r="K15" s="130"/>
      <c r="L15" s="130"/>
      <c r="M15" s="130"/>
    </row>
    <row r="16" spans="1:17" s="192" customFormat="1" ht="13.5" customHeight="1">
      <c r="A16" s="1129" t="s">
        <v>875</v>
      </c>
      <c r="B16" s="1144" t="s">
        <v>895</v>
      </c>
      <c r="C16" s="1145"/>
      <c r="D16" s="1145"/>
      <c r="E16" s="1145"/>
      <c r="F16" s="1145"/>
      <c r="G16" s="1146"/>
      <c r="H16" s="1141" t="s">
        <v>896</v>
      </c>
      <c r="I16" s="1142"/>
      <c r="J16" s="1142"/>
      <c r="K16" s="1142"/>
      <c r="L16" s="1142"/>
      <c r="M16" s="1142"/>
      <c r="N16" s="1142"/>
      <c r="O16" s="1142"/>
      <c r="P16" s="1143"/>
      <c r="Q16" s="1135" t="s">
        <v>877</v>
      </c>
    </row>
    <row r="17" spans="1:17" s="192" customFormat="1" ht="13.5" customHeight="1">
      <c r="A17" s="1130"/>
      <c r="B17" s="1141" t="s">
        <v>897</v>
      </c>
      <c r="C17" s="1143"/>
      <c r="D17" s="1144" t="s">
        <v>898</v>
      </c>
      <c r="E17" s="1143"/>
      <c r="F17" s="1135" t="s">
        <v>899</v>
      </c>
      <c r="G17" s="1134"/>
      <c r="H17" s="1144" t="s">
        <v>900</v>
      </c>
      <c r="I17" s="1142"/>
      <c r="J17" s="1143"/>
      <c r="K17" s="1144" t="s">
        <v>901</v>
      </c>
      <c r="L17" s="1142"/>
      <c r="M17" s="1143"/>
      <c r="N17" s="1144" t="s">
        <v>902</v>
      </c>
      <c r="O17" s="1142"/>
      <c r="P17" s="1143"/>
      <c r="Q17" s="1136"/>
    </row>
    <row r="18" spans="1:17" s="192" customFormat="1" ht="13.5" customHeight="1">
      <c r="A18" s="1130"/>
      <c r="B18" s="589" t="s">
        <v>881</v>
      </c>
      <c r="C18" s="589" t="s">
        <v>903</v>
      </c>
      <c r="D18" s="589" t="s">
        <v>881</v>
      </c>
      <c r="E18" s="589" t="s">
        <v>903</v>
      </c>
      <c r="F18" s="589" t="s">
        <v>881</v>
      </c>
      <c r="G18" s="596" t="s">
        <v>903</v>
      </c>
      <c r="H18" s="593" t="s">
        <v>904</v>
      </c>
      <c r="I18" s="597" t="s">
        <v>905</v>
      </c>
      <c r="J18" s="589" t="s">
        <v>906</v>
      </c>
      <c r="K18" s="593" t="s">
        <v>904</v>
      </c>
      <c r="L18" s="597" t="s">
        <v>905</v>
      </c>
      <c r="M18" s="589" t="s">
        <v>906</v>
      </c>
      <c r="N18" s="593" t="s">
        <v>904</v>
      </c>
      <c r="O18" s="597" t="s">
        <v>905</v>
      </c>
      <c r="P18" s="589" t="s">
        <v>906</v>
      </c>
      <c r="Q18" s="1136"/>
    </row>
    <row r="19" spans="1:17" s="192" customFormat="1" ht="13.5" customHeight="1">
      <c r="A19" s="1131"/>
      <c r="B19" s="595" t="s">
        <v>889</v>
      </c>
      <c r="C19" s="591" t="s">
        <v>907</v>
      </c>
      <c r="D19" s="595" t="s">
        <v>889</v>
      </c>
      <c r="E19" s="591" t="s">
        <v>907</v>
      </c>
      <c r="F19" s="595" t="s">
        <v>889</v>
      </c>
      <c r="G19" s="591" t="s">
        <v>907</v>
      </c>
      <c r="H19" s="595" t="s">
        <v>908</v>
      </c>
      <c r="I19" s="592" t="s">
        <v>909</v>
      </c>
      <c r="J19" s="595" t="s">
        <v>910</v>
      </c>
      <c r="K19" s="595" t="s">
        <v>908</v>
      </c>
      <c r="L19" s="592" t="s">
        <v>909</v>
      </c>
      <c r="M19" s="595" t="s">
        <v>910</v>
      </c>
      <c r="N19" s="595" t="s">
        <v>908</v>
      </c>
      <c r="O19" s="592" t="s">
        <v>909</v>
      </c>
      <c r="P19" s="595" t="s">
        <v>910</v>
      </c>
      <c r="Q19" s="1137"/>
    </row>
    <row r="20" spans="1:17" s="27" customFormat="1" ht="23.25" customHeight="1">
      <c r="A20" s="62" t="s">
        <v>776</v>
      </c>
      <c r="B20" s="196">
        <v>1</v>
      </c>
      <c r="C20" s="196">
        <v>5</v>
      </c>
      <c r="D20" s="196">
        <v>1</v>
      </c>
      <c r="E20" s="196">
        <v>5</v>
      </c>
      <c r="F20" s="197">
        <v>0</v>
      </c>
      <c r="G20" s="197">
        <v>0</v>
      </c>
      <c r="H20" s="196">
        <v>7</v>
      </c>
      <c r="I20" s="196">
        <v>3</v>
      </c>
      <c r="J20" s="198">
        <v>4</v>
      </c>
      <c r="K20" s="47">
        <v>35296</v>
      </c>
      <c r="L20" s="196">
        <v>29890</v>
      </c>
      <c r="M20" s="198">
        <v>5406</v>
      </c>
      <c r="N20" s="47">
        <v>10657</v>
      </c>
      <c r="O20" s="196">
        <v>9473</v>
      </c>
      <c r="P20" s="199">
        <v>223</v>
      </c>
      <c r="Q20" s="26" t="s">
        <v>776</v>
      </c>
    </row>
    <row r="21" spans="1:17" s="27" customFormat="1" ht="23.25" customHeight="1">
      <c r="A21" s="62" t="s">
        <v>777</v>
      </c>
      <c r="B21" s="196">
        <v>1</v>
      </c>
      <c r="C21" s="196">
        <v>5</v>
      </c>
      <c r="D21" s="196">
        <v>1</v>
      </c>
      <c r="E21" s="196">
        <v>5</v>
      </c>
      <c r="F21" s="197">
        <v>0</v>
      </c>
      <c r="G21" s="197">
        <v>0</v>
      </c>
      <c r="H21" s="196">
        <v>7</v>
      </c>
      <c r="I21" s="196">
        <v>3</v>
      </c>
      <c r="J21" s="198">
        <v>4</v>
      </c>
      <c r="K21" s="47">
        <v>35482</v>
      </c>
      <c r="L21" s="196">
        <v>30076</v>
      </c>
      <c r="M21" s="198">
        <v>5406</v>
      </c>
      <c r="N21" s="47">
        <v>11040</v>
      </c>
      <c r="O21" s="196">
        <v>10692</v>
      </c>
      <c r="P21" s="199">
        <v>313</v>
      </c>
      <c r="Q21" s="26" t="s">
        <v>777</v>
      </c>
    </row>
    <row r="22" spans="1:17" s="34" customFormat="1" ht="23.25" customHeight="1">
      <c r="A22" s="67" t="s">
        <v>893</v>
      </c>
      <c r="B22" s="30">
        <v>1</v>
      </c>
      <c r="C22" s="30">
        <v>5</v>
      </c>
      <c r="D22" s="82">
        <v>1</v>
      </c>
      <c r="E22" s="82">
        <v>5</v>
      </c>
      <c r="F22" s="30">
        <v>0</v>
      </c>
      <c r="G22" s="30">
        <v>0</v>
      </c>
      <c r="H22" s="30">
        <v>8</v>
      </c>
      <c r="I22" s="82">
        <v>3</v>
      </c>
      <c r="J22" s="82">
        <v>5</v>
      </c>
      <c r="K22" s="30">
        <v>43354</v>
      </c>
      <c r="L22" s="82">
        <v>30076</v>
      </c>
      <c r="M22" s="82">
        <v>13278</v>
      </c>
      <c r="N22" s="30">
        <v>13122</v>
      </c>
      <c r="O22" s="82">
        <v>12647</v>
      </c>
      <c r="P22" s="82">
        <v>475</v>
      </c>
      <c r="Q22" s="33" t="s">
        <v>893</v>
      </c>
    </row>
    <row r="23" spans="1:17" s="34" customFormat="1" ht="23.25" customHeight="1">
      <c r="A23" s="67" t="s">
        <v>911</v>
      </c>
      <c r="B23" s="30">
        <v>1</v>
      </c>
      <c r="C23" s="30">
        <v>5</v>
      </c>
      <c r="D23" s="82">
        <v>1</v>
      </c>
      <c r="E23" s="82">
        <v>5</v>
      </c>
      <c r="F23" s="30">
        <v>0</v>
      </c>
      <c r="G23" s="30">
        <v>0</v>
      </c>
      <c r="H23" s="30">
        <v>8</v>
      </c>
      <c r="I23" s="82">
        <v>3</v>
      </c>
      <c r="J23" s="82">
        <v>5</v>
      </c>
      <c r="K23" s="30">
        <v>43706</v>
      </c>
      <c r="L23" s="82">
        <v>30076</v>
      </c>
      <c r="M23" s="82">
        <v>13630</v>
      </c>
      <c r="N23" s="30">
        <v>14799</v>
      </c>
      <c r="O23" s="82">
        <v>14201</v>
      </c>
      <c r="P23" s="82">
        <v>598</v>
      </c>
      <c r="Q23" s="33" t="s">
        <v>614</v>
      </c>
    </row>
    <row r="24" spans="1:17" s="39" customFormat="1" ht="23.25" customHeight="1">
      <c r="A24" s="69" t="s">
        <v>894</v>
      </c>
      <c r="B24" s="170">
        <v>1</v>
      </c>
      <c r="C24" s="170">
        <v>5</v>
      </c>
      <c r="D24" s="202">
        <v>1</v>
      </c>
      <c r="E24" s="202">
        <v>5</v>
      </c>
      <c r="F24" s="332">
        <v>0</v>
      </c>
      <c r="G24" s="332">
        <v>0</v>
      </c>
      <c r="H24" s="170">
        <v>3</v>
      </c>
      <c r="I24" s="202">
        <v>3</v>
      </c>
      <c r="J24" s="332">
        <v>0</v>
      </c>
      <c r="K24" s="170">
        <v>30076</v>
      </c>
      <c r="L24" s="202">
        <v>30076</v>
      </c>
      <c r="M24" s="332">
        <v>0</v>
      </c>
      <c r="N24" s="170">
        <v>16148</v>
      </c>
      <c r="O24" s="202">
        <v>16148</v>
      </c>
      <c r="P24" s="598">
        <v>0</v>
      </c>
      <c r="Q24" s="38" t="s">
        <v>894</v>
      </c>
    </row>
    <row r="25" spans="1:8" s="145" customFormat="1" ht="18" customHeight="1">
      <c r="A25" s="145" t="s">
        <v>290</v>
      </c>
      <c r="H25" s="145" t="s">
        <v>199</v>
      </c>
    </row>
    <row r="26" s="200" customFormat="1" ht="13.5" customHeight="1">
      <c r="A26" s="245" t="s">
        <v>200</v>
      </c>
    </row>
    <row r="27" s="201" customFormat="1" ht="12.75">
      <c r="A27" s="599" t="s">
        <v>201</v>
      </c>
    </row>
  </sheetData>
  <sheetProtection/>
  <mergeCells count="24">
    <mergeCell ref="Q16:Q19"/>
    <mergeCell ref="B17:C17"/>
    <mergeCell ref="D17:E17"/>
    <mergeCell ref="F17:G17"/>
    <mergeCell ref="H17:J17"/>
    <mergeCell ref="K17:M17"/>
    <mergeCell ref="N17:P17"/>
    <mergeCell ref="B16:G16"/>
    <mergeCell ref="A16:A19"/>
    <mergeCell ref="H16:P16"/>
    <mergeCell ref="K5:L5"/>
    <mergeCell ref="C6:D6"/>
    <mergeCell ref="G6:H6"/>
    <mergeCell ref="K6:L6"/>
    <mergeCell ref="A1:R1"/>
    <mergeCell ref="L2:N2"/>
    <mergeCell ref="A3:A9"/>
    <mergeCell ref="B3:M3"/>
    <mergeCell ref="N3:N9"/>
    <mergeCell ref="B4:E4"/>
    <mergeCell ref="F4:I4"/>
    <mergeCell ref="J4:M4"/>
    <mergeCell ref="C5:D5"/>
    <mergeCell ref="G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pane xSplit="1" ySplit="4" topLeftCell="B5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E25" sqref="E25"/>
    </sheetView>
  </sheetViews>
  <sheetFormatPr defaultColWidth="8.88671875" defaultRowHeight="13.5"/>
  <cols>
    <col min="1" max="1" width="5.99609375" style="467" customWidth="1"/>
    <col min="2" max="2" width="7.99609375" style="467" customWidth="1"/>
    <col min="3" max="3" width="7.21484375" style="467" customWidth="1"/>
    <col min="4" max="6" width="7.99609375" style="467" customWidth="1"/>
    <col min="7" max="7" width="7.3359375" style="467" customWidth="1"/>
    <col min="8" max="8" width="6.4453125" style="467" customWidth="1"/>
    <col min="9" max="10" width="5.6640625" style="467" customWidth="1"/>
    <col min="11" max="11" width="3.77734375" style="467" customWidth="1"/>
    <col min="12" max="12" width="5.10546875" style="467" customWidth="1"/>
    <col min="13" max="13" width="3.6640625" style="467" customWidth="1"/>
    <col min="14" max="14" width="5.21484375" style="467" customWidth="1"/>
    <col min="15" max="15" width="3.6640625" style="467" customWidth="1"/>
    <col min="16" max="16" width="5.21484375" style="467" customWidth="1"/>
    <col min="17" max="17" width="3.99609375" style="467" customWidth="1"/>
    <col min="18" max="18" width="4.88671875" style="467" customWidth="1"/>
    <col min="19" max="19" width="6.99609375" style="467" customWidth="1"/>
    <col min="20" max="20" width="5.99609375" style="467" customWidth="1"/>
    <col min="21" max="21" width="6.21484375" style="467" customWidth="1"/>
    <col min="22" max="16384" width="8.88671875" style="467" customWidth="1"/>
  </cols>
  <sheetData>
    <row r="1" spans="1:21" ht="25.5" customHeight="1">
      <c r="A1" s="1164" t="s">
        <v>772</v>
      </c>
      <c r="B1" s="1164"/>
      <c r="C1" s="1164"/>
      <c r="D1" s="1164"/>
      <c r="E1" s="1164"/>
      <c r="F1" s="1164"/>
      <c r="G1" s="1164"/>
      <c r="H1" s="1164"/>
      <c r="I1" s="1164"/>
      <c r="J1" s="1164"/>
      <c r="K1" s="1164"/>
      <c r="L1" s="1164"/>
      <c r="M1" s="1164"/>
      <c r="N1" s="1164"/>
      <c r="O1" s="1164"/>
      <c r="P1" s="1164"/>
      <c r="Q1" s="1164"/>
      <c r="R1" s="1164"/>
      <c r="S1" s="1164"/>
      <c r="T1" s="1164"/>
      <c r="U1" s="1164"/>
    </row>
    <row r="2" spans="1:21" s="15" customFormat="1" ht="21.75" customHeight="1">
      <c r="A2" s="15" t="s">
        <v>439</v>
      </c>
      <c r="O2" s="16"/>
      <c r="S2" s="16"/>
      <c r="T2" s="16"/>
      <c r="U2" s="16" t="s">
        <v>366</v>
      </c>
    </row>
    <row r="3" spans="1:21" s="15" customFormat="1" ht="23.25" customHeight="1">
      <c r="A3" s="920" t="s">
        <v>1095</v>
      </c>
      <c r="B3" s="917" t="s">
        <v>298</v>
      </c>
      <c r="C3" s="1165"/>
      <c r="D3" s="1165"/>
      <c r="E3" s="1165"/>
      <c r="F3" s="1165"/>
      <c r="G3" s="1165"/>
      <c r="H3" s="1165"/>
      <c r="I3" s="1165"/>
      <c r="J3" s="1166"/>
      <c r="K3" s="917" t="s">
        <v>299</v>
      </c>
      <c r="L3" s="1167"/>
      <c r="M3" s="1165"/>
      <c r="N3" s="1165"/>
      <c r="O3" s="1165"/>
      <c r="P3" s="1165"/>
      <c r="Q3" s="1165"/>
      <c r="R3" s="1165"/>
      <c r="S3" s="1165"/>
      <c r="T3" s="1165"/>
      <c r="U3" s="923" t="s">
        <v>1118</v>
      </c>
    </row>
    <row r="4" spans="1:21" s="15" customFormat="1" ht="61.5" customHeight="1">
      <c r="A4" s="922"/>
      <c r="B4" s="428"/>
      <c r="C4" s="430" t="s">
        <v>300</v>
      </c>
      <c r="D4" s="430" t="s">
        <v>301</v>
      </c>
      <c r="E4" s="430" t="s">
        <v>302</v>
      </c>
      <c r="F4" s="430" t="s">
        <v>303</v>
      </c>
      <c r="G4" s="430" t="s">
        <v>304</v>
      </c>
      <c r="H4" s="430" t="s">
        <v>305</v>
      </c>
      <c r="I4" s="430" t="s">
        <v>306</v>
      </c>
      <c r="J4" s="430" t="s">
        <v>1077</v>
      </c>
      <c r="K4" s="932"/>
      <c r="L4" s="1163"/>
      <c r="M4" s="929" t="s">
        <v>307</v>
      </c>
      <c r="N4" s="848"/>
      <c r="O4" s="929" t="s">
        <v>308</v>
      </c>
      <c r="P4" s="848"/>
      <c r="Q4" s="929" t="s">
        <v>309</v>
      </c>
      <c r="R4" s="848"/>
      <c r="S4" s="430" t="s">
        <v>310</v>
      </c>
      <c r="T4" s="424" t="s">
        <v>1077</v>
      </c>
      <c r="U4" s="896"/>
    </row>
    <row r="5" spans="1:21" s="605" customFormat="1" ht="19.5" customHeight="1">
      <c r="A5" s="601">
        <v>2007</v>
      </c>
      <c r="B5" s="602">
        <v>27539</v>
      </c>
      <c r="C5" s="603">
        <v>480</v>
      </c>
      <c r="D5" s="603">
        <v>7528</v>
      </c>
      <c r="E5" s="603">
        <v>879</v>
      </c>
      <c r="F5" s="603">
        <v>3285</v>
      </c>
      <c r="G5" s="603">
        <v>3492</v>
      </c>
      <c r="H5" s="603">
        <v>7533</v>
      </c>
      <c r="I5" s="603">
        <v>4113</v>
      </c>
      <c r="J5" s="603">
        <v>229</v>
      </c>
      <c r="K5" s="1147">
        <v>27539</v>
      </c>
      <c r="L5" s="1147"/>
      <c r="M5" s="1147">
        <v>12615</v>
      </c>
      <c r="N5" s="1147"/>
      <c r="O5" s="1147">
        <v>1545</v>
      </c>
      <c r="P5" s="1147"/>
      <c r="Q5" s="1147">
        <v>4700</v>
      </c>
      <c r="R5" s="1147"/>
      <c r="S5" s="603">
        <v>4350</v>
      </c>
      <c r="T5" s="603">
        <v>4329</v>
      </c>
      <c r="U5" s="604">
        <v>2007</v>
      </c>
    </row>
    <row r="6" spans="1:21" s="437" customFormat="1" ht="19.5" customHeight="1">
      <c r="A6" s="606">
        <v>2008</v>
      </c>
      <c r="B6" s="607">
        <v>32542</v>
      </c>
      <c r="C6" s="608">
        <v>475</v>
      </c>
      <c r="D6" s="608">
        <v>14477</v>
      </c>
      <c r="E6" s="608">
        <v>543</v>
      </c>
      <c r="F6" s="608">
        <v>2538</v>
      </c>
      <c r="G6" s="608">
        <v>1099</v>
      </c>
      <c r="H6" s="608">
        <v>7869</v>
      </c>
      <c r="I6" s="608">
        <v>5318</v>
      </c>
      <c r="J6" s="608">
        <v>223</v>
      </c>
      <c r="K6" s="1148">
        <v>32542</v>
      </c>
      <c r="L6" s="1148"/>
      <c r="M6" s="1148">
        <v>16456</v>
      </c>
      <c r="N6" s="1148"/>
      <c r="O6" s="1148">
        <v>1566</v>
      </c>
      <c r="P6" s="1148"/>
      <c r="Q6" s="1148">
        <v>5092</v>
      </c>
      <c r="R6" s="1148"/>
      <c r="S6" s="608">
        <v>4858</v>
      </c>
      <c r="T6" s="608">
        <v>4570</v>
      </c>
      <c r="U6" s="410">
        <v>2008</v>
      </c>
    </row>
    <row r="7" spans="1:21" s="411" customFormat="1" ht="19.5" customHeight="1">
      <c r="A7" s="606">
        <v>2009</v>
      </c>
      <c r="B7" s="607">
        <v>36916</v>
      </c>
      <c r="C7" s="608">
        <v>404</v>
      </c>
      <c r="D7" s="608">
        <v>20403</v>
      </c>
      <c r="E7" s="608">
        <v>184</v>
      </c>
      <c r="F7" s="608">
        <v>1280</v>
      </c>
      <c r="G7" s="608">
        <v>1166</v>
      </c>
      <c r="H7" s="608">
        <v>6803</v>
      </c>
      <c r="I7" s="608">
        <v>6417</v>
      </c>
      <c r="J7" s="608">
        <v>259</v>
      </c>
      <c r="K7" s="1148">
        <v>36916</v>
      </c>
      <c r="L7" s="1148"/>
      <c r="M7" s="1148">
        <v>18810</v>
      </c>
      <c r="N7" s="1148"/>
      <c r="O7" s="1148">
        <v>2107</v>
      </c>
      <c r="P7" s="1148"/>
      <c r="Q7" s="1148">
        <v>6532</v>
      </c>
      <c r="R7" s="1148"/>
      <c r="S7" s="608">
        <v>4030</v>
      </c>
      <c r="T7" s="608">
        <v>5437</v>
      </c>
      <c r="U7" s="410">
        <v>2009</v>
      </c>
    </row>
    <row r="8" spans="1:21" s="411" customFormat="1" ht="19.5" customHeight="1">
      <c r="A8" s="606">
        <v>2010</v>
      </c>
      <c r="B8" s="607">
        <v>38454</v>
      </c>
      <c r="C8" s="608">
        <v>259</v>
      </c>
      <c r="D8" s="608">
        <v>23240</v>
      </c>
      <c r="E8" s="608">
        <v>493</v>
      </c>
      <c r="F8" s="608">
        <v>1476</v>
      </c>
      <c r="G8" s="608">
        <v>896</v>
      </c>
      <c r="H8" s="608">
        <v>7774</v>
      </c>
      <c r="I8" s="608">
        <v>4133</v>
      </c>
      <c r="J8" s="608">
        <v>183</v>
      </c>
      <c r="K8" s="1148">
        <v>38454</v>
      </c>
      <c r="L8" s="1148"/>
      <c r="M8" s="1148">
        <v>20460</v>
      </c>
      <c r="N8" s="1148"/>
      <c r="O8" s="1148">
        <v>1874</v>
      </c>
      <c r="P8" s="1148"/>
      <c r="Q8" s="1148">
        <v>6678</v>
      </c>
      <c r="R8" s="1148"/>
      <c r="S8" s="608">
        <v>3508</v>
      </c>
      <c r="T8" s="608">
        <v>5934</v>
      </c>
      <c r="U8" s="410">
        <v>2010</v>
      </c>
    </row>
    <row r="9" spans="1:21" s="444" customFormat="1" ht="19.5" customHeight="1">
      <c r="A9" s="609">
        <v>2011</v>
      </c>
      <c r="B9" s="610">
        <f>SUM(C9:J9)</f>
        <v>34219</v>
      </c>
      <c r="C9" s="611">
        <v>172</v>
      </c>
      <c r="D9" s="611">
        <v>18956</v>
      </c>
      <c r="E9" s="611">
        <v>804</v>
      </c>
      <c r="F9" s="611">
        <v>1048</v>
      </c>
      <c r="G9" s="611">
        <v>1095</v>
      </c>
      <c r="H9" s="611">
        <v>9085</v>
      </c>
      <c r="I9" s="611">
        <v>2914</v>
      </c>
      <c r="J9" s="611">
        <v>145</v>
      </c>
      <c r="K9" s="1162">
        <v>34219</v>
      </c>
      <c r="L9" s="1162"/>
      <c r="M9" s="1162">
        <v>20049</v>
      </c>
      <c r="N9" s="1162"/>
      <c r="O9" s="1162">
        <v>1646</v>
      </c>
      <c r="P9" s="1162"/>
      <c r="Q9" s="1162">
        <v>5597</v>
      </c>
      <c r="R9" s="1162"/>
      <c r="S9" s="611">
        <v>2678</v>
      </c>
      <c r="T9" s="611">
        <v>4249</v>
      </c>
      <c r="U9" s="443">
        <v>2011</v>
      </c>
    </row>
    <row r="11" spans="1:19" s="15" customFormat="1" ht="20.25" customHeight="1">
      <c r="A11" s="1157" t="s">
        <v>311</v>
      </c>
      <c r="B11" s="1160" t="s">
        <v>312</v>
      </c>
      <c r="C11" s="1161"/>
      <c r="D11" s="1161"/>
      <c r="E11" s="1161"/>
      <c r="F11" s="1161"/>
      <c r="G11" s="1161"/>
      <c r="H11" s="1152" t="s">
        <v>313</v>
      </c>
      <c r="I11" s="1149"/>
      <c r="J11" s="1153"/>
      <c r="K11" s="1153"/>
      <c r="L11" s="1153"/>
      <c r="M11" s="1153"/>
      <c r="N11" s="1153"/>
      <c r="O11" s="1153"/>
      <c r="P11" s="1153"/>
      <c r="Q11" s="1153"/>
      <c r="R11" s="1045" t="s">
        <v>1285</v>
      </c>
      <c r="S11" s="1149"/>
    </row>
    <row r="12" spans="1:19" s="347" customFormat="1" ht="19.5" customHeight="1">
      <c r="A12" s="1158"/>
      <c r="B12" s="612"/>
      <c r="C12" s="613" t="s">
        <v>314</v>
      </c>
      <c r="D12" s="613" t="s">
        <v>315</v>
      </c>
      <c r="E12" s="613" t="s">
        <v>316</v>
      </c>
      <c r="F12" s="613" t="s">
        <v>317</v>
      </c>
      <c r="G12" s="613" t="s">
        <v>318</v>
      </c>
      <c r="H12" s="1159"/>
      <c r="I12" s="1158"/>
      <c r="J12" s="1045" t="s">
        <v>319</v>
      </c>
      <c r="K12" s="1156"/>
      <c r="L12" s="1045" t="s">
        <v>320</v>
      </c>
      <c r="M12" s="1156"/>
      <c r="N12" s="1045" t="s">
        <v>321</v>
      </c>
      <c r="O12" s="1156"/>
      <c r="P12" s="1045" t="s">
        <v>322</v>
      </c>
      <c r="Q12" s="1149"/>
      <c r="R12" s="1046"/>
      <c r="S12" s="1150"/>
    </row>
    <row r="13" spans="1:21" s="15" customFormat="1" ht="30.75" customHeight="1">
      <c r="A13" s="1155"/>
      <c r="B13" s="614"/>
      <c r="C13" s="406" t="s">
        <v>323</v>
      </c>
      <c r="D13" s="406" t="s">
        <v>323</v>
      </c>
      <c r="E13" s="406" t="s">
        <v>323</v>
      </c>
      <c r="F13" s="406" t="s">
        <v>323</v>
      </c>
      <c r="G13" s="258" t="s">
        <v>324</v>
      </c>
      <c r="H13" s="1154"/>
      <c r="I13" s="1155"/>
      <c r="J13" s="1047"/>
      <c r="K13" s="1155"/>
      <c r="L13" s="1047"/>
      <c r="M13" s="1155"/>
      <c r="N13" s="1047"/>
      <c r="O13" s="1155"/>
      <c r="P13" s="1047"/>
      <c r="Q13" s="1151"/>
      <c r="R13" s="1047"/>
      <c r="S13" s="1151"/>
      <c r="U13" s="615"/>
    </row>
    <row r="14" spans="1:19" s="15" customFormat="1" ht="19.5" customHeight="1">
      <c r="A14" s="393">
        <v>2007</v>
      </c>
      <c r="B14" s="616">
        <v>27539</v>
      </c>
      <c r="C14" s="14">
        <v>8968</v>
      </c>
      <c r="D14" s="14">
        <v>12666</v>
      </c>
      <c r="E14" s="14">
        <v>4138</v>
      </c>
      <c r="F14" s="14">
        <v>1375</v>
      </c>
      <c r="G14" s="14">
        <v>392</v>
      </c>
      <c r="H14" s="14">
        <v>27539</v>
      </c>
      <c r="I14" s="617">
        <v>-95</v>
      </c>
      <c r="J14" s="14">
        <v>8559</v>
      </c>
      <c r="K14" s="17">
        <v>-27</v>
      </c>
      <c r="L14" s="14">
        <v>8519</v>
      </c>
      <c r="M14" s="17">
        <v>-29</v>
      </c>
      <c r="N14" s="14">
        <v>7336</v>
      </c>
      <c r="O14" s="17">
        <v>-25</v>
      </c>
      <c r="P14" s="14">
        <v>3125</v>
      </c>
      <c r="Q14" s="18">
        <v>-14</v>
      </c>
      <c r="R14" s="1046">
        <v>2007</v>
      </c>
      <c r="S14" s="1150"/>
    </row>
    <row r="15" spans="1:19" s="347" customFormat="1" ht="19.5" customHeight="1">
      <c r="A15" s="393">
        <v>2008</v>
      </c>
      <c r="B15" s="616">
        <v>32542</v>
      </c>
      <c r="C15" s="14">
        <v>12263</v>
      </c>
      <c r="D15" s="14">
        <v>13401</v>
      </c>
      <c r="E15" s="14">
        <v>4729</v>
      </c>
      <c r="F15" s="14">
        <v>1671</v>
      </c>
      <c r="G15" s="14">
        <v>478</v>
      </c>
      <c r="H15" s="14">
        <v>32542</v>
      </c>
      <c r="I15" s="617">
        <v>-111</v>
      </c>
      <c r="J15" s="14">
        <v>9815</v>
      </c>
      <c r="K15" s="17">
        <v>-34</v>
      </c>
      <c r="L15" s="14">
        <v>10144</v>
      </c>
      <c r="M15" s="17">
        <v>-25</v>
      </c>
      <c r="N15" s="14">
        <v>8839</v>
      </c>
      <c r="O15" s="17">
        <v>-36</v>
      </c>
      <c r="P15" s="14">
        <v>3744</v>
      </c>
      <c r="Q15" s="18">
        <v>-16</v>
      </c>
      <c r="R15" s="1046">
        <v>2008</v>
      </c>
      <c r="S15" s="1150"/>
    </row>
    <row r="16" spans="1:19" s="347" customFormat="1" ht="19.5" customHeight="1">
      <c r="A16" s="393">
        <v>2009</v>
      </c>
      <c r="B16" s="618">
        <v>36916</v>
      </c>
      <c r="C16" s="619">
        <v>13921</v>
      </c>
      <c r="D16" s="619">
        <v>14581</v>
      </c>
      <c r="E16" s="619">
        <v>5210</v>
      </c>
      <c r="F16" s="619">
        <v>2436</v>
      </c>
      <c r="G16" s="619">
        <v>768</v>
      </c>
      <c r="H16" s="619">
        <v>36916</v>
      </c>
      <c r="I16" s="620">
        <v>-136</v>
      </c>
      <c r="J16" s="619">
        <v>11051</v>
      </c>
      <c r="K16" s="621">
        <v>-49</v>
      </c>
      <c r="L16" s="619">
        <v>11495</v>
      </c>
      <c r="M16" s="621">
        <v>-30</v>
      </c>
      <c r="N16" s="619">
        <v>10095</v>
      </c>
      <c r="O16" s="621">
        <v>-36</v>
      </c>
      <c r="P16" s="619">
        <v>4275</v>
      </c>
      <c r="Q16" s="622">
        <v>-21</v>
      </c>
      <c r="R16" s="1046">
        <v>2009</v>
      </c>
      <c r="S16" s="1150"/>
    </row>
    <row r="17" spans="1:19" s="347" customFormat="1" ht="19.5" customHeight="1">
      <c r="A17" s="393">
        <v>2010</v>
      </c>
      <c r="B17" s="618">
        <v>38454</v>
      </c>
      <c r="C17" s="619">
        <v>15566</v>
      </c>
      <c r="D17" s="619">
        <v>14129</v>
      </c>
      <c r="E17" s="619">
        <v>5253</v>
      </c>
      <c r="F17" s="619">
        <v>2643</v>
      </c>
      <c r="G17" s="619">
        <v>863</v>
      </c>
      <c r="H17" s="619">
        <v>38454</v>
      </c>
      <c r="I17" s="620">
        <v>-138</v>
      </c>
      <c r="J17" s="619">
        <v>11731</v>
      </c>
      <c r="K17" s="621">
        <v>-54</v>
      </c>
      <c r="L17" s="619">
        <v>11808</v>
      </c>
      <c r="M17" s="621">
        <v>-33</v>
      </c>
      <c r="N17" s="619">
        <v>10458</v>
      </c>
      <c r="O17" s="621">
        <v>-35</v>
      </c>
      <c r="P17" s="619">
        <v>4457</v>
      </c>
      <c r="Q17" s="622">
        <v>-16</v>
      </c>
      <c r="R17" s="1046">
        <v>2010</v>
      </c>
      <c r="S17" s="1150"/>
    </row>
    <row r="18" spans="1:19" s="415" customFormat="1" ht="19.5" customHeight="1">
      <c r="A18" s="623">
        <v>2011</v>
      </c>
      <c r="B18" s="624">
        <f>SUM(C18:G18)</f>
        <v>34219</v>
      </c>
      <c r="C18" s="625">
        <v>15935</v>
      </c>
      <c r="D18" s="625">
        <v>10857</v>
      </c>
      <c r="E18" s="625">
        <v>4158</v>
      </c>
      <c r="F18" s="625">
        <v>2424</v>
      </c>
      <c r="G18" s="625">
        <v>845</v>
      </c>
      <c r="H18" s="625">
        <f>SUM(J18,L18,N18,P18)</f>
        <v>34219</v>
      </c>
      <c r="I18" s="626">
        <f>SUM(K18,M18,O18,Q18)</f>
        <v>-121</v>
      </c>
      <c r="J18" s="625">
        <v>10389</v>
      </c>
      <c r="K18" s="626">
        <v>-41</v>
      </c>
      <c r="L18" s="625">
        <v>10557</v>
      </c>
      <c r="M18" s="626">
        <v>-32</v>
      </c>
      <c r="N18" s="625">
        <v>9356</v>
      </c>
      <c r="O18" s="626">
        <v>-32</v>
      </c>
      <c r="P18" s="625">
        <v>3917</v>
      </c>
      <c r="Q18" s="744">
        <v>-16</v>
      </c>
      <c r="R18" s="1168">
        <v>2011</v>
      </c>
      <c r="S18" s="1169"/>
    </row>
    <row r="19" spans="1:18" s="145" customFormat="1" ht="14.25" customHeight="1">
      <c r="A19" s="145" t="s">
        <v>662</v>
      </c>
      <c r="I19" s="627" t="s">
        <v>325</v>
      </c>
      <c r="R19" s="455"/>
    </row>
    <row r="20" spans="1:9" s="145" customFormat="1" ht="14.25" customHeight="1">
      <c r="A20" s="145" t="s">
        <v>663</v>
      </c>
      <c r="B20" s="331"/>
      <c r="C20" s="331"/>
      <c r="D20" s="331"/>
      <c r="E20" s="331"/>
      <c r="I20" s="628" t="s">
        <v>664</v>
      </c>
    </row>
    <row r="21" s="145" customFormat="1" ht="14.25" customHeight="1">
      <c r="A21" s="145" t="s">
        <v>746</v>
      </c>
    </row>
    <row r="22" spans="1:19" s="244" customFormat="1" ht="14.25" customHeight="1">
      <c r="A22" s="629" t="s">
        <v>745</v>
      </c>
      <c r="B22" s="628"/>
      <c r="C22" s="628"/>
      <c r="D22" s="628"/>
      <c r="E22" s="628"/>
      <c r="F22" s="628"/>
      <c r="H22" s="628"/>
      <c r="I22" s="628"/>
      <c r="J22" s="628"/>
      <c r="K22" s="628"/>
      <c r="M22" s="628"/>
      <c r="N22" s="628"/>
      <c r="O22" s="628"/>
      <c r="P22" s="628"/>
      <c r="Q22" s="628"/>
      <c r="R22" s="628"/>
      <c r="S22" s="628"/>
    </row>
  </sheetData>
  <sheetProtection/>
  <mergeCells count="48">
    <mergeCell ref="R17:S17"/>
    <mergeCell ref="R18:S18"/>
    <mergeCell ref="R14:S14"/>
    <mergeCell ref="R15:S15"/>
    <mergeCell ref="R16:S16"/>
    <mergeCell ref="A1:U1"/>
    <mergeCell ref="B3:J3"/>
    <mergeCell ref="K3:T3"/>
    <mergeCell ref="Q4:R4"/>
    <mergeCell ref="A3:A4"/>
    <mergeCell ref="M9:N9"/>
    <mergeCell ref="U3:U4"/>
    <mergeCell ref="K4:L4"/>
    <mergeCell ref="M4:N4"/>
    <mergeCell ref="O4:P4"/>
    <mergeCell ref="Q9:R9"/>
    <mergeCell ref="K9:L9"/>
    <mergeCell ref="O9:P9"/>
    <mergeCell ref="K7:L7"/>
    <mergeCell ref="N12:O12"/>
    <mergeCell ref="J12:K12"/>
    <mergeCell ref="A11:A13"/>
    <mergeCell ref="H12:I12"/>
    <mergeCell ref="B11:G11"/>
    <mergeCell ref="P12:Q12"/>
    <mergeCell ref="J13:K13"/>
    <mergeCell ref="L13:M13"/>
    <mergeCell ref="N13:O13"/>
    <mergeCell ref="M6:N6"/>
    <mergeCell ref="M7:N7"/>
    <mergeCell ref="K5:L5"/>
    <mergeCell ref="K6:L6"/>
    <mergeCell ref="O7:P7"/>
    <mergeCell ref="R11:S13"/>
    <mergeCell ref="H11:Q11"/>
    <mergeCell ref="P13:Q13"/>
    <mergeCell ref="H13:I13"/>
    <mergeCell ref="L12:M12"/>
    <mergeCell ref="Q5:R5"/>
    <mergeCell ref="Q6:R6"/>
    <mergeCell ref="Q7:R7"/>
    <mergeCell ref="O5:P5"/>
    <mergeCell ref="O6:P6"/>
    <mergeCell ref="K8:L8"/>
    <mergeCell ref="M8:N8"/>
    <mergeCell ref="O8:P8"/>
    <mergeCell ref="Q8:R8"/>
    <mergeCell ref="M5:N5"/>
  </mergeCells>
  <printOptions/>
  <pageMargins left="0.2362204724409449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O9"/>
  <sheetViews>
    <sheetView showZeros="0" zoomScale="85" zoomScaleNormal="85" zoomScalePageLayoutView="0" workbookViewId="0" topLeftCell="A1">
      <selection activeCell="I13" sqref="I13"/>
    </sheetView>
  </sheetViews>
  <sheetFormatPr defaultColWidth="8.88671875" defaultRowHeight="13.5"/>
  <cols>
    <col min="1" max="1" width="8.88671875" style="467" customWidth="1"/>
    <col min="2" max="2" width="10.21484375" style="467" customWidth="1"/>
    <col min="3" max="4" width="10.99609375" style="467" customWidth="1"/>
    <col min="5" max="13" width="9.10546875" style="467" customWidth="1"/>
    <col min="14" max="14" width="11.77734375" style="467" customWidth="1"/>
    <col min="15" max="15" width="11.10546875" style="467" customWidth="1"/>
    <col min="16" max="16384" width="8.88671875" style="467" customWidth="1"/>
  </cols>
  <sheetData>
    <row r="1" spans="1:15" ht="38.25" customHeight="1">
      <c r="A1" s="901" t="s">
        <v>1304</v>
      </c>
      <c r="B1" s="901"/>
      <c r="C1" s="901"/>
      <c r="D1" s="901"/>
      <c r="E1" s="901"/>
      <c r="F1" s="901"/>
      <c r="G1" s="901"/>
      <c r="H1" s="901"/>
      <c r="I1" s="901"/>
      <c r="J1" s="901"/>
      <c r="K1" s="901"/>
      <c r="L1" s="901"/>
      <c r="M1" s="901"/>
      <c r="N1" s="901"/>
      <c r="O1" s="901"/>
    </row>
    <row r="2" spans="1:15" s="15" customFormat="1" ht="24.75" customHeight="1">
      <c r="A2" s="15" t="s">
        <v>1305</v>
      </c>
      <c r="O2" s="16" t="s">
        <v>1301</v>
      </c>
    </row>
    <row r="3" spans="1:15" s="15" customFormat="1" ht="26.25" customHeight="1">
      <c r="A3" s="920" t="s">
        <v>18</v>
      </c>
      <c r="B3" s="929" t="s">
        <v>1306</v>
      </c>
      <c r="C3" s="930"/>
      <c r="D3" s="930"/>
      <c r="E3" s="930"/>
      <c r="F3" s="930"/>
      <c r="G3" s="930"/>
      <c r="H3" s="930"/>
      <c r="I3" s="930"/>
      <c r="J3" s="930"/>
      <c r="K3" s="930"/>
      <c r="L3" s="930"/>
      <c r="M3" s="1174"/>
      <c r="N3" s="924" t="s">
        <v>1302</v>
      </c>
      <c r="O3" s="923" t="s">
        <v>10</v>
      </c>
    </row>
    <row r="4" spans="1:15" s="15" customFormat="1" ht="25.5" customHeight="1">
      <c r="A4" s="921"/>
      <c r="B4" s="1171" t="s">
        <v>1303</v>
      </c>
      <c r="C4" s="420" t="s">
        <v>326</v>
      </c>
      <c r="D4" s="630" t="s">
        <v>327</v>
      </c>
      <c r="E4" s="917" t="s">
        <v>328</v>
      </c>
      <c r="F4" s="1170"/>
      <c r="G4" s="1170"/>
      <c r="H4" s="1170"/>
      <c r="I4" s="1170"/>
      <c r="J4" s="1170"/>
      <c r="K4" s="1170"/>
      <c r="L4" s="1170"/>
      <c r="M4" s="1170"/>
      <c r="N4" s="927"/>
      <c r="O4" s="895"/>
    </row>
    <row r="5" spans="1:15" s="15" customFormat="1" ht="25.5" customHeight="1">
      <c r="A5" s="921"/>
      <c r="B5" s="1172"/>
      <c r="C5" s="631" t="s">
        <v>329</v>
      </c>
      <c r="D5" s="632" t="s">
        <v>330</v>
      </c>
      <c r="E5" s="426"/>
      <c r="F5" s="420" t="s">
        <v>331</v>
      </c>
      <c r="G5" s="420" t="s">
        <v>332</v>
      </c>
      <c r="H5" s="420" t="s">
        <v>333</v>
      </c>
      <c r="I5" s="420" t="s">
        <v>334</v>
      </c>
      <c r="J5" s="420" t="s">
        <v>335</v>
      </c>
      <c r="K5" s="420" t="s">
        <v>336</v>
      </c>
      <c r="L5" s="403" t="s">
        <v>337</v>
      </c>
      <c r="M5" s="633" t="s">
        <v>773</v>
      </c>
      <c r="N5" s="927"/>
      <c r="O5" s="895"/>
    </row>
    <row r="6" spans="1:15" s="15" customFormat="1" ht="25.5" customHeight="1">
      <c r="A6" s="922"/>
      <c r="B6" s="1173"/>
      <c r="C6" s="429" t="s">
        <v>338</v>
      </c>
      <c r="D6" s="600" t="s">
        <v>339</v>
      </c>
      <c r="E6" s="429"/>
      <c r="F6" s="429" t="s">
        <v>340</v>
      </c>
      <c r="G6" s="406" t="s">
        <v>341</v>
      </c>
      <c r="H6" s="406" t="s">
        <v>342</v>
      </c>
      <c r="I6" s="429" t="s">
        <v>343</v>
      </c>
      <c r="J6" s="429" t="s">
        <v>344</v>
      </c>
      <c r="K6" s="429" t="s">
        <v>345</v>
      </c>
      <c r="L6" s="600" t="s">
        <v>346</v>
      </c>
      <c r="M6" s="634" t="s">
        <v>440</v>
      </c>
      <c r="N6" s="928"/>
      <c r="O6" s="896"/>
    </row>
    <row r="7" spans="1:15" s="415" customFormat="1" ht="35.25" customHeight="1">
      <c r="A7" s="635" t="s">
        <v>615</v>
      </c>
      <c r="B7" s="636">
        <v>110690</v>
      </c>
      <c r="C7" s="637">
        <v>15622</v>
      </c>
      <c r="D7" s="637">
        <v>73490</v>
      </c>
      <c r="E7" s="638">
        <f>SUM(F7:M7)</f>
        <v>19338</v>
      </c>
      <c r="F7" s="637">
        <v>1129</v>
      </c>
      <c r="G7" s="637">
        <v>2196</v>
      </c>
      <c r="H7" s="637">
        <v>7784</v>
      </c>
      <c r="I7" s="637">
        <v>6735</v>
      </c>
      <c r="J7" s="637">
        <v>1048</v>
      </c>
      <c r="K7" s="637">
        <v>212</v>
      </c>
      <c r="L7" s="637">
        <v>173</v>
      </c>
      <c r="M7" s="637">
        <v>61</v>
      </c>
      <c r="N7" s="637">
        <v>3998</v>
      </c>
      <c r="O7" s="639" t="s">
        <v>615</v>
      </c>
    </row>
    <row r="8" spans="1:14" s="119" customFormat="1" ht="17.25" customHeight="1">
      <c r="A8" s="119" t="s">
        <v>293</v>
      </c>
      <c r="N8" s="242" t="s">
        <v>294</v>
      </c>
    </row>
    <row r="9" s="145" customFormat="1" ht="18.75" customHeight="1">
      <c r="A9" s="145" t="s">
        <v>1307</v>
      </c>
    </row>
    <row r="10" ht="19.5" customHeight="1"/>
    <row r="11" ht="19.5" customHeight="1"/>
    <row r="12" ht="19.5" customHeight="1"/>
    <row r="13" ht="19.5" customHeight="1"/>
  </sheetData>
  <sheetProtection/>
  <mergeCells count="7">
    <mergeCell ref="A1:O1"/>
    <mergeCell ref="E4:M4"/>
    <mergeCell ref="B4:B6"/>
    <mergeCell ref="N3:N6"/>
    <mergeCell ref="B3:M3"/>
    <mergeCell ref="A3:A6"/>
    <mergeCell ref="O3:O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4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U13"/>
  <sheetViews>
    <sheetView showZeros="0" zoomScale="80" zoomScaleNormal="80" zoomScaleSheetLayoutView="85" zoomScalePageLayoutView="0" workbookViewId="0" topLeftCell="A1">
      <pane xSplit="1" ySplit="4" topLeftCell="B5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I22" sqref="I22"/>
    </sheetView>
  </sheetViews>
  <sheetFormatPr defaultColWidth="8.88671875" defaultRowHeight="13.5"/>
  <cols>
    <col min="1" max="1" width="10.77734375" style="467" customWidth="1"/>
    <col min="2" max="2" width="11.88671875" style="467" customWidth="1"/>
    <col min="3" max="3" width="10.77734375" style="467" customWidth="1"/>
    <col min="4" max="4" width="10.3359375" style="467" customWidth="1"/>
    <col min="5" max="5" width="11.88671875" style="467" customWidth="1"/>
    <col min="6" max="7" width="9.6640625" style="467" customWidth="1"/>
    <col min="8" max="8" width="9.77734375" style="467" customWidth="1"/>
    <col min="9" max="9" width="10.99609375" style="467" customWidth="1"/>
    <col min="10" max="10" width="7.99609375" style="467" customWidth="1"/>
    <col min="11" max="11" width="9.88671875" style="467" customWidth="1"/>
    <col min="12" max="12" width="11.88671875" style="467" customWidth="1"/>
    <col min="13" max="16384" width="8.88671875" style="467" customWidth="1"/>
  </cols>
  <sheetData>
    <row r="1" spans="1:13" ht="30.75" customHeight="1">
      <c r="A1" s="901" t="s">
        <v>356</v>
      </c>
      <c r="B1" s="901"/>
      <c r="C1" s="901"/>
      <c r="D1" s="901"/>
      <c r="E1" s="901"/>
      <c r="F1" s="901"/>
      <c r="G1" s="901"/>
      <c r="H1" s="901"/>
      <c r="I1" s="901"/>
      <c r="J1" s="901"/>
      <c r="K1" s="901"/>
      <c r="L1" s="901"/>
      <c r="M1" s="901"/>
    </row>
    <row r="2" spans="1:13" ht="25.5" customHeight="1">
      <c r="A2" s="1177" t="s">
        <v>347</v>
      </c>
      <c r="B2" s="1177"/>
      <c r="C2" s="1177"/>
      <c r="D2" s="1177"/>
      <c r="E2" s="1177"/>
      <c r="F2" s="1177"/>
      <c r="G2" s="1177"/>
      <c r="H2" s="1177"/>
      <c r="I2" s="1177"/>
      <c r="J2" s="1177"/>
      <c r="K2" s="1177"/>
      <c r="L2" s="1177"/>
      <c r="M2" s="1177"/>
    </row>
    <row r="3" spans="1:11" ht="15" customHeight="1">
      <c r="A3" s="349"/>
      <c r="B3" s="349"/>
      <c r="C3" s="349"/>
      <c r="D3" s="640"/>
      <c r="E3" s="349"/>
      <c r="F3" s="349"/>
      <c r="G3" s="349"/>
      <c r="H3" s="349"/>
      <c r="I3" s="349"/>
      <c r="J3" s="349"/>
      <c r="K3" s="349"/>
    </row>
    <row r="4" spans="1:13" s="15" customFormat="1" ht="18" customHeight="1">
      <c r="A4" s="641" t="s">
        <v>439</v>
      </c>
      <c r="D4" s="415"/>
      <c r="M4" s="16" t="s">
        <v>366</v>
      </c>
    </row>
    <row r="5" spans="1:21" s="15" customFormat="1" ht="24" customHeight="1">
      <c r="A5" s="897" t="s">
        <v>472</v>
      </c>
      <c r="B5" s="1180" t="s">
        <v>1119</v>
      </c>
      <c r="C5" s="642" t="s">
        <v>463</v>
      </c>
      <c r="D5" s="642" t="s">
        <v>464</v>
      </c>
      <c r="E5" s="642" t="s">
        <v>465</v>
      </c>
      <c r="F5" s="642" t="s">
        <v>466</v>
      </c>
      <c r="G5" s="642" t="s">
        <v>348</v>
      </c>
      <c r="H5" s="642" t="s">
        <v>467</v>
      </c>
      <c r="I5" s="642" t="s">
        <v>468</v>
      </c>
      <c r="J5" s="642" t="s">
        <v>469</v>
      </c>
      <c r="K5" s="642" t="s">
        <v>470</v>
      </c>
      <c r="L5" s="643" t="s">
        <v>471</v>
      </c>
      <c r="M5" s="923" t="s">
        <v>1118</v>
      </c>
      <c r="N5" s="347"/>
      <c r="O5" s="347"/>
      <c r="P5" s="347"/>
      <c r="Q5" s="347"/>
      <c r="R5" s="347"/>
      <c r="S5" s="347"/>
      <c r="T5" s="347"/>
      <c r="U5" s="347"/>
    </row>
    <row r="6" spans="1:13" ht="27" customHeight="1">
      <c r="A6" s="1175"/>
      <c r="B6" s="1181"/>
      <c r="C6" s="1178" t="s">
        <v>473</v>
      </c>
      <c r="D6" s="1178" t="s">
        <v>474</v>
      </c>
      <c r="E6" s="1178" t="s">
        <v>475</v>
      </c>
      <c r="F6" s="1178" t="s">
        <v>476</v>
      </c>
      <c r="G6" s="646"/>
      <c r="H6" s="1178" t="s">
        <v>477</v>
      </c>
      <c r="I6" s="645" t="s">
        <v>478</v>
      </c>
      <c r="J6" s="645" t="s">
        <v>479</v>
      </c>
      <c r="K6" s="1178" t="s">
        <v>349</v>
      </c>
      <c r="L6" s="647" t="s">
        <v>480</v>
      </c>
      <c r="M6" s="895"/>
    </row>
    <row r="7" spans="1:13" ht="59.25" customHeight="1">
      <c r="A7" s="1176"/>
      <c r="B7" s="1182"/>
      <c r="C7" s="1179"/>
      <c r="D7" s="1179"/>
      <c r="E7" s="1179"/>
      <c r="F7" s="1179"/>
      <c r="G7" s="649" t="s">
        <v>350</v>
      </c>
      <c r="H7" s="1179"/>
      <c r="I7" s="649" t="s">
        <v>481</v>
      </c>
      <c r="J7" s="649" t="s">
        <v>482</v>
      </c>
      <c r="K7" s="1179"/>
      <c r="L7" s="650" t="s">
        <v>483</v>
      </c>
      <c r="M7" s="896"/>
    </row>
    <row r="8" spans="1:13" s="350" customFormat="1" ht="60" customHeight="1">
      <c r="A8" s="362" t="s">
        <v>777</v>
      </c>
      <c r="B8" s="651">
        <f>SUM(C8:L8)</f>
        <v>149889</v>
      </c>
      <c r="C8" s="652">
        <v>13580</v>
      </c>
      <c r="D8" s="652">
        <v>35259</v>
      </c>
      <c r="E8" s="652">
        <v>11019</v>
      </c>
      <c r="F8" s="652">
        <v>48134</v>
      </c>
      <c r="G8" s="652">
        <v>0</v>
      </c>
      <c r="H8" s="652">
        <v>29791</v>
      </c>
      <c r="I8" s="652">
        <v>0</v>
      </c>
      <c r="J8" s="652">
        <v>0</v>
      </c>
      <c r="K8" s="652">
        <v>0</v>
      </c>
      <c r="L8" s="652">
        <v>12106</v>
      </c>
      <c r="M8" s="410" t="s">
        <v>777</v>
      </c>
    </row>
    <row r="9" spans="1:13" s="350" customFormat="1" ht="60" customHeight="1">
      <c r="A9" s="362" t="s">
        <v>355</v>
      </c>
      <c r="B9" s="653">
        <f>SUM(C9:L9)</f>
        <v>377414</v>
      </c>
      <c r="C9" s="652">
        <v>19162</v>
      </c>
      <c r="D9" s="652">
        <v>96891</v>
      </c>
      <c r="E9" s="652">
        <v>19883</v>
      </c>
      <c r="F9" s="652">
        <v>45201</v>
      </c>
      <c r="G9" s="652">
        <v>156968</v>
      </c>
      <c r="H9" s="652">
        <v>23740</v>
      </c>
      <c r="I9" s="652">
        <v>967</v>
      </c>
      <c r="J9" s="652">
        <v>4002</v>
      </c>
      <c r="K9" s="652">
        <v>0</v>
      </c>
      <c r="L9" s="652">
        <v>10600</v>
      </c>
      <c r="M9" s="410" t="s">
        <v>355</v>
      </c>
    </row>
    <row r="10" spans="1:13" s="350" customFormat="1" ht="60" customHeight="1">
      <c r="A10" s="362" t="s">
        <v>616</v>
      </c>
      <c r="B10" s="653">
        <v>290640</v>
      </c>
      <c r="C10" s="652">
        <v>22629</v>
      </c>
      <c r="D10" s="652">
        <v>134288</v>
      </c>
      <c r="E10" s="652">
        <v>26908</v>
      </c>
      <c r="F10" s="652">
        <v>63547</v>
      </c>
      <c r="G10" s="652">
        <v>2569</v>
      </c>
      <c r="H10" s="652">
        <v>28294</v>
      </c>
      <c r="I10" s="652">
        <v>0</v>
      </c>
      <c r="J10" s="652">
        <v>2009</v>
      </c>
      <c r="K10" s="652">
        <v>0</v>
      </c>
      <c r="L10" s="652">
        <v>10396</v>
      </c>
      <c r="M10" s="410" t="s">
        <v>616</v>
      </c>
    </row>
    <row r="11" spans="1:13" s="658" customFormat="1" ht="60" customHeight="1">
      <c r="A11" s="654" t="s">
        <v>245</v>
      </c>
      <c r="B11" s="655">
        <f>SUM(C11:L11)</f>
        <v>165906</v>
      </c>
      <c r="C11" s="656">
        <v>17895</v>
      </c>
      <c r="D11" s="656">
        <v>36810</v>
      </c>
      <c r="E11" s="656">
        <v>19142</v>
      </c>
      <c r="F11" s="656">
        <v>28727</v>
      </c>
      <c r="G11" s="656">
        <v>6321</v>
      </c>
      <c r="H11" s="656">
        <v>40289</v>
      </c>
      <c r="I11" s="656">
        <v>1352</v>
      </c>
      <c r="J11" s="656">
        <v>2628</v>
      </c>
      <c r="K11" s="656">
        <v>0</v>
      </c>
      <c r="L11" s="657">
        <v>12742</v>
      </c>
      <c r="M11" s="443" t="s">
        <v>245</v>
      </c>
    </row>
    <row r="12" spans="1:13" s="119" customFormat="1" ht="17.25" customHeight="1">
      <c r="A12" s="119" t="s">
        <v>295</v>
      </c>
      <c r="M12" s="242" t="s">
        <v>294</v>
      </c>
    </row>
    <row r="13" ht="14.25">
      <c r="M13" s="393"/>
    </row>
    <row r="15" ht="12.75" customHeight="1"/>
    <row r="16" ht="14.25" hidden="1"/>
    <row r="17" ht="14.25" hidden="1"/>
  </sheetData>
  <sheetProtection/>
  <mergeCells count="11">
    <mergeCell ref="F6:F7"/>
    <mergeCell ref="A5:A7"/>
    <mergeCell ref="A1:M1"/>
    <mergeCell ref="A2:M2"/>
    <mergeCell ref="M5:M7"/>
    <mergeCell ref="H6:H7"/>
    <mergeCell ref="K6:K7"/>
    <mergeCell ref="B5:B7"/>
    <mergeCell ref="C6:C7"/>
    <mergeCell ref="D6:D7"/>
    <mergeCell ref="E6:E7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12"/>
  <sheetViews>
    <sheetView showZeros="0" zoomScalePageLayoutView="0" workbookViewId="0" topLeftCell="A1">
      <selection activeCell="F10" sqref="F10"/>
    </sheetView>
  </sheetViews>
  <sheetFormatPr defaultColWidth="8.88671875" defaultRowHeight="13.5"/>
  <cols>
    <col min="1" max="1" width="10.77734375" style="467" customWidth="1"/>
    <col min="2" max="2" width="11.88671875" style="467" customWidth="1"/>
    <col min="3" max="3" width="10.77734375" style="467" customWidth="1"/>
    <col min="4" max="4" width="10.3359375" style="467" customWidth="1"/>
    <col min="5" max="5" width="11.88671875" style="467" customWidth="1"/>
    <col min="6" max="6" width="9.6640625" style="467" customWidth="1"/>
    <col min="7" max="7" width="9.77734375" style="467" customWidth="1"/>
    <col min="8" max="8" width="10.99609375" style="467" customWidth="1"/>
    <col min="9" max="11" width="11.88671875" style="467" customWidth="1"/>
    <col min="12" max="16384" width="8.88671875" style="467" customWidth="1"/>
  </cols>
  <sheetData>
    <row r="1" spans="1:12" s="448" customFormat="1" ht="29.25" customHeight="1">
      <c r="A1" s="1177" t="s">
        <v>351</v>
      </c>
      <c r="B1" s="1177"/>
      <c r="C1" s="1177"/>
      <c r="D1" s="1177"/>
      <c r="E1" s="1177"/>
      <c r="F1" s="1177"/>
      <c r="G1" s="1177"/>
      <c r="H1" s="1177"/>
      <c r="I1" s="1177"/>
      <c r="J1" s="1177"/>
      <c r="K1" s="1177"/>
      <c r="L1" s="1177"/>
    </row>
    <row r="2" s="448" customFormat="1" ht="13.5"/>
    <row r="3" spans="1:11" s="660" customFormat="1" ht="13.5">
      <c r="A3" s="659" t="s">
        <v>352</v>
      </c>
      <c r="K3" s="579" t="s">
        <v>366</v>
      </c>
    </row>
    <row r="4" spans="1:12" s="448" customFormat="1" ht="24" customHeight="1">
      <c r="A4" s="1186" t="s">
        <v>1117</v>
      </c>
      <c r="B4" s="1183" t="s">
        <v>1119</v>
      </c>
      <c r="C4" s="1183" t="s">
        <v>1120</v>
      </c>
      <c r="D4" s="1183" t="s">
        <v>1122</v>
      </c>
      <c r="E4" s="1189" t="s">
        <v>353</v>
      </c>
      <c r="F4" s="661" t="s">
        <v>1125</v>
      </c>
      <c r="G4" s="661" t="s">
        <v>1127</v>
      </c>
      <c r="H4" s="661" t="s">
        <v>1130</v>
      </c>
      <c r="I4" s="661" t="s">
        <v>1133</v>
      </c>
      <c r="J4" s="1183" t="s">
        <v>1135</v>
      </c>
      <c r="K4" s="1191" t="s">
        <v>1137</v>
      </c>
      <c r="L4" s="923" t="s">
        <v>1118</v>
      </c>
    </row>
    <row r="5" spans="1:12" s="448" customFormat="1" ht="31.5" customHeight="1">
      <c r="A5" s="1187"/>
      <c r="B5" s="1184"/>
      <c r="C5" s="1184"/>
      <c r="D5" s="1184"/>
      <c r="E5" s="1190"/>
      <c r="F5" s="663"/>
      <c r="G5" s="662" t="s">
        <v>1128</v>
      </c>
      <c r="H5" s="662" t="s">
        <v>1131</v>
      </c>
      <c r="I5" s="662" t="s">
        <v>1131</v>
      </c>
      <c r="J5" s="1184"/>
      <c r="K5" s="1192"/>
      <c r="L5" s="895"/>
    </row>
    <row r="6" spans="1:12" s="448" customFormat="1" ht="34.5" customHeight="1">
      <c r="A6" s="1188"/>
      <c r="B6" s="1185"/>
      <c r="C6" s="665" t="s">
        <v>1121</v>
      </c>
      <c r="D6" s="665" t="s">
        <v>1123</v>
      </c>
      <c r="E6" s="664" t="s">
        <v>1124</v>
      </c>
      <c r="F6" s="664" t="s">
        <v>1126</v>
      </c>
      <c r="G6" s="664" t="s">
        <v>1129</v>
      </c>
      <c r="H6" s="664" t="s">
        <v>1132</v>
      </c>
      <c r="I6" s="664" t="s">
        <v>1134</v>
      </c>
      <c r="J6" s="664" t="s">
        <v>1136</v>
      </c>
      <c r="K6" s="666" t="s">
        <v>379</v>
      </c>
      <c r="L6" s="896"/>
    </row>
    <row r="7" spans="1:12" s="448" customFormat="1" ht="49.5" customHeight="1">
      <c r="A7" s="644" t="s">
        <v>777</v>
      </c>
      <c r="B7" s="667">
        <f>SUM(C7:K7)</f>
        <v>60925</v>
      </c>
      <c r="C7" s="366">
        <v>33640</v>
      </c>
      <c r="D7" s="366">
        <v>6915</v>
      </c>
      <c r="E7" s="366">
        <v>8469</v>
      </c>
      <c r="F7" s="366">
        <v>2520</v>
      </c>
      <c r="G7" s="366">
        <v>598</v>
      </c>
      <c r="H7" s="366">
        <v>7550</v>
      </c>
      <c r="I7" s="366">
        <v>0</v>
      </c>
      <c r="J7" s="366">
        <v>1077</v>
      </c>
      <c r="K7" s="366">
        <v>156</v>
      </c>
      <c r="L7" s="353" t="s">
        <v>777</v>
      </c>
    </row>
    <row r="8" spans="1:12" s="448" customFormat="1" ht="49.5" customHeight="1">
      <c r="A8" s="644" t="s">
        <v>355</v>
      </c>
      <c r="B8" s="668">
        <f>SUM(C8:K8)</f>
        <v>127988</v>
      </c>
      <c r="C8" s="366">
        <v>18954</v>
      </c>
      <c r="D8" s="366">
        <v>8685</v>
      </c>
      <c r="E8" s="366">
        <v>14996</v>
      </c>
      <c r="F8" s="366">
        <v>9442</v>
      </c>
      <c r="G8" s="366">
        <v>1386</v>
      </c>
      <c r="H8" s="366">
        <v>51710</v>
      </c>
      <c r="I8" s="366">
        <v>0</v>
      </c>
      <c r="J8" s="366">
        <v>2594</v>
      </c>
      <c r="K8" s="366">
        <v>20221</v>
      </c>
      <c r="L8" s="353" t="s">
        <v>355</v>
      </c>
    </row>
    <row r="9" spans="1:12" s="448" customFormat="1" ht="49.5" customHeight="1">
      <c r="A9" s="644" t="s">
        <v>616</v>
      </c>
      <c r="B9" s="668">
        <v>51815</v>
      </c>
      <c r="C9" s="366">
        <v>15134</v>
      </c>
      <c r="D9" s="366">
        <v>3180</v>
      </c>
      <c r="E9" s="366">
        <v>1122</v>
      </c>
      <c r="F9" s="366">
        <v>7109</v>
      </c>
      <c r="G9" s="366">
        <v>3672</v>
      </c>
      <c r="H9" s="366">
        <v>16256</v>
      </c>
      <c r="I9" s="366">
        <v>0</v>
      </c>
      <c r="J9" s="366">
        <v>5342</v>
      </c>
      <c r="K9" s="366">
        <v>0</v>
      </c>
      <c r="L9" s="353" t="s">
        <v>616</v>
      </c>
    </row>
    <row r="10" spans="1:12" s="671" customFormat="1" ht="49.5" customHeight="1">
      <c r="A10" s="669" t="s">
        <v>615</v>
      </c>
      <c r="B10" s="670">
        <f>SUM(C10:K10)</f>
        <v>124924</v>
      </c>
      <c r="C10" s="548">
        <v>58413</v>
      </c>
      <c r="D10" s="548">
        <v>13995</v>
      </c>
      <c r="E10" s="548">
        <v>2828</v>
      </c>
      <c r="F10" s="548">
        <v>9051</v>
      </c>
      <c r="G10" s="548">
        <v>4237</v>
      </c>
      <c r="H10" s="548">
        <v>23118</v>
      </c>
      <c r="I10" s="548">
        <v>0</v>
      </c>
      <c r="J10" s="548">
        <v>13282</v>
      </c>
      <c r="K10" s="548">
        <v>0</v>
      </c>
      <c r="L10" s="480" t="s">
        <v>615</v>
      </c>
    </row>
    <row r="11" spans="1:12" s="119" customFormat="1" ht="20.25" customHeight="1">
      <c r="A11" s="119" t="s">
        <v>293</v>
      </c>
      <c r="L11" s="242" t="s">
        <v>294</v>
      </c>
    </row>
    <row r="12" s="448" customFormat="1" ht="13.5">
      <c r="C12" s="672"/>
    </row>
    <row r="13" s="448" customFormat="1" ht="13.5"/>
    <row r="14" s="448" customFormat="1" ht="13.5"/>
    <row r="15" s="448" customFormat="1" ht="13.5"/>
    <row r="16" s="448" customFormat="1" ht="13.5"/>
  </sheetData>
  <sheetProtection/>
  <mergeCells count="9">
    <mergeCell ref="B4:B6"/>
    <mergeCell ref="A4:A6"/>
    <mergeCell ref="L4:L6"/>
    <mergeCell ref="A1:L1"/>
    <mergeCell ref="D4:D5"/>
    <mergeCell ref="C4:C5"/>
    <mergeCell ref="E4:E5"/>
    <mergeCell ref="K4:K5"/>
    <mergeCell ref="J4:J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T12"/>
  <sheetViews>
    <sheetView zoomScale="85" zoomScaleNormal="85" zoomScalePageLayoutView="0" workbookViewId="0" topLeftCell="A1">
      <selection activeCell="K13" sqref="K13"/>
    </sheetView>
  </sheetViews>
  <sheetFormatPr defaultColWidth="7.10546875" defaultRowHeight="13.5"/>
  <cols>
    <col min="1" max="1" width="11.99609375" style="139" customWidth="1"/>
    <col min="2" max="2" width="5.6640625" style="139" customWidth="1"/>
    <col min="3" max="3" width="5.5546875" style="139" customWidth="1"/>
    <col min="4" max="4" width="6.6640625" style="139" customWidth="1"/>
    <col min="5" max="5" width="6.77734375" style="139" customWidth="1"/>
    <col min="6" max="6" width="6.6640625" style="139" customWidth="1"/>
    <col min="7" max="7" width="5.88671875" style="139" customWidth="1"/>
    <col min="8" max="8" width="8.4453125" style="139" customWidth="1"/>
    <col min="9" max="9" width="5.88671875" style="139" customWidth="1"/>
    <col min="10" max="10" width="6.5546875" style="139" customWidth="1"/>
    <col min="11" max="12" width="6.3359375" style="139" customWidth="1"/>
    <col min="13" max="13" width="6.77734375" style="139" customWidth="1"/>
    <col min="14" max="14" width="6.5546875" style="139" customWidth="1"/>
    <col min="15" max="15" width="6.77734375" style="139" customWidth="1"/>
    <col min="16" max="16" width="6.88671875" style="139" bestFit="1" customWidth="1"/>
    <col min="17" max="17" width="8.10546875" style="139" customWidth="1"/>
    <col min="18" max="18" width="6.4453125" style="139" customWidth="1"/>
    <col min="19" max="19" width="9.6640625" style="139" customWidth="1"/>
    <col min="20" max="20" width="12.4453125" style="139" customWidth="1"/>
    <col min="21" max="16384" width="7.10546875" style="139" customWidth="1"/>
  </cols>
  <sheetData>
    <row r="1" spans="1:19" s="204" customFormat="1" ht="32.25" customHeight="1">
      <c r="A1" s="758" t="s">
        <v>666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758"/>
      <c r="P1" s="758"/>
      <c r="Q1" s="758"/>
      <c r="R1" s="758"/>
      <c r="S1" s="758"/>
    </row>
    <row r="2" spans="1:17" s="60" customFormat="1" ht="18" customHeight="1">
      <c r="A2" s="60" t="s">
        <v>861</v>
      </c>
      <c r="Q2" s="130" t="s">
        <v>354</v>
      </c>
    </row>
    <row r="3" spans="1:20" s="60" customFormat="1" ht="33" customHeight="1">
      <c r="A3" s="852" t="s">
        <v>311</v>
      </c>
      <c r="B3" s="673" t="s">
        <v>667</v>
      </c>
      <c r="C3" s="674"/>
      <c r="D3" s="675"/>
      <c r="E3" s="675"/>
      <c r="F3" s="675"/>
      <c r="G3" s="675"/>
      <c r="H3" s="676"/>
      <c r="I3" s="216"/>
      <c r="J3" s="216"/>
      <c r="K3" s="677" t="s">
        <v>668</v>
      </c>
      <c r="L3" s="677"/>
      <c r="M3" s="216"/>
      <c r="N3" s="216"/>
      <c r="O3" s="216"/>
      <c r="P3" s="216"/>
      <c r="Q3" s="216"/>
      <c r="R3" s="216"/>
      <c r="S3" s="216"/>
      <c r="T3" s="783" t="s">
        <v>786</v>
      </c>
    </row>
    <row r="4" spans="1:20" s="60" customFormat="1" ht="33" customHeight="1">
      <c r="A4" s="760"/>
      <c r="B4" s="678" t="s">
        <v>669</v>
      </c>
      <c r="C4" s="218" t="s">
        <v>670</v>
      </c>
      <c r="D4" s="1197" t="s">
        <v>671</v>
      </c>
      <c r="E4" s="679" t="s">
        <v>672</v>
      </c>
      <c r="F4" s="680"/>
      <c r="G4" s="680"/>
      <c r="H4" s="1195" t="s">
        <v>673</v>
      </c>
      <c r="I4" s="1193" t="s">
        <v>674</v>
      </c>
      <c r="J4" s="912" t="s">
        <v>675</v>
      </c>
      <c r="K4" s="1199" t="s">
        <v>669</v>
      </c>
      <c r="L4" s="912" t="s">
        <v>670</v>
      </c>
      <c r="M4" s="1195" t="s">
        <v>676</v>
      </c>
      <c r="N4" s="681" t="s">
        <v>677</v>
      </c>
      <c r="O4" s="682"/>
      <c r="P4" s="675"/>
      <c r="Q4" s="1195" t="s">
        <v>673</v>
      </c>
      <c r="R4" s="1193" t="s">
        <v>674</v>
      </c>
      <c r="S4" s="912" t="s">
        <v>675</v>
      </c>
      <c r="T4" s="784"/>
    </row>
    <row r="5" spans="1:20" s="60" customFormat="1" ht="33" customHeight="1">
      <c r="A5" s="760"/>
      <c r="B5" s="683"/>
      <c r="C5" s="683"/>
      <c r="D5" s="1196"/>
      <c r="E5" s="684" t="s">
        <v>678</v>
      </c>
      <c r="F5" s="506" t="s">
        <v>679</v>
      </c>
      <c r="G5" s="685" t="s">
        <v>680</v>
      </c>
      <c r="H5" s="1196"/>
      <c r="I5" s="1194"/>
      <c r="J5" s="776"/>
      <c r="K5" s="1200"/>
      <c r="L5" s="1200"/>
      <c r="M5" s="1196"/>
      <c r="N5" s="678" t="s">
        <v>678</v>
      </c>
      <c r="O5" s="506" t="s">
        <v>679</v>
      </c>
      <c r="P5" s="505" t="s">
        <v>680</v>
      </c>
      <c r="Q5" s="1196"/>
      <c r="R5" s="1194"/>
      <c r="S5" s="776"/>
      <c r="T5" s="784"/>
    </row>
    <row r="6" spans="1:20" s="60" customFormat="1" ht="40.5" customHeight="1">
      <c r="A6" s="761"/>
      <c r="B6" s="222" t="s">
        <v>1166</v>
      </c>
      <c r="C6" s="222" t="s">
        <v>297</v>
      </c>
      <c r="D6" s="1198"/>
      <c r="E6" s="234" t="s">
        <v>296</v>
      </c>
      <c r="F6" s="209" t="s">
        <v>681</v>
      </c>
      <c r="G6" s="549" t="s">
        <v>682</v>
      </c>
      <c r="H6" s="209" t="s">
        <v>665</v>
      </c>
      <c r="I6" s="234" t="s">
        <v>683</v>
      </c>
      <c r="J6" s="234" t="s">
        <v>684</v>
      </c>
      <c r="K6" s="234" t="s">
        <v>1166</v>
      </c>
      <c r="L6" s="234" t="s">
        <v>297</v>
      </c>
      <c r="M6" s="209" t="s">
        <v>685</v>
      </c>
      <c r="N6" s="264" t="s">
        <v>296</v>
      </c>
      <c r="O6" s="209" t="s">
        <v>681</v>
      </c>
      <c r="P6" s="549" t="s">
        <v>682</v>
      </c>
      <c r="Q6" s="686" t="s">
        <v>686</v>
      </c>
      <c r="R6" s="234" t="s">
        <v>683</v>
      </c>
      <c r="S6" s="234" t="s">
        <v>684</v>
      </c>
      <c r="T6" s="785"/>
    </row>
    <row r="7" spans="1:20" s="80" customFormat="1" ht="32.25" customHeight="1">
      <c r="A7" s="62" t="s">
        <v>776</v>
      </c>
      <c r="B7" s="56">
        <f>SUM(C7,D7,E7,I7,J7)</f>
        <v>319</v>
      </c>
      <c r="C7" s="56">
        <v>9</v>
      </c>
      <c r="D7" s="56">
        <v>45</v>
      </c>
      <c r="E7" s="56">
        <v>204</v>
      </c>
      <c r="F7" s="56">
        <v>183</v>
      </c>
      <c r="G7" s="56">
        <v>21</v>
      </c>
      <c r="H7" s="56">
        <v>0</v>
      </c>
      <c r="I7" s="56">
        <v>2</v>
      </c>
      <c r="J7" s="56">
        <v>59</v>
      </c>
      <c r="K7" s="56">
        <v>15423</v>
      </c>
      <c r="L7" s="86">
        <v>538</v>
      </c>
      <c r="M7" s="56">
        <v>4214</v>
      </c>
      <c r="N7" s="56">
        <v>9579</v>
      </c>
      <c r="O7" s="56">
        <v>7785</v>
      </c>
      <c r="P7" s="56">
        <v>1794</v>
      </c>
      <c r="Q7" s="56">
        <v>0</v>
      </c>
      <c r="R7" s="56">
        <v>106</v>
      </c>
      <c r="S7" s="56">
        <v>986</v>
      </c>
      <c r="T7" s="26" t="s">
        <v>776</v>
      </c>
    </row>
    <row r="8" spans="1:20" s="80" customFormat="1" ht="32.25" customHeight="1">
      <c r="A8" s="62" t="s">
        <v>777</v>
      </c>
      <c r="B8" s="56">
        <f>SUM(C8,D8,E8,I8,J8)</f>
        <v>351</v>
      </c>
      <c r="C8" s="56">
        <v>9</v>
      </c>
      <c r="D8" s="56">
        <v>45</v>
      </c>
      <c r="E8" s="56">
        <v>221</v>
      </c>
      <c r="F8" s="56">
        <v>200</v>
      </c>
      <c r="G8" s="56">
        <v>21</v>
      </c>
      <c r="H8" s="56">
        <v>0</v>
      </c>
      <c r="I8" s="56">
        <v>2</v>
      </c>
      <c r="J8" s="56">
        <v>74</v>
      </c>
      <c r="K8" s="56">
        <v>16144</v>
      </c>
      <c r="L8" s="86">
        <v>553</v>
      </c>
      <c r="M8" s="56">
        <v>4125</v>
      </c>
      <c r="N8" s="56">
        <v>10251</v>
      </c>
      <c r="O8" s="56">
        <v>8510</v>
      </c>
      <c r="P8" s="56">
        <v>1741</v>
      </c>
      <c r="Q8" s="56">
        <v>0</v>
      </c>
      <c r="R8" s="56">
        <v>98</v>
      </c>
      <c r="S8" s="56">
        <v>1117</v>
      </c>
      <c r="T8" s="26" t="s">
        <v>777</v>
      </c>
    </row>
    <row r="9" spans="1:20" s="80" customFormat="1" ht="32.25" customHeight="1">
      <c r="A9" s="62" t="s">
        <v>801</v>
      </c>
      <c r="B9" s="56">
        <f>SUM(C9,D9,E9,I9,J9)</f>
        <v>373</v>
      </c>
      <c r="C9" s="56">
        <v>10</v>
      </c>
      <c r="D9" s="56">
        <v>45</v>
      </c>
      <c r="E9" s="56">
        <v>228</v>
      </c>
      <c r="F9" s="56">
        <v>206</v>
      </c>
      <c r="G9" s="56">
        <v>22</v>
      </c>
      <c r="H9" s="56">
        <v>0</v>
      </c>
      <c r="I9" s="56">
        <v>3</v>
      </c>
      <c r="J9" s="56">
        <v>87</v>
      </c>
      <c r="K9" s="56">
        <v>17232</v>
      </c>
      <c r="L9" s="86">
        <v>618</v>
      </c>
      <c r="M9" s="56">
        <v>4044</v>
      </c>
      <c r="N9" s="56">
        <v>11008</v>
      </c>
      <c r="O9" s="56">
        <v>9132</v>
      </c>
      <c r="P9" s="56">
        <v>1876</v>
      </c>
      <c r="Q9" s="56">
        <v>0</v>
      </c>
      <c r="R9" s="56">
        <v>150</v>
      </c>
      <c r="S9" s="56">
        <v>1412</v>
      </c>
      <c r="T9" s="26" t="s">
        <v>801</v>
      </c>
    </row>
    <row r="10" spans="1:20" s="80" customFormat="1" ht="32.25" customHeight="1">
      <c r="A10" s="62" t="s">
        <v>614</v>
      </c>
      <c r="B10" s="56">
        <v>394</v>
      </c>
      <c r="C10" s="56">
        <v>10</v>
      </c>
      <c r="D10" s="56">
        <v>45</v>
      </c>
      <c r="E10" s="56">
        <v>233</v>
      </c>
      <c r="F10" s="56">
        <v>211</v>
      </c>
      <c r="G10" s="56">
        <v>22</v>
      </c>
      <c r="H10" s="56">
        <v>0</v>
      </c>
      <c r="I10" s="56">
        <v>4</v>
      </c>
      <c r="J10" s="56">
        <v>102</v>
      </c>
      <c r="K10" s="56">
        <v>18344</v>
      </c>
      <c r="L10" s="86">
        <v>663</v>
      </c>
      <c r="M10" s="56">
        <v>4019</v>
      </c>
      <c r="N10" s="56">
        <v>11827</v>
      </c>
      <c r="O10" s="56">
        <v>9963</v>
      </c>
      <c r="P10" s="56">
        <v>1864</v>
      </c>
      <c r="Q10" s="56">
        <v>0</v>
      </c>
      <c r="R10" s="56">
        <v>170</v>
      </c>
      <c r="S10" s="56">
        <v>1665</v>
      </c>
      <c r="T10" s="26" t="s">
        <v>614</v>
      </c>
    </row>
    <row r="11" spans="1:20" s="206" customFormat="1" ht="32.25" customHeight="1">
      <c r="A11" s="143" t="s">
        <v>620</v>
      </c>
      <c r="B11" s="59">
        <v>417</v>
      </c>
      <c r="C11" s="42">
        <v>11</v>
      </c>
      <c r="D11" s="42">
        <v>45</v>
      </c>
      <c r="E11" s="208">
        <v>238</v>
      </c>
      <c r="F11" s="42">
        <v>216</v>
      </c>
      <c r="G11" s="42">
        <v>22</v>
      </c>
      <c r="H11" s="687">
        <v>0</v>
      </c>
      <c r="I11" s="42">
        <v>5</v>
      </c>
      <c r="J11" s="42">
        <v>118</v>
      </c>
      <c r="K11" s="42">
        <v>18919</v>
      </c>
      <c r="L11" s="42">
        <v>722</v>
      </c>
      <c r="M11" s="92">
        <v>3932</v>
      </c>
      <c r="N11" s="208">
        <v>12115</v>
      </c>
      <c r="O11" s="42">
        <v>10393</v>
      </c>
      <c r="P11" s="42">
        <v>1722</v>
      </c>
      <c r="Q11" s="687">
        <v>0</v>
      </c>
      <c r="R11" s="42">
        <v>258</v>
      </c>
      <c r="S11" s="42">
        <v>1892</v>
      </c>
      <c r="T11" s="144" t="s">
        <v>620</v>
      </c>
    </row>
    <row r="12" spans="1:20" s="244" customFormat="1" ht="19.5" customHeight="1">
      <c r="A12" s="191" t="s">
        <v>288</v>
      </c>
      <c r="T12" s="243" t="s">
        <v>289</v>
      </c>
    </row>
    <row r="13" ht="35.25" customHeight="1"/>
    <row r="14" ht="35.25" customHeight="1"/>
    <row r="15" ht="35.25" customHeight="1"/>
    <row r="16" s="205" customFormat="1" ht="35.25" customHeight="1"/>
    <row r="17" s="205" customFormat="1" ht="35.25" customHeight="1"/>
    <row r="18" ht="35.25" customHeight="1"/>
  </sheetData>
  <sheetProtection/>
  <mergeCells count="13">
    <mergeCell ref="T3:T6"/>
    <mergeCell ref="I4:I5"/>
    <mergeCell ref="J4:J5"/>
    <mergeCell ref="K4:K5"/>
    <mergeCell ref="L4:L5"/>
    <mergeCell ref="R4:R5"/>
    <mergeCell ref="S4:S5"/>
    <mergeCell ref="M4:M5"/>
    <mergeCell ref="H4:H5"/>
    <mergeCell ref="Q4:Q5"/>
    <mergeCell ref="A1:S1"/>
    <mergeCell ref="A3:A6"/>
    <mergeCell ref="D4:D6"/>
  </mergeCells>
  <printOptions horizontalCentered="1"/>
  <pageMargins left="0.17" right="0.16" top="0.984251968503937" bottom="0.984251968503937" header="0.5118110236220472" footer="0.5118110236220472"/>
  <pageSetup horizontalDpi="600" verticalDpi="600" orientation="landscape" paperSize="9" scale="85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T7"/>
  <sheetViews>
    <sheetView tabSelected="1" zoomScalePageLayoutView="0" workbookViewId="0" topLeftCell="A1">
      <selection activeCell="F18" sqref="F18"/>
    </sheetView>
  </sheetViews>
  <sheetFormatPr defaultColWidth="8.88671875" defaultRowHeight="13.5"/>
  <cols>
    <col min="1" max="1" width="6.99609375" style="448" customWidth="1"/>
    <col min="2" max="2" width="9.5546875" style="448" customWidth="1"/>
    <col min="3" max="3" width="10.10546875" style="448" customWidth="1"/>
    <col min="4" max="5" width="9.5546875" style="448" customWidth="1"/>
    <col min="6" max="6" width="8.4453125" style="448" customWidth="1"/>
    <col min="7" max="7" width="9.10546875" style="448" customWidth="1"/>
    <col min="8" max="8" width="8.4453125" style="448" customWidth="1"/>
    <col min="9" max="9" width="9.77734375" style="448" customWidth="1"/>
    <col min="10" max="10" width="8.99609375" style="448" customWidth="1"/>
    <col min="11" max="11" width="9.5546875" style="448" bestFit="1" customWidth="1"/>
    <col min="12" max="12" width="8.99609375" style="448" bestFit="1" customWidth="1"/>
    <col min="13" max="16384" width="8.88671875" style="448" customWidth="1"/>
  </cols>
  <sheetData>
    <row r="1" spans="1:12" ht="33.75" customHeight="1">
      <c r="A1" s="901" t="s">
        <v>771</v>
      </c>
      <c r="B1" s="901"/>
      <c r="C1" s="901"/>
      <c r="D1" s="901"/>
      <c r="E1" s="901"/>
      <c r="F1" s="901"/>
      <c r="G1" s="901"/>
      <c r="H1" s="901"/>
      <c r="I1" s="901"/>
      <c r="J1" s="901"/>
      <c r="K1" s="901"/>
      <c r="L1" s="901"/>
    </row>
    <row r="2" spans="1:11" ht="13.5">
      <c r="A2" s="448" t="s">
        <v>1093</v>
      </c>
      <c r="K2" s="448" t="s">
        <v>408</v>
      </c>
    </row>
    <row r="3" spans="1:12" s="688" customFormat="1" ht="44.25" customHeight="1">
      <c r="A3" s="897" t="s">
        <v>1117</v>
      </c>
      <c r="B3" s="1202" t="s">
        <v>400</v>
      </c>
      <c r="C3" s="1203"/>
      <c r="D3" s="897"/>
      <c r="E3" s="1202" t="s">
        <v>401</v>
      </c>
      <c r="F3" s="1203"/>
      <c r="G3" s="1203"/>
      <c r="H3" s="1203"/>
      <c r="I3" s="1203"/>
      <c r="J3" s="1203"/>
      <c r="K3" s="897"/>
      <c r="L3" s="1204" t="s">
        <v>1118</v>
      </c>
    </row>
    <row r="4" spans="1:12" s="688" customFormat="1" ht="53.25" customHeight="1">
      <c r="A4" s="1201"/>
      <c r="B4" s="648"/>
      <c r="C4" s="689" t="s">
        <v>748</v>
      </c>
      <c r="D4" s="689" t="s">
        <v>749</v>
      </c>
      <c r="E4" s="648"/>
      <c r="F4" s="689" t="s">
        <v>402</v>
      </c>
      <c r="G4" s="689" t="s">
        <v>403</v>
      </c>
      <c r="H4" s="689" t="s">
        <v>404</v>
      </c>
      <c r="I4" s="689" t="s">
        <v>405</v>
      </c>
      <c r="J4" s="689" t="s">
        <v>406</v>
      </c>
      <c r="K4" s="689" t="s">
        <v>407</v>
      </c>
      <c r="L4" s="1205"/>
    </row>
    <row r="5" spans="1:12" s="694" customFormat="1" ht="60" customHeight="1">
      <c r="A5" s="690" t="s">
        <v>620</v>
      </c>
      <c r="B5" s="691">
        <v>70491</v>
      </c>
      <c r="C5" s="691">
        <v>31361</v>
      </c>
      <c r="D5" s="691">
        <v>39130</v>
      </c>
      <c r="E5" s="691">
        <v>70491</v>
      </c>
      <c r="F5" s="691">
        <v>13493</v>
      </c>
      <c r="G5" s="691">
        <v>8871</v>
      </c>
      <c r="H5" s="691">
        <v>10097</v>
      </c>
      <c r="I5" s="691">
        <v>18143</v>
      </c>
      <c r="J5" s="691">
        <v>13308</v>
      </c>
      <c r="K5" s="692">
        <v>6579</v>
      </c>
      <c r="L5" s="693" t="s">
        <v>620</v>
      </c>
    </row>
    <row r="6" spans="1:20" s="15" customFormat="1" ht="22.5" customHeight="1">
      <c r="A6" s="347" t="s">
        <v>502</v>
      </c>
      <c r="B6" s="347"/>
      <c r="C6" s="347"/>
      <c r="D6" s="347"/>
      <c r="G6" s="347" t="s">
        <v>503</v>
      </c>
      <c r="R6" s="347"/>
      <c r="S6" s="347"/>
      <c r="T6" s="347"/>
    </row>
    <row r="7" spans="1:7" ht="13.5">
      <c r="A7" s="448" t="s">
        <v>504</v>
      </c>
      <c r="G7" s="628" t="s">
        <v>747</v>
      </c>
    </row>
  </sheetData>
  <sheetProtection/>
  <mergeCells count="5">
    <mergeCell ref="A1:L1"/>
    <mergeCell ref="A3:A4"/>
    <mergeCell ref="B3:D3"/>
    <mergeCell ref="E3:K3"/>
    <mergeCell ref="L3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C41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386</v>
      </c>
      <c r="C1" s="2" t="b">
        <f>"XL4Poppy"</f>
        <v>0</v>
      </c>
    </row>
    <row r="2" ht="13.5" thickBot="1">
      <c r="A2" s="1" t="s">
        <v>387</v>
      </c>
    </row>
    <row r="3" spans="1:3" ht="13.5" thickBot="1">
      <c r="A3" s="3" t="s">
        <v>388</v>
      </c>
      <c r="C3" s="4" t="s">
        <v>389</v>
      </c>
    </row>
    <row r="4" spans="1:3" ht="12.75">
      <c r="A4" s="3" t="e">
        <v>#N/A</v>
      </c>
      <c r="C4" s="5" t="b">
        <f>C18</f>
        <v>0</v>
      </c>
    </row>
    <row r="5" ht="12.75">
      <c r="C5" s="5" t="e">
        <f>TRUE,</f>
        <v>#NAME?</v>
      </c>
    </row>
    <row r="6" ht="13.5" thickBot="1">
      <c r="C6" s="5" t="e">
        <f>#N/A</f>
        <v>#N/A</v>
      </c>
    </row>
    <row r="7" spans="1:3" ht="12.75">
      <c r="A7" s="6" t="s">
        <v>390</v>
      </c>
      <c r="C7" s="5" t="e">
        <f>=</f>
        <v>#NAME?</v>
      </c>
    </row>
    <row r="8" spans="1:3" ht="12.75">
      <c r="A8" s="7" t="s">
        <v>391</v>
      </c>
      <c r="C8" s="5" t="e">
        <f>=</f>
        <v>#NAME?</v>
      </c>
    </row>
    <row r="9" spans="1:3" ht="12.75">
      <c r="A9" s="8" t="s">
        <v>392</v>
      </c>
      <c r="C9" s="5" t="e">
        <f>FALSE</f>
        <v>#NAME?</v>
      </c>
    </row>
    <row r="10" spans="1:3" ht="12.75">
      <c r="A10" s="7" t="s">
        <v>393</v>
      </c>
      <c r="C10" s="5" t="b">
        <f>A21</f>
        <v>0</v>
      </c>
    </row>
    <row r="11" spans="1:3" ht="13.5" thickBot="1">
      <c r="A11" s="9" t="s">
        <v>394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395</v>
      </c>
      <c r="C14" s="10" t="e">
        <f>=</f>
        <v>#NAME?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e">
        <f>=</f>
        <v>#NAME?</v>
      </c>
      <c r="C17" s="4" t="s">
        <v>396</v>
      </c>
    </row>
    <row r="18" ht="12.75">
      <c r="C18" s="5" t="e">
        <f>$A$3(GET.WORKSPACE(32)&amp;"\xlstart\Book1.")</f>
        <v>#NAME?</v>
      </c>
    </row>
    <row r="19" ht="12.75">
      <c r="C19" s="5" t="e">
        <f>"Document_array",</f>
        <v>#NAME?</v>
      </c>
    </row>
    <row r="20" spans="1:3" ht="12.75">
      <c r="A20" s="11" t="s">
        <v>397</v>
      </c>
      <c r="C20" s="5" t="e">
        <f>$A$1INDEX(,2)</f>
        <v>#NAME?</v>
      </c>
    </row>
    <row r="21" spans="1:3" ht="12.75">
      <c r="A21" s="12" t="e">
        <f>IF(A3="Book1.",0,99)</f>
        <v>#NAME?</v>
      </c>
      <c r="C21" s="5" t="e">
        <f>$A$2INDEX(,1)</f>
        <v>#NAME?</v>
      </c>
    </row>
    <row r="22" spans="1:3" ht="12.75">
      <c r="A22" s="5" t="e">
        <f>TRUE,</f>
        <v>#NAME?</v>
      </c>
      <c r="C22" s="5" t="e">
        <f>$A$4GET.DOCUMENT(3,"["&amp;A1&amp;"]"&amp;"XL4Poppy")</f>
        <v>#NAME?</v>
      </c>
    </row>
    <row r="23" spans="1:3" ht="12.75">
      <c r="A23" s="5" t="e">
        <f>#N/A</f>
        <v>#N/A</v>
      </c>
      <c r="C23" s="10" t="e">
        <f>=</f>
        <v>#NAME?</v>
      </c>
    </row>
    <row r="24" ht="12.75">
      <c r="A24" s="5" t="e">
        <f>=</f>
        <v>#NAME?</v>
      </c>
    </row>
    <row r="25" ht="12.75">
      <c r="A25" s="5" t="e">
        <f>=</f>
        <v>#NAME?</v>
      </c>
    </row>
    <row r="26" spans="1:3" ht="13.5" thickBot="1">
      <c r="A26" s="5" t="b">
        <f>1</f>
        <v>0</v>
      </c>
      <c r="C26" s="13" t="s">
        <v>398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e">
        <f>TRUE,</f>
        <v>#NAME?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e">
        <f>=</f>
        <v>#NAME?</v>
      </c>
    </row>
    <row r="31" spans="1:3" ht="12.75">
      <c r="A31" s="5" t="b">
        <f>"XL4Poppy",A1</f>
        <v>0</v>
      </c>
      <c r="C31" s="5" t="e">
        <f>FALSE</f>
        <v>#NAME?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e">
        <f>=</f>
        <v>#NAME?</v>
      </c>
    </row>
    <row r="36" spans="1:3" ht="12.75">
      <c r="A36" s="5" t="b">
        <f>=</f>
        <v>0</v>
      </c>
      <c r="C36" s="10" t="e">
        <f>=</f>
        <v>#NAME?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e">
        <f>"XF.Classic.Poppy"</f>
        <v>#NAME?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e">
        <f>=</f>
        <v>#NAME?</v>
      </c>
      <c r="C41" s="10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386</v>
      </c>
      <c r="C1" s="2" t="b">
        <f>"XL4Poppy"</f>
        <v>0</v>
      </c>
    </row>
    <row r="2" ht="13.5" thickBot="1">
      <c r="A2" s="1" t="s">
        <v>387</v>
      </c>
    </row>
    <row r="3" spans="1:3" ht="13.5" thickBot="1">
      <c r="A3" s="3" t="s">
        <v>388</v>
      </c>
      <c r="C3" s="4" t="s">
        <v>389</v>
      </c>
    </row>
    <row r="4" spans="1:3" ht="12.75">
      <c r="A4" s="3">
        <v>3</v>
      </c>
      <c r="C4" s="5" t="b">
        <f>C18</f>
        <v>0</v>
      </c>
    </row>
    <row r="5" ht="12.75">
      <c r="C5" s="5" t="e">
        <f>TRUE,</f>
        <v>#NAME?</v>
      </c>
    </row>
    <row r="6" ht="13.5" thickBot="1">
      <c r="C6" s="5" t="e">
        <f>#N/A</f>
        <v>#N/A</v>
      </c>
    </row>
    <row r="7" spans="1:3" ht="12.75">
      <c r="A7" s="6" t="s">
        <v>390</v>
      </c>
      <c r="C7" s="5" t="e">
        <f>=</f>
        <v>#NAME?</v>
      </c>
    </row>
    <row r="8" spans="1:3" ht="12.75">
      <c r="A8" s="7" t="s">
        <v>391</v>
      </c>
      <c r="C8" s="5" t="e">
        <f>=</f>
        <v>#NAME?</v>
      </c>
    </row>
    <row r="9" spans="1:3" ht="12.75">
      <c r="A9" s="8" t="s">
        <v>392</v>
      </c>
      <c r="C9" s="5" t="e">
        <f>FALSE</f>
        <v>#NAME?</v>
      </c>
    </row>
    <row r="10" spans="1:3" ht="12.75">
      <c r="A10" s="7" t="s">
        <v>393</v>
      </c>
      <c r="C10" s="5" t="b">
        <f>A21</f>
        <v>0</v>
      </c>
    </row>
    <row r="11" spans="1:3" ht="13.5" thickBot="1">
      <c r="A11" s="9" t="s">
        <v>394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395</v>
      </c>
      <c r="C14" s="10" t="e">
        <f>=</f>
        <v>#NAME?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e">
        <f>=</f>
        <v>#NAME?</v>
      </c>
      <c r="C17" s="4" t="s">
        <v>396</v>
      </c>
    </row>
    <row r="18" ht="12.75">
      <c r="C18" s="5" t="e">
        <f>$A$3(GET.WORKSPACE(32)&amp;"\xlstart\Book1.")</f>
        <v>#NAME?</v>
      </c>
    </row>
    <row r="19" ht="12.75">
      <c r="C19" s="5" t="e">
        <f>"Document_array",</f>
        <v>#NAME?</v>
      </c>
    </row>
    <row r="20" spans="1:3" ht="12.75">
      <c r="A20" s="11" t="s">
        <v>397</v>
      </c>
      <c r="C20" s="5" t="e">
        <f>$A$1INDEX(,2)</f>
        <v>#NAME?</v>
      </c>
    </row>
    <row r="21" spans="1:3" ht="12.75">
      <c r="A21" s="12" t="e">
        <f>IF(A3="Book1.",0,99)</f>
        <v>#NAME?</v>
      </c>
      <c r="C21" s="5" t="e">
        <f>$A$2INDEX(,1)</f>
        <v>#NAME?</v>
      </c>
    </row>
    <row r="22" spans="1:3" ht="12.75">
      <c r="A22" s="5" t="e">
        <f>TRUE,</f>
        <v>#NAME?</v>
      </c>
      <c r="C22" s="5" t="e">
        <f>$A$4GET.DOCUMENT(3,"["&amp;A1&amp;"]"&amp;"XL4Poppy")</f>
        <v>#NAME?</v>
      </c>
    </row>
    <row r="23" spans="1:3" ht="12.75">
      <c r="A23" s="5" t="e">
        <f>#N/A</f>
        <v>#N/A</v>
      </c>
      <c r="C23" s="10" t="e">
        <f>=</f>
        <v>#NAME?</v>
      </c>
    </row>
    <row r="24" ht="12.75">
      <c r="A24" s="5" t="e">
        <f>=</f>
        <v>#NAME?</v>
      </c>
    </row>
    <row r="25" ht="12.75">
      <c r="A25" s="5" t="e">
        <f>=</f>
        <v>#NAME?</v>
      </c>
    </row>
    <row r="26" spans="1:3" ht="13.5" thickBot="1">
      <c r="A26" s="5" t="b">
        <f>1</f>
        <v>0</v>
      </c>
      <c r="C26" s="13" t="s">
        <v>398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e">
        <f>TRUE,</f>
        <v>#NAME?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e">
        <f>=</f>
        <v>#NAME?</v>
      </c>
    </row>
    <row r="31" spans="1:3" ht="12.75">
      <c r="A31" s="5" t="b">
        <f>"XL4Poppy",A1</f>
        <v>0</v>
      </c>
      <c r="C31" s="5" t="e">
        <f>FALSE</f>
        <v>#NAME?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e">
        <f>=</f>
        <v>#NAME?</v>
      </c>
    </row>
    <row r="36" spans="1:3" ht="12.75">
      <c r="A36" s="5" t="b">
        <f>=</f>
        <v>0</v>
      </c>
      <c r="C36" s="10" t="e">
        <f>=</f>
        <v>#NAME?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e">
        <f>"XF.Classic.Poppy"</f>
        <v>#NAME?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e">
        <f>=</f>
        <v>#NAME?</v>
      </c>
      <c r="C41" s="10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8"/>
  <sheetViews>
    <sheetView zoomScalePageLayoutView="0" workbookViewId="0" topLeftCell="A1">
      <selection activeCell="D31" sqref="D31"/>
    </sheetView>
  </sheetViews>
  <sheetFormatPr defaultColWidth="7.77734375" defaultRowHeight="13.5"/>
  <cols>
    <col min="1" max="1" width="10.6640625" style="168" customWidth="1"/>
    <col min="2" max="2" width="6.77734375" style="168" customWidth="1"/>
    <col min="3" max="3" width="10.10546875" style="168" customWidth="1"/>
    <col min="4" max="4" width="9.3359375" style="168" customWidth="1"/>
    <col min="5" max="5" width="9.10546875" style="168" customWidth="1"/>
    <col min="6" max="6" width="9.21484375" style="168" customWidth="1"/>
    <col min="7" max="7" width="8.99609375" style="168" customWidth="1"/>
    <col min="8" max="8" width="8.6640625" style="168" customWidth="1"/>
    <col min="9" max="9" width="8.4453125" style="168" customWidth="1"/>
    <col min="10" max="10" width="7.3359375" style="168" customWidth="1"/>
    <col min="11" max="16" width="7.77734375" style="168" customWidth="1"/>
    <col min="17" max="17" width="10.5546875" style="168" customWidth="1"/>
    <col min="18" max="16384" width="7.77734375" style="168" customWidth="1"/>
  </cols>
  <sheetData>
    <row r="1" spans="1:15" s="131" customFormat="1" ht="27" customHeight="1">
      <c r="A1" s="758" t="s">
        <v>1186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758"/>
    </row>
    <row r="2" spans="1:15" s="60" customFormat="1" ht="19.5" customHeight="1">
      <c r="A2" s="276" t="s">
        <v>1187</v>
      </c>
      <c r="B2" s="277"/>
      <c r="C2" s="277"/>
      <c r="D2" s="277"/>
      <c r="E2" s="277"/>
      <c r="F2" s="277"/>
      <c r="G2" s="277"/>
      <c r="H2" s="277"/>
      <c r="I2" s="277" t="s">
        <v>1188</v>
      </c>
      <c r="J2" s="277"/>
      <c r="K2" s="277"/>
      <c r="L2" s="277"/>
      <c r="M2" s="277"/>
      <c r="N2" s="277"/>
      <c r="O2" s="277"/>
    </row>
    <row r="3" spans="1:17" s="60" customFormat="1" ht="20.25" customHeight="1">
      <c r="A3" s="60" t="s">
        <v>1189</v>
      </c>
      <c r="Q3" s="130" t="s">
        <v>1190</v>
      </c>
    </row>
    <row r="4" spans="1:17" s="60" customFormat="1" ht="21.75" customHeight="1">
      <c r="A4" s="804" t="s">
        <v>805</v>
      </c>
      <c r="B4" s="805" t="s">
        <v>1191</v>
      </c>
      <c r="C4" s="806"/>
      <c r="D4" s="806"/>
      <c r="E4" s="806"/>
      <c r="F4" s="806"/>
      <c r="G4" s="806"/>
      <c r="H4" s="806"/>
      <c r="I4" s="806"/>
      <c r="J4" s="782"/>
      <c r="K4" s="803" t="s">
        <v>1192</v>
      </c>
      <c r="L4" s="806"/>
      <c r="M4" s="806"/>
      <c r="N4" s="806"/>
      <c r="O4" s="806"/>
      <c r="P4" s="782"/>
      <c r="Q4" s="783" t="s">
        <v>1045</v>
      </c>
    </row>
    <row r="5" spans="1:17" s="60" customFormat="1" ht="13.5" customHeight="1">
      <c r="A5" s="766"/>
      <c r="B5" s="278"/>
      <c r="C5" s="231" t="s">
        <v>1193</v>
      </c>
      <c r="D5" s="231" t="s">
        <v>1194</v>
      </c>
      <c r="E5" s="231" t="s">
        <v>1195</v>
      </c>
      <c r="F5" s="279" t="s">
        <v>1037</v>
      </c>
      <c r="G5" s="231" t="s">
        <v>1196</v>
      </c>
      <c r="H5" s="279" t="s">
        <v>1197</v>
      </c>
      <c r="I5" s="231" t="s">
        <v>1198</v>
      </c>
      <c r="J5" s="231" t="s">
        <v>1199</v>
      </c>
      <c r="K5" s="278"/>
      <c r="L5" s="231" t="s">
        <v>1200</v>
      </c>
      <c r="M5" s="231" t="s">
        <v>1201</v>
      </c>
      <c r="N5" s="231" t="s">
        <v>1202</v>
      </c>
      <c r="O5" s="231" t="s">
        <v>1203</v>
      </c>
      <c r="P5" s="231" t="s">
        <v>1199</v>
      </c>
      <c r="Q5" s="784"/>
    </row>
    <row r="6" spans="1:17" s="60" customFormat="1" ht="13.5" customHeight="1">
      <c r="A6" s="766"/>
      <c r="B6" s="110"/>
      <c r="C6" s="280"/>
      <c r="D6" s="280" t="s">
        <v>1204</v>
      </c>
      <c r="E6" s="278" t="s">
        <v>1205</v>
      </c>
      <c r="F6" s="278" t="s">
        <v>1206</v>
      </c>
      <c r="G6" s="280"/>
      <c r="H6" s="278" t="s">
        <v>1207</v>
      </c>
      <c r="I6" s="280"/>
      <c r="J6" s="280"/>
      <c r="K6" s="110"/>
      <c r="L6" s="280"/>
      <c r="M6" s="280"/>
      <c r="N6" s="280"/>
      <c r="O6" s="280"/>
      <c r="P6" s="280"/>
      <c r="Q6" s="784"/>
    </row>
    <row r="7" spans="1:17" s="60" customFormat="1" ht="27" customHeight="1">
      <c r="A7" s="766"/>
      <c r="B7" s="110"/>
      <c r="C7" s="282" t="s">
        <v>1208</v>
      </c>
      <c r="D7" s="280" t="s">
        <v>1209</v>
      </c>
      <c r="E7" s="283" t="s">
        <v>1210</v>
      </c>
      <c r="F7" s="282" t="s">
        <v>1211</v>
      </c>
      <c r="G7" s="280" t="s">
        <v>1212</v>
      </c>
      <c r="H7" s="283" t="s">
        <v>1213</v>
      </c>
      <c r="I7" s="282" t="s">
        <v>1214</v>
      </c>
      <c r="J7" s="280"/>
      <c r="K7" s="110"/>
      <c r="L7" s="282" t="s">
        <v>1208</v>
      </c>
      <c r="M7" s="282" t="s">
        <v>1208</v>
      </c>
      <c r="N7" s="280"/>
      <c r="O7" s="282"/>
      <c r="P7" s="280"/>
      <c r="Q7" s="784"/>
    </row>
    <row r="8" spans="1:17" s="60" customFormat="1" ht="22.5" customHeight="1">
      <c r="A8" s="780"/>
      <c r="B8" s="255"/>
      <c r="C8" s="284" t="s">
        <v>1215</v>
      </c>
      <c r="D8" s="234" t="s">
        <v>1216</v>
      </c>
      <c r="E8" s="285" t="s">
        <v>1217</v>
      </c>
      <c r="F8" s="234" t="s">
        <v>1218</v>
      </c>
      <c r="G8" s="234" t="s">
        <v>1219</v>
      </c>
      <c r="H8" s="286" t="s">
        <v>1220</v>
      </c>
      <c r="I8" s="209" t="s">
        <v>1221</v>
      </c>
      <c r="J8" s="234" t="s">
        <v>1222</v>
      </c>
      <c r="K8" s="255"/>
      <c r="L8" s="234" t="s">
        <v>1223</v>
      </c>
      <c r="M8" s="234" t="s">
        <v>1224</v>
      </c>
      <c r="N8" s="234" t="s">
        <v>1225</v>
      </c>
      <c r="O8" s="284" t="s">
        <v>1226</v>
      </c>
      <c r="P8" s="234" t="s">
        <v>1222</v>
      </c>
      <c r="Q8" s="785"/>
    </row>
    <row r="9" spans="1:17" s="27" customFormat="1" ht="16.5" customHeight="1">
      <c r="A9" s="62" t="s">
        <v>804</v>
      </c>
      <c r="B9" s="71">
        <v>4</v>
      </c>
      <c r="C9" s="56">
        <v>0</v>
      </c>
      <c r="D9" s="56">
        <v>0</v>
      </c>
      <c r="E9" s="56">
        <v>1</v>
      </c>
      <c r="F9" s="56">
        <v>1</v>
      </c>
      <c r="G9" s="56">
        <v>0</v>
      </c>
      <c r="H9" s="56">
        <v>0</v>
      </c>
      <c r="I9" s="56">
        <v>0</v>
      </c>
      <c r="J9" s="56">
        <v>2</v>
      </c>
      <c r="K9" s="56">
        <v>4</v>
      </c>
      <c r="L9" s="56">
        <v>0</v>
      </c>
      <c r="M9" s="56">
        <v>2</v>
      </c>
      <c r="N9" s="56">
        <v>1</v>
      </c>
      <c r="O9" s="56">
        <v>1</v>
      </c>
      <c r="P9" s="64">
        <v>0</v>
      </c>
      <c r="Q9" s="65" t="s">
        <v>776</v>
      </c>
    </row>
    <row r="10" spans="1:17" s="27" customFormat="1" ht="16.5" customHeight="1">
      <c r="A10" s="62" t="s">
        <v>1029</v>
      </c>
      <c r="B10" s="71">
        <v>5</v>
      </c>
      <c r="C10" s="56">
        <v>0</v>
      </c>
      <c r="D10" s="56">
        <v>0</v>
      </c>
      <c r="E10" s="56">
        <v>1</v>
      </c>
      <c r="F10" s="56">
        <v>0</v>
      </c>
      <c r="G10" s="56">
        <v>0</v>
      </c>
      <c r="H10" s="56">
        <v>0</v>
      </c>
      <c r="I10" s="56">
        <v>0</v>
      </c>
      <c r="J10" s="56">
        <v>4</v>
      </c>
      <c r="K10" s="56">
        <v>4</v>
      </c>
      <c r="L10" s="56">
        <v>1</v>
      </c>
      <c r="M10" s="56">
        <v>0</v>
      </c>
      <c r="N10" s="56">
        <v>0</v>
      </c>
      <c r="O10" s="56">
        <v>0</v>
      </c>
      <c r="P10" s="64">
        <v>3</v>
      </c>
      <c r="Q10" s="65" t="s">
        <v>777</v>
      </c>
    </row>
    <row r="11" spans="1:17" s="34" customFormat="1" ht="16.5" customHeight="1">
      <c r="A11" s="67" t="s">
        <v>1035</v>
      </c>
      <c r="B11" s="72">
        <v>1</v>
      </c>
      <c r="C11" s="30">
        <v>0</v>
      </c>
      <c r="D11" s="30">
        <v>0</v>
      </c>
      <c r="E11" s="73">
        <v>1</v>
      </c>
      <c r="F11" s="30">
        <v>0</v>
      </c>
      <c r="G11" s="30">
        <v>0</v>
      </c>
      <c r="H11" s="30">
        <v>0</v>
      </c>
      <c r="I11" s="30">
        <v>0</v>
      </c>
      <c r="J11" s="73">
        <v>0</v>
      </c>
      <c r="K11" s="73">
        <v>1</v>
      </c>
      <c r="L11" s="73">
        <v>0</v>
      </c>
      <c r="M11" s="30">
        <v>1</v>
      </c>
      <c r="N11" s="30">
        <v>0</v>
      </c>
      <c r="O11" s="30">
        <v>0</v>
      </c>
      <c r="P11" s="74">
        <v>0</v>
      </c>
      <c r="Q11" s="68" t="s">
        <v>801</v>
      </c>
    </row>
    <row r="12" spans="1:17" s="34" customFormat="1" ht="16.5" customHeight="1">
      <c r="A12" s="67" t="s">
        <v>614</v>
      </c>
      <c r="B12" s="72">
        <v>0</v>
      </c>
      <c r="C12" s="30">
        <v>0</v>
      </c>
      <c r="D12" s="30">
        <v>0</v>
      </c>
      <c r="E12" s="73">
        <v>0</v>
      </c>
      <c r="F12" s="30">
        <v>0</v>
      </c>
      <c r="G12" s="30">
        <v>0</v>
      </c>
      <c r="H12" s="30">
        <v>0</v>
      </c>
      <c r="I12" s="30">
        <v>0</v>
      </c>
      <c r="J12" s="73">
        <v>0</v>
      </c>
      <c r="K12" s="73">
        <v>0</v>
      </c>
      <c r="L12" s="73">
        <v>0</v>
      </c>
      <c r="M12" s="30">
        <v>0</v>
      </c>
      <c r="N12" s="30">
        <v>0</v>
      </c>
      <c r="O12" s="30">
        <v>0</v>
      </c>
      <c r="P12" s="74">
        <v>0</v>
      </c>
      <c r="Q12" s="68" t="s">
        <v>614</v>
      </c>
    </row>
    <row r="13" spans="1:17" s="39" customFormat="1" ht="16.5" customHeight="1">
      <c r="A13" s="69" t="s">
        <v>577</v>
      </c>
      <c r="B13" s="75">
        <f>SUM(C13:J13)</f>
        <v>0</v>
      </c>
      <c r="C13" s="42">
        <v>0</v>
      </c>
      <c r="D13" s="42">
        <v>0</v>
      </c>
      <c r="E13" s="76">
        <v>0</v>
      </c>
      <c r="F13" s="42">
        <v>0</v>
      </c>
      <c r="G13" s="42">
        <v>0</v>
      </c>
      <c r="H13" s="42">
        <v>0</v>
      </c>
      <c r="I13" s="42">
        <v>0</v>
      </c>
      <c r="J13" s="76">
        <v>0</v>
      </c>
      <c r="K13" s="76">
        <f>SUM(L13:P13)</f>
        <v>0</v>
      </c>
      <c r="L13" s="76">
        <v>0</v>
      </c>
      <c r="M13" s="42">
        <v>0</v>
      </c>
      <c r="N13" s="42">
        <v>0</v>
      </c>
      <c r="O13" s="42">
        <v>0</v>
      </c>
      <c r="P13" s="77">
        <v>0</v>
      </c>
      <c r="Q13" s="70" t="s">
        <v>577</v>
      </c>
    </row>
    <row r="14" s="60" customFormat="1" ht="15.75" customHeight="1">
      <c r="A14" s="180"/>
    </row>
    <row r="15" spans="1:17" s="60" customFormat="1" ht="19.5" customHeight="1">
      <c r="A15" s="276" t="s">
        <v>1227</v>
      </c>
      <c r="B15" s="128"/>
      <c r="C15" s="128"/>
      <c r="D15" s="128"/>
      <c r="E15" s="128"/>
      <c r="F15" s="128"/>
      <c r="G15" s="128"/>
      <c r="H15" s="128"/>
      <c r="I15" s="276" t="s">
        <v>1228</v>
      </c>
      <c r="J15" s="128"/>
      <c r="K15" s="128"/>
      <c r="L15" s="128"/>
      <c r="M15" s="128"/>
      <c r="N15" s="128"/>
      <c r="O15" s="128"/>
      <c r="P15" s="287"/>
      <c r="Q15" s="288"/>
    </row>
    <row r="16" spans="1:17" s="60" customFormat="1" ht="19.5" customHeight="1">
      <c r="A16" s="289" t="s">
        <v>1229</v>
      </c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90" t="s">
        <v>1230</v>
      </c>
    </row>
    <row r="17" spans="1:17" s="60" customFormat="1" ht="20.25" customHeight="1">
      <c r="A17" s="804" t="s">
        <v>805</v>
      </c>
      <c r="B17" s="805" t="s">
        <v>1231</v>
      </c>
      <c r="C17" s="806"/>
      <c r="D17" s="806"/>
      <c r="E17" s="806"/>
      <c r="F17" s="806"/>
      <c r="G17" s="806"/>
      <c r="H17" s="806"/>
      <c r="I17" s="806"/>
      <c r="J17" s="782"/>
      <c r="K17" s="803" t="s">
        <v>1038</v>
      </c>
      <c r="L17" s="806"/>
      <c r="M17" s="806"/>
      <c r="N17" s="806"/>
      <c r="O17" s="806"/>
      <c r="P17" s="782"/>
      <c r="Q17" s="783" t="s">
        <v>1045</v>
      </c>
    </row>
    <row r="18" spans="1:17" s="60" customFormat="1" ht="13.5" customHeight="1">
      <c r="A18" s="766"/>
      <c r="B18" s="278"/>
      <c r="C18" s="231" t="s">
        <v>1232</v>
      </c>
      <c r="D18" s="231" t="s">
        <v>1233</v>
      </c>
      <c r="E18" s="231" t="s">
        <v>1234</v>
      </c>
      <c r="F18" s="231" t="s">
        <v>1235</v>
      </c>
      <c r="G18" s="231" t="s">
        <v>1236</v>
      </c>
      <c r="H18" s="231" t="s">
        <v>1237</v>
      </c>
      <c r="I18" s="231" t="s">
        <v>1238</v>
      </c>
      <c r="J18" s="231" t="s">
        <v>1199</v>
      </c>
      <c r="K18" s="278"/>
      <c r="L18" s="231" t="s">
        <v>1239</v>
      </c>
      <c r="M18" s="231" t="s">
        <v>1240</v>
      </c>
      <c r="N18" s="231" t="s">
        <v>1241</v>
      </c>
      <c r="O18" s="231" t="s">
        <v>1203</v>
      </c>
      <c r="P18" s="231" t="s">
        <v>1199</v>
      </c>
      <c r="Q18" s="784"/>
    </row>
    <row r="19" spans="1:17" s="60" customFormat="1" ht="13.5" customHeight="1">
      <c r="A19" s="766"/>
      <c r="B19" s="280"/>
      <c r="C19" s="278" t="s">
        <v>1242</v>
      </c>
      <c r="D19" s="280"/>
      <c r="E19" s="280" t="s">
        <v>1243</v>
      </c>
      <c r="F19" s="278" t="s">
        <v>1244</v>
      </c>
      <c r="G19" s="280" t="s">
        <v>1245</v>
      </c>
      <c r="H19" s="280"/>
      <c r="I19" s="280"/>
      <c r="J19" s="280"/>
      <c r="K19" s="280"/>
      <c r="L19" s="278" t="s">
        <v>1246</v>
      </c>
      <c r="M19" s="280"/>
      <c r="N19" s="280"/>
      <c r="O19" s="280"/>
      <c r="P19" s="280"/>
      <c r="Q19" s="784"/>
    </row>
    <row r="20" spans="1:17" s="60" customFormat="1" ht="13.5" customHeight="1">
      <c r="A20" s="766"/>
      <c r="B20" s="280"/>
      <c r="C20" s="282" t="s">
        <v>1247</v>
      </c>
      <c r="D20" s="280" t="s">
        <v>1248</v>
      </c>
      <c r="E20" s="280" t="s">
        <v>1249</v>
      </c>
      <c r="F20" s="280" t="s">
        <v>1250</v>
      </c>
      <c r="G20" s="280" t="s">
        <v>1251</v>
      </c>
      <c r="H20" s="280" t="s">
        <v>1252</v>
      </c>
      <c r="I20" s="280" t="s">
        <v>1253</v>
      </c>
      <c r="J20" s="280"/>
      <c r="K20" s="280"/>
      <c r="L20" s="282" t="s">
        <v>1208</v>
      </c>
      <c r="M20" s="280" t="s">
        <v>1254</v>
      </c>
      <c r="N20" s="280" t="s">
        <v>1255</v>
      </c>
      <c r="O20" s="282"/>
      <c r="P20" s="280"/>
      <c r="Q20" s="784"/>
    </row>
    <row r="21" spans="1:17" s="60" customFormat="1" ht="13.5" customHeight="1">
      <c r="A21" s="780"/>
      <c r="B21" s="234"/>
      <c r="C21" s="234" t="s">
        <v>1218</v>
      </c>
      <c r="D21" s="234" t="s">
        <v>1256</v>
      </c>
      <c r="E21" s="234" t="s">
        <v>1257</v>
      </c>
      <c r="F21" s="234" t="s">
        <v>1258</v>
      </c>
      <c r="G21" s="234" t="s">
        <v>1259</v>
      </c>
      <c r="H21" s="234" t="s">
        <v>1260</v>
      </c>
      <c r="I21" s="234" t="s">
        <v>1261</v>
      </c>
      <c r="J21" s="234" t="s">
        <v>1222</v>
      </c>
      <c r="K21" s="234"/>
      <c r="L21" s="234" t="s">
        <v>1223</v>
      </c>
      <c r="M21" s="234" t="s">
        <v>1224</v>
      </c>
      <c r="N21" s="234" t="s">
        <v>1262</v>
      </c>
      <c r="O21" s="234" t="s">
        <v>1226</v>
      </c>
      <c r="P21" s="234" t="s">
        <v>1222</v>
      </c>
      <c r="Q21" s="785"/>
    </row>
    <row r="22" spans="1:17" s="27" customFormat="1" ht="16.5" customHeight="1">
      <c r="A22" s="62" t="s">
        <v>776</v>
      </c>
      <c r="B22" s="63">
        <v>8</v>
      </c>
      <c r="C22" s="63" t="s">
        <v>780</v>
      </c>
      <c r="D22" s="63" t="s">
        <v>780</v>
      </c>
      <c r="E22" s="63" t="s">
        <v>780</v>
      </c>
      <c r="F22" s="63">
        <v>4</v>
      </c>
      <c r="G22" s="63" t="s">
        <v>780</v>
      </c>
      <c r="H22" s="63">
        <v>1</v>
      </c>
      <c r="I22" s="63" t="s">
        <v>780</v>
      </c>
      <c r="J22" s="63">
        <v>3</v>
      </c>
      <c r="K22" s="56">
        <v>8</v>
      </c>
      <c r="L22" s="63" t="s">
        <v>780</v>
      </c>
      <c r="M22" s="63" t="s">
        <v>780</v>
      </c>
      <c r="N22" s="56">
        <v>7</v>
      </c>
      <c r="O22" s="63" t="s">
        <v>780</v>
      </c>
      <c r="P22" s="63">
        <v>1</v>
      </c>
      <c r="Q22" s="26" t="s">
        <v>776</v>
      </c>
    </row>
    <row r="23" spans="1:17" s="27" customFormat="1" ht="16.5" customHeight="1">
      <c r="A23" s="62" t="s">
        <v>777</v>
      </c>
      <c r="B23" s="63">
        <v>18</v>
      </c>
      <c r="C23" s="63" t="s">
        <v>780</v>
      </c>
      <c r="D23" s="63" t="s">
        <v>780</v>
      </c>
      <c r="E23" s="63" t="s">
        <v>780</v>
      </c>
      <c r="F23" s="63">
        <v>14</v>
      </c>
      <c r="G23" s="63" t="s">
        <v>780</v>
      </c>
      <c r="H23" s="63" t="s">
        <v>780</v>
      </c>
      <c r="I23" s="63">
        <v>3</v>
      </c>
      <c r="J23" s="63">
        <v>1</v>
      </c>
      <c r="K23" s="56">
        <v>18</v>
      </c>
      <c r="L23" s="63" t="s">
        <v>780</v>
      </c>
      <c r="M23" s="63" t="s">
        <v>780</v>
      </c>
      <c r="N23" s="56">
        <v>17</v>
      </c>
      <c r="O23" s="63" t="s">
        <v>780</v>
      </c>
      <c r="P23" s="63">
        <v>1</v>
      </c>
      <c r="Q23" s="26" t="s">
        <v>777</v>
      </c>
    </row>
    <row r="24" spans="1:17" s="34" customFormat="1" ht="16.5" customHeight="1">
      <c r="A24" s="67" t="s">
        <v>801</v>
      </c>
      <c r="B24" s="72">
        <v>17</v>
      </c>
      <c r="C24" s="73">
        <v>0</v>
      </c>
      <c r="D24" s="73">
        <v>0</v>
      </c>
      <c r="E24" s="73">
        <v>0</v>
      </c>
      <c r="F24" s="73">
        <v>5</v>
      </c>
      <c r="G24" s="73">
        <v>0</v>
      </c>
      <c r="H24" s="73">
        <v>0</v>
      </c>
      <c r="I24" s="73">
        <v>7</v>
      </c>
      <c r="J24" s="73">
        <v>5</v>
      </c>
      <c r="K24" s="73">
        <v>17</v>
      </c>
      <c r="L24" s="73">
        <v>0</v>
      </c>
      <c r="M24" s="73">
        <v>0</v>
      </c>
      <c r="N24" s="73">
        <v>15</v>
      </c>
      <c r="O24" s="73">
        <v>0</v>
      </c>
      <c r="P24" s="74">
        <v>2</v>
      </c>
      <c r="Q24" s="33" t="s">
        <v>801</v>
      </c>
    </row>
    <row r="25" spans="1:17" s="34" customFormat="1" ht="16.5" customHeight="1">
      <c r="A25" s="67" t="s">
        <v>614</v>
      </c>
      <c r="B25" s="72">
        <v>6</v>
      </c>
      <c r="C25" s="73">
        <v>0</v>
      </c>
      <c r="D25" s="73">
        <v>0</v>
      </c>
      <c r="E25" s="73">
        <v>0</v>
      </c>
      <c r="F25" s="73">
        <v>1</v>
      </c>
      <c r="G25" s="73">
        <v>0</v>
      </c>
      <c r="H25" s="73">
        <v>0</v>
      </c>
      <c r="I25" s="73">
        <v>3</v>
      </c>
      <c r="J25" s="73">
        <v>2</v>
      </c>
      <c r="K25" s="73">
        <v>6</v>
      </c>
      <c r="L25" s="73">
        <v>0</v>
      </c>
      <c r="M25" s="73">
        <v>0</v>
      </c>
      <c r="N25" s="73">
        <v>6</v>
      </c>
      <c r="O25" s="73">
        <v>0</v>
      </c>
      <c r="P25" s="74">
        <v>0</v>
      </c>
      <c r="Q25" s="33" t="s">
        <v>614</v>
      </c>
    </row>
    <row r="26" spans="1:17" s="39" customFormat="1" ht="16.5" customHeight="1">
      <c r="A26" s="69" t="s">
        <v>577</v>
      </c>
      <c r="B26" s="75">
        <f>SUM(C26:J26)</f>
        <v>10</v>
      </c>
      <c r="C26" s="76">
        <v>0</v>
      </c>
      <c r="D26" s="76">
        <v>0</v>
      </c>
      <c r="E26" s="76">
        <v>0</v>
      </c>
      <c r="F26" s="76">
        <v>3</v>
      </c>
      <c r="G26" s="76">
        <v>0</v>
      </c>
      <c r="H26" s="76">
        <v>0</v>
      </c>
      <c r="I26" s="76">
        <v>4</v>
      </c>
      <c r="J26" s="76">
        <v>3</v>
      </c>
      <c r="K26" s="76">
        <v>10</v>
      </c>
      <c r="L26" s="76">
        <v>0</v>
      </c>
      <c r="M26" s="76">
        <v>0</v>
      </c>
      <c r="N26" s="76">
        <v>8</v>
      </c>
      <c r="O26" s="76">
        <v>1</v>
      </c>
      <c r="P26" s="77">
        <v>1</v>
      </c>
      <c r="Q26" s="38" t="s">
        <v>577</v>
      </c>
    </row>
    <row r="27" spans="1:28" s="119" customFormat="1" ht="15.75" customHeight="1">
      <c r="A27" s="119" t="s">
        <v>1036</v>
      </c>
      <c r="K27" s="223" t="s">
        <v>854</v>
      </c>
      <c r="S27" s="223"/>
      <c r="T27" s="223"/>
      <c r="U27" s="223"/>
      <c r="V27" s="223"/>
      <c r="W27" s="223"/>
      <c r="X27" s="223"/>
      <c r="Y27" s="223"/>
      <c r="Z27" s="223"/>
      <c r="AA27" s="223"/>
      <c r="AB27" s="223"/>
    </row>
    <row r="28" s="60" customFormat="1" ht="12.75"/>
    <row r="29" s="164" customFormat="1" ht="12.75"/>
    <row r="30" s="164" customFormat="1" ht="12.75"/>
    <row r="31" s="164" customFormat="1" ht="12.75"/>
    <row r="32" s="164" customFormat="1" ht="12.75"/>
    <row r="33" s="164" customFormat="1" ht="12.75"/>
    <row r="34" s="164" customFormat="1" ht="12.75"/>
    <row r="35" s="164" customFormat="1" ht="12.75"/>
    <row r="36" s="164" customFormat="1" ht="12.75"/>
    <row r="37" s="164" customFormat="1" ht="12.75"/>
    <row r="38" s="164" customFormat="1" ht="12.75"/>
    <row r="39" s="164" customFormat="1" ht="12.75"/>
    <row r="40" s="164" customFormat="1" ht="12.75"/>
    <row r="41" s="164" customFormat="1" ht="12.75"/>
    <row r="42" s="164" customFormat="1" ht="12.75"/>
    <row r="43" s="164" customFormat="1" ht="12.75"/>
    <row r="44" s="164" customFormat="1" ht="12.75"/>
    <row r="45" s="164" customFormat="1" ht="12.75"/>
    <row r="46" s="164" customFormat="1" ht="12.75"/>
    <row r="47" s="164" customFormat="1" ht="12.75"/>
    <row r="48" s="164" customFormat="1" ht="12.75"/>
    <row r="49" s="164" customFormat="1" ht="12.75"/>
    <row r="50" s="164" customFormat="1" ht="12.75"/>
    <row r="51" s="164" customFormat="1" ht="12.75"/>
    <row r="52" s="164" customFormat="1" ht="12.75"/>
    <row r="53" s="164" customFormat="1" ht="12.75"/>
    <row r="54" s="164" customFormat="1" ht="12.75"/>
    <row r="55" s="164" customFormat="1" ht="12.75"/>
    <row r="56" s="164" customFormat="1" ht="12.75">
      <c r="Y56" s="168"/>
    </row>
    <row r="57" s="164" customFormat="1" ht="12.75">
      <c r="Y57" s="168"/>
    </row>
    <row r="58" s="164" customFormat="1" ht="12.75">
      <c r="Y58" s="168"/>
    </row>
    <row r="59" s="164" customFormat="1" ht="12.75">
      <c r="Y59" s="168"/>
    </row>
    <row r="60" s="164" customFormat="1" ht="12.75">
      <c r="Y60" s="168"/>
    </row>
    <row r="61" s="164" customFormat="1" ht="12.75">
      <c r="Y61" s="168"/>
    </row>
    <row r="62" s="164" customFormat="1" ht="12.75">
      <c r="Y62" s="168"/>
    </row>
    <row r="63" s="164" customFormat="1" ht="12.75">
      <c r="Y63" s="168"/>
    </row>
    <row r="64" s="164" customFormat="1" ht="12.75">
      <c r="Y64" s="168"/>
    </row>
    <row r="65" s="164" customFormat="1" ht="12.75">
      <c r="Y65" s="168"/>
    </row>
    <row r="66" s="164" customFormat="1" ht="12.75">
      <c r="Y66" s="168"/>
    </row>
    <row r="67" s="164" customFormat="1" ht="12.75">
      <c r="Y67" s="168"/>
    </row>
    <row r="68" s="164" customFormat="1" ht="12.75">
      <c r="Y68" s="168"/>
    </row>
  </sheetData>
  <sheetProtection/>
  <mergeCells count="9">
    <mergeCell ref="Q4:Q8"/>
    <mergeCell ref="A17:A21"/>
    <mergeCell ref="B17:J17"/>
    <mergeCell ref="K17:P17"/>
    <mergeCell ref="Q17:Q21"/>
    <mergeCell ref="A1:O1"/>
    <mergeCell ref="A4:A8"/>
    <mergeCell ref="B4:J4"/>
    <mergeCell ref="K4:P4"/>
  </mergeCells>
  <printOptions/>
  <pageMargins left="0.56" right="0.53" top="0.984251968503937" bottom="0.984251968503937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2"/>
  <sheetViews>
    <sheetView zoomScalePageLayoutView="0" workbookViewId="0" topLeftCell="A1">
      <selection activeCell="N15" sqref="N15"/>
    </sheetView>
  </sheetViews>
  <sheetFormatPr defaultColWidth="7.77734375" defaultRowHeight="13.5"/>
  <cols>
    <col min="1" max="1" width="10.77734375" style="168" customWidth="1"/>
    <col min="2" max="2" width="5.99609375" style="168" customWidth="1"/>
    <col min="3" max="3" width="5.88671875" style="168" customWidth="1"/>
    <col min="4" max="4" width="7.77734375" style="168" customWidth="1"/>
    <col min="5" max="5" width="8.3359375" style="168" customWidth="1"/>
    <col min="6" max="6" width="7.99609375" style="168" customWidth="1"/>
    <col min="7" max="7" width="7.3359375" style="168" customWidth="1"/>
    <col min="8" max="10" width="7.5546875" style="168" customWidth="1"/>
    <col min="11" max="12" width="6.3359375" style="168" customWidth="1"/>
    <col min="13" max="13" width="6.6640625" style="168" customWidth="1"/>
    <col min="14" max="14" width="7.77734375" style="168" customWidth="1"/>
    <col min="15" max="16" width="10.6640625" style="168" customWidth="1"/>
    <col min="17" max="17" width="7.4453125" style="168" customWidth="1"/>
    <col min="18" max="18" width="8.88671875" style="168" customWidth="1"/>
    <col min="19" max="16384" width="7.77734375" style="168" customWidth="1"/>
  </cols>
  <sheetData>
    <row r="1" spans="1:17" s="131" customFormat="1" ht="32.25" customHeight="1">
      <c r="A1" s="778" t="s">
        <v>100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778"/>
      <c r="O1" s="778"/>
      <c r="P1" s="778"/>
      <c r="Q1" s="778"/>
    </row>
    <row r="2" spans="1:17" s="60" customFormat="1" ht="18" customHeight="1">
      <c r="A2" s="60" t="s">
        <v>1039</v>
      </c>
      <c r="Q2" s="266" t="s">
        <v>1040</v>
      </c>
    </row>
    <row r="3" spans="1:17" s="60" customFormat="1" ht="24" customHeight="1">
      <c r="A3" s="804" t="s">
        <v>162</v>
      </c>
      <c r="B3" s="807" t="s">
        <v>163</v>
      </c>
      <c r="C3" s="808"/>
      <c r="D3" s="808"/>
      <c r="E3" s="808"/>
      <c r="F3" s="809"/>
      <c r="G3" s="810" t="s">
        <v>164</v>
      </c>
      <c r="H3" s="808"/>
      <c r="I3" s="808"/>
      <c r="J3" s="808"/>
      <c r="K3" s="808"/>
      <c r="L3" s="808"/>
      <c r="M3" s="808"/>
      <c r="N3" s="808"/>
      <c r="O3" s="808"/>
      <c r="P3" s="291"/>
      <c r="Q3" s="783" t="s">
        <v>165</v>
      </c>
    </row>
    <row r="4" spans="1:17" s="60" customFormat="1" ht="19.5" customHeight="1">
      <c r="A4" s="766"/>
      <c r="B4" s="280" t="s">
        <v>166</v>
      </c>
      <c r="C4" s="278" t="s">
        <v>167</v>
      </c>
      <c r="D4" s="292" t="s">
        <v>168</v>
      </c>
      <c r="E4" s="278" t="s">
        <v>169</v>
      </c>
      <c r="F4" s="278" t="s">
        <v>170</v>
      </c>
      <c r="G4" s="280" t="s">
        <v>166</v>
      </c>
      <c r="H4" s="278" t="s">
        <v>177</v>
      </c>
      <c r="I4" s="229" t="s">
        <v>1041</v>
      </c>
      <c r="J4" s="278" t="s">
        <v>178</v>
      </c>
      <c r="K4" s="278" t="s">
        <v>148</v>
      </c>
      <c r="L4" s="278" t="s">
        <v>149</v>
      </c>
      <c r="M4" s="292" t="s">
        <v>179</v>
      </c>
      <c r="N4" s="278" t="s">
        <v>180</v>
      </c>
      <c r="O4" s="278" t="s">
        <v>147</v>
      </c>
      <c r="P4" s="231" t="s">
        <v>170</v>
      </c>
      <c r="Q4" s="784"/>
    </row>
    <row r="5" spans="1:17" s="60" customFormat="1" ht="19.5" customHeight="1">
      <c r="A5" s="766"/>
      <c r="B5" s="110"/>
      <c r="C5" s="280"/>
      <c r="D5" s="280"/>
      <c r="E5" s="240"/>
      <c r="F5" s="280"/>
      <c r="G5" s="280"/>
      <c r="H5" s="278"/>
      <c r="I5" s="293" t="s">
        <v>150</v>
      </c>
      <c r="J5" s="278" t="s">
        <v>524</v>
      </c>
      <c r="K5" s="278" t="s">
        <v>151</v>
      </c>
      <c r="L5" s="278" t="s">
        <v>524</v>
      </c>
      <c r="M5" s="278"/>
      <c r="N5" s="278"/>
      <c r="O5" s="271" t="s">
        <v>152</v>
      </c>
      <c r="P5" s="272" t="s">
        <v>181</v>
      </c>
      <c r="Q5" s="784"/>
    </row>
    <row r="6" spans="1:17" s="60" customFormat="1" ht="19.5" customHeight="1">
      <c r="A6" s="766"/>
      <c r="B6" s="110"/>
      <c r="C6" s="280"/>
      <c r="D6" s="280" t="s">
        <v>171</v>
      </c>
      <c r="E6" s="240"/>
      <c r="F6" s="280" t="s">
        <v>172</v>
      </c>
      <c r="G6" s="280"/>
      <c r="H6" s="278"/>
      <c r="I6" s="293" t="s">
        <v>153</v>
      </c>
      <c r="J6" s="278"/>
      <c r="K6" s="278" t="s">
        <v>154</v>
      </c>
      <c r="L6" s="278" t="s">
        <v>155</v>
      </c>
      <c r="M6" s="278" t="s">
        <v>155</v>
      </c>
      <c r="N6" s="278" t="s">
        <v>156</v>
      </c>
      <c r="O6" s="294" t="s">
        <v>528</v>
      </c>
      <c r="P6" s="294" t="s">
        <v>528</v>
      </c>
      <c r="Q6" s="784"/>
    </row>
    <row r="7" spans="1:17" s="60" customFormat="1" ht="26.25" customHeight="1">
      <c r="A7" s="780"/>
      <c r="B7" s="255" t="s">
        <v>166</v>
      </c>
      <c r="C7" s="234" t="s">
        <v>173</v>
      </c>
      <c r="D7" s="234" t="s">
        <v>174</v>
      </c>
      <c r="E7" s="234" t="s">
        <v>175</v>
      </c>
      <c r="F7" s="209" t="s">
        <v>176</v>
      </c>
      <c r="G7" s="234" t="s">
        <v>166</v>
      </c>
      <c r="H7" s="295" t="s">
        <v>157</v>
      </c>
      <c r="I7" s="296" t="s">
        <v>155</v>
      </c>
      <c r="J7" s="295" t="s">
        <v>158</v>
      </c>
      <c r="K7" s="295" t="s">
        <v>159</v>
      </c>
      <c r="L7" s="297" t="s">
        <v>160</v>
      </c>
      <c r="M7" s="297" t="s">
        <v>161</v>
      </c>
      <c r="N7" s="298" t="s">
        <v>161</v>
      </c>
      <c r="O7" s="298" t="s">
        <v>183</v>
      </c>
      <c r="P7" s="298" t="s">
        <v>182</v>
      </c>
      <c r="Q7" s="785"/>
    </row>
    <row r="8" spans="1:17" s="34" customFormat="1" ht="39.75" customHeight="1">
      <c r="A8" s="67" t="s">
        <v>913</v>
      </c>
      <c r="B8" s="29">
        <v>3</v>
      </c>
      <c r="C8" s="30">
        <v>0</v>
      </c>
      <c r="D8" s="30">
        <v>0</v>
      </c>
      <c r="E8" s="30">
        <v>3</v>
      </c>
      <c r="F8" s="30">
        <v>0</v>
      </c>
      <c r="G8" s="30">
        <f>SUM(H8:O8)</f>
        <v>367</v>
      </c>
      <c r="H8" s="30">
        <v>165</v>
      </c>
      <c r="I8" s="30">
        <v>2</v>
      </c>
      <c r="J8" s="30">
        <v>1</v>
      </c>
      <c r="K8" s="30">
        <v>6</v>
      </c>
      <c r="L8" s="30">
        <v>3</v>
      </c>
      <c r="M8" s="30">
        <v>10</v>
      </c>
      <c r="N8" s="30">
        <v>0</v>
      </c>
      <c r="O8" s="30">
        <v>180</v>
      </c>
      <c r="P8" s="30">
        <v>0</v>
      </c>
      <c r="Q8" s="33" t="s">
        <v>913</v>
      </c>
    </row>
    <row r="9" spans="1:17" s="34" customFormat="1" ht="39.75" customHeight="1">
      <c r="A9" s="67" t="s">
        <v>614</v>
      </c>
      <c r="B9" s="29">
        <v>4</v>
      </c>
      <c r="C9" s="30">
        <v>0</v>
      </c>
      <c r="D9" s="30">
        <v>0</v>
      </c>
      <c r="E9" s="30">
        <v>4</v>
      </c>
      <c r="F9" s="30">
        <v>0</v>
      </c>
      <c r="G9" s="30">
        <v>384</v>
      </c>
      <c r="H9" s="30">
        <v>169</v>
      </c>
      <c r="I9" s="30">
        <v>2</v>
      </c>
      <c r="J9" s="30">
        <v>1</v>
      </c>
      <c r="K9" s="30">
        <v>5</v>
      </c>
      <c r="L9" s="30">
        <v>3</v>
      </c>
      <c r="M9" s="30">
        <v>10</v>
      </c>
      <c r="N9" s="30">
        <v>0</v>
      </c>
      <c r="O9" s="30">
        <v>194</v>
      </c>
      <c r="P9" s="30">
        <v>0</v>
      </c>
      <c r="Q9" s="33" t="s">
        <v>616</v>
      </c>
    </row>
    <row r="10" spans="1:17" s="39" customFormat="1" ht="39.75" customHeight="1">
      <c r="A10" s="69" t="s">
        <v>620</v>
      </c>
      <c r="B10" s="51">
        <f>SUM(C10:F10)</f>
        <v>4</v>
      </c>
      <c r="C10" s="332">
        <v>0</v>
      </c>
      <c r="D10" s="332">
        <v>0</v>
      </c>
      <c r="E10" s="42">
        <v>4</v>
      </c>
      <c r="F10" s="332">
        <v>0</v>
      </c>
      <c r="G10" s="42">
        <f>SUM(H10:O10)</f>
        <v>407</v>
      </c>
      <c r="H10" s="42">
        <v>173</v>
      </c>
      <c r="I10" s="42">
        <v>1</v>
      </c>
      <c r="J10" s="42">
        <v>1</v>
      </c>
      <c r="K10" s="42">
        <v>8</v>
      </c>
      <c r="L10" s="42">
        <v>2</v>
      </c>
      <c r="M10" s="42">
        <v>9</v>
      </c>
      <c r="N10" s="332">
        <v>0</v>
      </c>
      <c r="O10" s="42">
        <v>213</v>
      </c>
      <c r="P10" s="598">
        <v>0</v>
      </c>
      <c r="Q10" s="38" t="s">
        <v>620</v>
      </c>
    </row>
    <row r="11" spans="1:22" s="119" customFormat="1" ht="15.75" customHeight="1">
      <c r="A11" s="119" t="s">
        <v>185</v>
      </c>
      <c r="L11" s="773" t="s">
        <v>85</v>
      </c>
      <c r="M11" s="773"/>
      <c r="N11" s="773"/>
      <c r="O11" s="773"/>
      <c r="P11" s="773"/>
      <c r="Q11" s="773"/>
      <c r="R11" s="773"/>
      <c r="S11" s="773"/>
      <c r="T11" s="773"/>
      <c r="U11" s="773"/>
      <c r="V11" s="773"/>
    </row>
    <row r="12" s="145" customFormat="1" ht="12">
      <c r="A12" s="145" t="s">
        <v>184</v>
      </c>
    </row>
  </sheetData>
  <sheetProtection/>
  <mergeCells count="6">
    <mergeCell ref="L11:V11"/>
    <mergeCell ref="A1:Q1"/>
    <mergeCell ref="A3:A7"/>
    <mergeCell ref="B3:F3"/>
    <mergeCell ref="G3:O3"/>
    <mergeCell ref="Q3:Q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32"/>
  <sheetViews>
    <sheetView zoomScaleSheetLayoutView="85" zoomScalePageLayoutView="0" workbookViewId="0" topLeftCell="C1">
      <selection activeCell="B29" sqref="B29"/>
    </sheetView>
  </sheetViews>
  <sheetFormatPr defaultColWidth="7.77734375" defaultRowHeight="13.5"/>
  <cols>
    <col min="1" max="1" width="10.88671875" style="168" customWidth="1"/>
    <col min="2" max="2" width="10.10546875" style="168" customWidth="1"/>
    <col min="3" max="3" width="8.4453125" style="168" customWidth="1"/>
    <col min="4" max="4" width="11.21484375" style="168" customWidth="1"/>
    <col min="5" max="5" width="8.6640625" style="168" customWidth="1"/>
    <col min="6" max="6" width="9.21484375" style="168" customWidth="1"/>
    <col min="7" max="7" width="11.10546875" style="168" customWidth="1"/>
    <col min="8" max="8" width="8.21484375" style="168" customWidth="1"/>
    <col min="9" max="9" width="9.88671875" style="168" customWidth="1"/>
    <col min="10" max="10" width="9.77734375" style="168" customWidth="1"/>
    <col min="11" max="11" width="10.88671875" style="168" customWidth="1"/>
    <col min="12" max="12" width="11.99609375" style="168" customWidth="1"/>
    <col min="13" max="15" width="7.77734375" style="168" customWidth="1"/>
    <col min="16" max="16" width="11.5546875" style="168" customWidth="1"/>
    <col min="17" max="16384" width="7.77734375" style="168" customWidth="1"/>
  </cols>
  <sheetData>
    <row r="1" spans="1:14" s="299" customFormat="1" ht="32.25" customHeight="1">
      <c r="A1" s="798" t="s">
        <v>1042</v>
      </c>
      <c r="B1" s="798"/>
      <c r="C1" s="798"/>
      <c r="D1" s="798"/>
      <c r="E1" s="798"/>
      <c r="F1" s="798"/>
      <c r="G1" s="798"/>
      <c r="H1" s="798"/>
      <c r="I1" s="798"/>
      <c r="J1" s="798"/>
      <c r="K1" s="798"/>
      <c r="L1" s="798"/>
      <c r="M1" s="131"/>
      <c r="N1" s="131"/>
    </row>
    <row r="2" spans="1:14" s="300" customFormat="1" ht="16.5" customHeight="1">
      <c r="A2" s="60" t="s">
        <v>1043</v>
      </c>
      <c r="B2" s="60"/>
      <c r="C2" s="60"/>
      <c r="D2" s="60"/>
      <c r="E2" s="60"/>
      <c r="F2" s="60"/>
      <c r="G2" s="60"/>
      <c r="H2" s="60"/>
      <c r="I2" s="60"/>
      <c r="J2" s="60"/>
      <c r="K2" s="240"/>
      <c r="L2" s="266" t="s">
        <v>1263</v>
      </c>
      <c r="M2" s="60"/>
      <c r="N2" s="60"/>
    </row>
    <row r="3" spans="1:14" s="300" customFormat="1" ht="12" customHeight="1">
      <c r="A3" s="818" t="s">
        <v>813</v>
      </c>
      <c r="B3" s="233" t="s">
        <v>725</v>
      </c>
      <c r="C3" s="301" t="s">
        <v>726</v>
      </c>
      <c r="D3" s="302"/>
      <c r="E3" s="302"/>
      <c r="F3" s="302"/>
      <c r="G3" s="302"/>
      <c r="H3" s="302"/>
      <c r="I3" s="302"/>
      <c r="J3" s="302"/>
      <c r="K3" s="262"/>
      <c r="L3" s="821" t="s">
        <v>1045</v>
      </c>
      <c r="M3" s="60"/>
      <c r="N3" s="60"/>
    </row>
    <row r="4" spans="1:14" s="300" customFormat="1" ht="12" customHeight="1">
      <c r="A4" s="819"/>
      <c r="B4" s="280"/>
      <c r="C4" s="233" t="s">
        <v>1265</v>
      </c>
      <c r="D4" s="824" t="s">
        <v>727</v>
      </c>
      <c r="E4" s="806"/>
      <c r="F4" s="782"/>
      <c r="G4" s="233" t="s">
        <v>1266</v>
      </c>
      <c r="H4" s="233" t="s">
        <v>728</v>
      </c>
      <c r="I4" s="233" t="s">
        <v>1267</v>
      </c>
      <c r="J4" s="233" t="s">
        <v>1268</v>
      </c>
      <c r="K4" s="254" t="s">
        <v>729</v>
      </c>
      <c r="L4" s="822"/>
      <c r="M4" s="60"/>
      <c r="N4" s="60"/>
    </row>
    <row r="5" spans="1:14" s="300" customFormat="1" ht="12" customHeight="1">
      <c r="A5" s="819"/>
      <c r="B5" s="280"/>
      <c r="C5" s="280"/>
      <c r="D5" s="785" t="s">
        <v>1269</v>
      </c>
      <c r="E5" s="825"/>
      <c r="F5" s="780"/>
      <c r="G5" s="280"/>
      <c r="H5" s="240"/>
      <c r="I5" s="280"/>
      <c r="J5" s="280"/>
      <c r="K5" s="303" t="s">
        <v>730</v>
      </c>
      <c r="L5" s="822"/>
      <c r="M5" s="60"/>
      <c r="N5" s="60"/>
    </row>
    <row r="6" spans="1:14" s="300" customFormat="1" ht="12" customHeight="1">
      <c r="A6" s="819"/>
      <c r="B6" s="280" t="s">
        <v>731</v>
      </c>
      <c r="C6" s="280"/>
      <c r="D6" s="233" t="s">
        <v>1265</v>
      </c>
      <c r="E6" s="233" t="s">
        <v>732</v>
      </c>
      <c r="F6" s="233" t="s">
        <v>733</v>
      </c>
      <c r="G6" s="280" t="s">
        <v>1270</v>
      </c>
      <c r="H6" s="240"/>
      <c r="I6" s="280" t="s">
        <v>1271</v>
      </c>
      <c r="J6" s="280" t="s">
        <v>1272</v>
      </c>
      <c r="K6" s="135" t="s">
        <v>1273</v>
      </c>
      <c r="L6" s="822"/>
      <c r="M6" s="60"/>
      <c r="N6" s="60"/>
    </row>
    <row r="7" spans="1:14" s="300" customFormat="1" ht="12" customHeight="1">
      <c r="A7" s="820"/>
      <c r="B7" s="234" t="s">
        <v>1274</v>
      </c>
      <c r="C7" s="234" t="s">
        <v>1166</v>
      </c>
      <c r="D7" s="234" t="s">
        <v>734</v>
      </c>
      <c r="E7" s="234" t="s">
        <v>1275</v>
      </c>
      <c r="F7" s="234" t="s">
        <v>1222</v>
      </c>
      <c r="G7" s="284" t="s">
        <v>1276</v>
      </c>
      <c r="H7" s="284" t="s">
        <v>1277</v>
      </c>
      <c r="I7" s="284" t="s">
        <v>1278</v>
      </c>
      <c r="J7" s="284" t="s">
        <v>1276</v>
      </c>
      <c r="K7" s="264" t="s">
        <v>1279</v>
      </c>
      <c r="L7" s="823"/>
      <c r="M7" s="60"/>
      <c r="N7" s="60"/>
    </row>
    <row r="8" spans="1:63" s="80" customFormat="1" ht="19.5" customHeight="1">
      <c r="A8" s="62" t="s">
        <v>776</v>
      </c>
      <c r="B8" s="78">
        <f>C8+B20+C20+G20+L20</f>
        <v>11891</v>
      </c>
      <c r="C8" s="79">
        <f>SUM(D8,G8,H8,I8,J8,K8)</f>
        <v>8609</v>
      </c>
      <c r="D8" s="78">
        <f>SUM(E8:F8)</f>
        <v>928</v>
      </c>
      <c r="E8" s="47">
        <v>226</v>
      </c>
      <c r="F8" s="47">
        <v>702</v>
      </c>
      <c r="G8" s="47">
        <v>6248</v>
      </c>
      <c r="H8" s="47">
        <v>171</v>
      </c>
      <c r="I8" s="47">
        <v>747</v>
      </c>
      <c r="J8" s="47">
        <v>498</v>
      </c>
      <c r="K8" s="314">
        <v>17</v>
      </c>
      <c r="L8" s="65" t="s">
        <v>776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</row>
    <row r="9" spans="1:63" s="80" customFormat="1" ht="19.5" customHeight="1">
      <c r="A9" s="62" t="s">
        <v>777</v>
      </c>
      <c r="B9" s="78">
        <f>C9+B21+C21+G21+L21</f>
        <v>11461</v>
      </c>
      <c r="C9" s="79">
        <f>SUM(D9,G9,H9,I9,J9,K9)</f>
        <v>8749</v>
      </c>
      <c r="D9" s="78">
        <f>SUM(E9:F9)</f>
        <v>949</v>
      </c>
      <c r="E9" s="47">
        <v>147</v>
      </c>
      <c r="F9" s="47">
        <v>802</v>
      </c>
      <c r="G9" s="47">
        <v>6357</v>
      </c>
      <c r="H9" s="47">
        <v>177</v>
      </c>
      <c r="I9" s="47">
        <v>691</v>
      </c>
      <c r="J9" s="47">
        <v>552</v>
      </c>
      <c r="K9" s="314">
        <v>23</v>
      </c>
      <c r="L9" s="65" t="s">
        <v>777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</row>
    <row r="10" spans="1:63" s="83" customFormat="1" ht="19.5" customHeight="1">
      <c r="A10" s="67" t="s">
        <v>801</v>
      </c>
      <c r="B10" s="78">
        <f>C10+B22+C22+G22+L22</f>
        <v>11850</v>
      </c>
      <c r="C10" s="79">
        <f>SUM(D10,G10,H10,I10,J10,K10)</f>
        <v>8819</v>
      </c>
      <c r="D10" s="78">
        <f>SUM(E10:F10)</f>
        <v>1000</v>
      </c>
      <c r="E10" s="82">
        <v>144</v>
      </c>
      <c r="F10" s="82">
        <v>856</v>
      </c>
      <c r="G10" s="82">
        <v>6385</v>
      </c>
      <c r="H10" s="82">
        <v>190</v>
      </c>
      <c r="I10" s="82">
        <v>665</v>
      </c>
      <c r="J10" s="82">
        <v>555</v>
      </c>
      <c r="K10" s="117">
        <v>24</v>
      </c>
      <c r="L10" s="68" t="s">
        <v>801</v>
      </c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</row>
    <row r="11" spans="1:63" s="83" customFormat="1" ht="19.5" customHeight="1">
      <c r="A11" s="67" t="s">
        <v>778</v>
      </c>
      <c r="B11" s="78">
        <v>12587</v>
      </c>
      <c r="C11" s="79">
        <v>9054</v>
      </c>
      <c r="D11" s="78">
        <v>1093</v>
      </c>
      <c r="E11" s="82">
        <v>137</v>
      </c>
      <c r="F11" s="82">
        <v>956</v>
      </c>
      <c r="G11" s="82">
        <v>6559</v>
      </c>
      <c r="H11" s="82">
        <v>217</v>
      </c>
      <c r="I11" s="82">
        <v>602</v>
      </c>
      <c r="J11" s="82">
        <v>560</v>
      </c>
      <c r="K11" s="117">
        <v>23</v>
      </c>
      <c r="L11" s="68" t="s">
        <v>614</v>
      </c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</row>
    <row r="12" spans="1:63" s="93" customFormat="1" ht="19.5" customHeight="1">
      <c r="A12" s="69" t="s">
        <v>615</v>
      </c>
      <c r="B12" s="98">
        <f>C12+B24+C24+G24+L24</f>
        <v>12439</v>
      </c>
      <c r="C12" s="94">
        <f>SUM(D12,G12,H12,I12,J12,K12)</f>
        <v>9161</v>
      </c>
      <c r="D12" s="95">
        <v>1217</v>
      </c>
      <c r="E12" s="92">
        <v>127</v>
      </c>
      <c r="F12" s="92">
        <v>1090</v>
      </c>
      <c r="G12" s="92">
        <v>6538</v>
      </c>
      <c r="H12" s="92">
        <v>240</v>
      </c>
      <c r="I12" s="92">
        <v>574</v>
      </c>
      <c r="J12" s="92">
        <v>567</v>
      </c>
      <c r="K12" s="226">
        <v>25</v>
      </c>
      <c r="L12" s="70" t="s">
        <v>615</v>
      </c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</row>
    <row r="13" spans="1:63" s="300" customFormat="1" ht="12" customHeight="1">
      <c r="A13" s="201"/>
      <c r="B13" s="84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</row>
    <row r="14" spans="1:16" ht="19.5" customHeight="1">
      <c r="A14" s="818" t="s">
        <v>813</v>
      </c>
      <c r="B14" s="232"/>
      <c r="C14" s="781" t="s">
        <v>735</v>
      </c>
      <c r="D14" s="826"/>
      <c r="E14" s="826"/>
      <c r="F14" s="827"/>
      <c r="G14" s="828" t="s">
        <v>1281</v>
      </c>
      <c r="H14" s="829"/>
      <c r="I14" s="829"/>
      <c r="J14" s="829"/>
      <c r="K14" s="830"/>
      <c r="L14" s="828" t="s">
        <v>736</v>
      </c>
      <c r="M14" s="831"/>
      <c r="N14" s="831"/>
      <c r="O14" s="832"/>
      <c r="P14" s="774" t="s">
        <v>1045</v>
      </c>
    </row>
    <row r="15" spans="1:16" ht="15" customHeight="1">
      <c r="A15" s="819"/>
      <c r="B15" s="280"/>
      <c r="C15" s="811" t="s">
        <v>1283</v>
      </c>
      <c r="D15" s="812"/>
      <c r="E15" s="812"/>
      <c r="F15" s="813"/>
      <c r="G15" s="814" t="s">
        <v>1284</v>
      </c>
      <c r="H15" s="815"/>
      <c r="I15" s="815"/>
      <c r="J15" s="815"/>
      <c r="K15" s="816"/>
      <c r="L15" s="817" t="s">
        <v>750</v>
      </c>
      <c r="M15" s="815"/>
      <c r="N15" s="815"/>
      <c r="O15" s="815"/>
      <c r="P15" s="767"/>
    </row>
    <row r="16" spans="1:16" ht="12.75">
      <c r="A16" s="819"/>
      <c r="B16" s="304" t="s">
        <v>1280</v>
      </c>
      <c r="C16" s="233" t="s">
        <v>1265</v>
      </c>
      <c r="D16" s="305" t="s">
        <v>1286</v>
      </c>
      <c r="E16" s="304" t="s">
        <v>1287</v>
      </c>
      <c r="F16" s="304" t="s">
        <v>751</v>
      </c>
      <c r="G16" s="306"/>
      <c r="H16" s="231" t="s">
        <v>1288</v>
      </c>
      <c r="I16" s="231" t="s">
        <v>1289</v>
      </c>
      <c r="J16" s="231" t="s">
        <v>1290</v>
      </c>
      <c r="K16" s="231" t="s">
        <v>1291</v>
      </c>
      <c r="L16" s="306"/>
      <c r="M16" s="231" t="s">
        <v>1292</v>
      </c>
      <c r="N16" s="231" t="s">
        <v>1293</v>
      </c>
      <c r="O16" s="231" t="s">
        <v>1294</v>
      </c>
      <c r="P16" s="767"/>
    </row>
    <row r="17" spans="1:16" ht="12.75">
      <c r="A17" s="819"/>
      <c r="B17" s="212"/>
      <c r="C17" s="280"/>
      <c r="D17" s="280" t="s">
        <v>1295</v>
      </c>
      <c r="E17" s="304" t="s">
        <v>1296</v>
      </c>
      <c r="F17" s="304" t="s">
        <v>1297</v>
      </c>
      <c r="G17" s="306"/>
      <c r="H17" s="280"/>
      <c r="I17" s="280"/>
      <c r="J17" s="280"/>
      <c r="K17" s="304" t="s">
        <v>1297</v>
      </c>
      <c r="L17" s="306"/>
      <c r="M17" s="28" t="s">
        <v>1298</v>
      </c>
      <c r="N17" s="280" t="s">
        <v>1299</v>
      </c>
      <c r="O17" s="280" t="s">
        <v>1300</v>
      </c>
      <c r="P17" s="767"/>
    </row>
    <row r="18" spans="1:16" ht="12.75">
      <c r="A18" s="819"/>
      <c r="B18" s="282" t="s">
        <v>1308</v>
      </c>
      <c r="C18" s="280"/>
      <c r="D18" s="307" t="s">
        <v>1309</v>
      </c>
      <c r="E18" s="280" t="s">
        <v>1310</v>
      </c>
      <c r="F18" s="280" t="s">
        <v>1295</v>
      </c>
      <c r="G18" s="308"/>
      <c r="H18" s="280" t="s">
        <v>1295</v>
      </c>
      <c r="I18" s="280"/>
      <c r="J18" s="280"/>
      <c r="K18" s="280"/>
      <c r="L18" s="308"/>
      <c r="M18" s="28"/>
      <c r="N18" s="280"/>
      <c r="O18" s="280"/>
      <c r="P18" s="767"/>
    </row>
    <row r="19" spans="1:16" ht="12.75">
      <c r="A19" s="820"/>
      <c r="B19" s="234" t="s">
        <v>1311</v>
      </c>
      <c r="C19" s="234" t="s">
        <v>1166</v>
      </c>
      <c r="D19" s="209" t="s">
        <v>1312</v>
      </c>
      <c r="E19" s="209" t="s">
        <v>1313</v>
      </c>
      <c r="F19" s="234" t="s">
        <v>1314</v>
      </c>
      <c r="G19" s="310"/>
      <c r="H19" s="234" t="s">
        <v>1315</v>
      </c>
      <c r="I19" s="234" t="s">
        <v>1316</v>
      </c>
      <c r="J19" s="234"/>
      <c r="K19" s="234" t="s">
        <v>1222</v>
      </c>
      <c r="L19" s="310"/>
      <c r="M19" s="264"/>
      <c r="N19" s="234"/>
      <c r="O19" s="234"/>
      <c r="P19" s="772"/>
    </row>
    <row r="20" spans="1:16" ht="19.5" customHeight="1">
      <c r="A20" s="85" t="s">
        <v>752</v>
      </c>
      <c r="B20" s="55">
        <v>306</v>
      </c>
      <c r="C20" s="47">
        <f>SUM(D20:F20)</f>
        <v>1390</v>
      </c>
      <c r="D20" s="86">
        <v>380</v>
      </c>
      <c r="E20" s="86">
        <v>1010</v>
      </c>
      <c r="F20" s="56">
        <v>0</v>
      </c>
      <c r="G20" s="81">
        <f>SUM(H20:K20)</f>
        <v>1586</v>
      </c>
      <c r="H20" s="56">
        <v>10</v>
      </c>
      <c r="I20" s="56">
        <v>1568</v>
      </c>
      <c r="J20" s="48">
        <v>0</v>
      </c>
      <c r="K20" s="56">
        <v>8</v>
      </c>
      <c r="L20" s="313"/>
      <c r="M20" s="56"/>
      <c r="N20" s="30"/>
      <c r="O20" s="50"/>
      <c r="P20" s="65" t="s">
        <v>800</v>
      </c>
    </row>
    <row r="21" spans="1:16" ht="19.5" customHeight="1">
      <c r="A21" s="85" t="s">
        <v>777</v>
      </c>
      <c r="B21" s="55">
        <v>337</v>
      </c>
      <c r="C21" s="47">
        <f>SUM(D21:F21)</f>
        <v>955</v>
      </c>
      <c r="D21" s="86">
        <v>266</v>
      </c>
      <c r="E21" s="86">
        <v>689</v>
      </c>
      <c r="F21" s="56">
        <v>0</v>
      </c>
      <c r="G21" s="81">
        <f>SUM(H21:K21)</f>
        <v>1098</v>
      </c>
      <c r="H21" s="56">
        <v>14</v>
      </c>
      <c r="I21" s="56">
        <v>1075</v>
      </c>
      <c r="J21" s="48">
        <v>2</v>
      </c>
      <c r="K21" s="56">
        <v>7</v>
      </c>
      <c r="L21" s="313">
        <v>322</v>
      </c>
      <c r="M21" s="56">
        <v>0</v>
      </c>
      <c r="N21" s="30">
        <v>0</v>
      </c>
      <c r="O21" s="50">
        <v>322</v>
      </c>
      <c r="P21" s="65" t="s">
        <v>777</v>
      </c>
    </row>
    <row r="22" spans="1:16" s="311" customFormat="1" ht="19.5" customHeight="1">
      <c r="A22" s="89" t="s">
        <v>801</v>
      </c>
      <c r="B22" s="29">
        <v>352</v>
      </c>
      <c r="C22" s="47">
        <f>SUM(D22:F22)</f>
        <v>1212</v>
      </c>
      <c r="D22" s="82">
        <v>482</v>
      </c>
      <c r="E22" s="30">
        <v>730</v>
      </c>
      <c r="F22" s="30">
        <v>0</v>
      </c>
      <c r="G22" s="81">
        <f>SUM(H22:K22)</f>
        <v>1089</v>
      </c>
      <c r="H22" s="30">
        <v>16</v>
      </c>
      <c r="I22" s="30">
        <v>1061</v>
      </c>
      <c r="J22" s="30">
        <v>4</v>
      </c>
      <c r="K22" s="50">
        <v>8</v>
      </c>
      <c r="L22" s="30">
        <v>378</v>
      </c>
      <c r="M22" s="30">
        <v>0</v>
      </c>
      <c r="N22" s="30">
        <v>0</v>
      </c>
      <c r="O22" s="50">
        <v>378</v>
      </c>
      <c r="P22" s="68" t="s">
        <v>801</v>
      </c>
    </row>
    <row r="23" spans="1:16" s="311" customFormat="1" ht="19.5" customHeight="1">
      <c r="A23" s="89" t="s">
        <v>614</v>
      </c>
      <c r="B23" s="29">
        <v>376</v>
      </c>
      <c r="C23" s="47">
        <v>1093</v>
      </c>
      <c r="D23" s="82">
        <v>326</v>
      </c>
      <c r="E23" s="30">
        <v>767</v>
      </c>
      <c r="F23" s="30">
        <v>0</v>
      </c>
      <c r="G23" s="81">
        <v>1589</v>
      </c>
      <c r="H23" s="30">
        <v>14</v>
      </c>
      <c r="I23" s="30">
        <v>1564</v>
      </c>
      <c r="J23" s="30">
        <v>4</v>
      </c>
      <c r="K23" s="50">
        <v>7</v>
      </c>
      <c r="L23" s="30">
        <v>475</v>
      </c>
      <c r="M23" s="30">
        <v>0</v>
      </c>
      <c r="N23" s="30">
        <v>8</v>
      </c>
      <c r="O23" s="50">
        <v>467</v>
      </c>
      <c r="P23" s="68" t="s">
        <v>616</v>
      </c>
    </row>
    <row r="24" spans="1:16" s="312" customFormat="1" ht="19.5" customHeight="1">
      <c r="A24" s="96" t="s">
        <v>615</v>
      </c>
      <c r="B24" s="51">
        <v>387</v>
      </c>
      <c r="C24" s="97">
        <f>SUM(D24:F24)</f>
        <v>1132</v>
      </c>
      <c r="D24" s="92">
        <v>329</v>
      </c>
      <c r="E24" s="42">
        <v>795</v>
      </c>
      <c r="F24" s="42">
        <v>8</v>
      </c>
      <c r="G24" s="99">
        <f>SUM(H24:K24)</f>
        <v>1244</v>
      </c>
      <c r="H24" s="42">
        <v>17</v>
      </c>
      <c r="I24" s="42">
        <v>1211</v>
      </c>
      <c r="J24" s="42">
        <v>8</v>
      </c>
      <c r="K24" s="52">
        <v>8</v>
      </c>
      <c r="L24" s="42">
        <f>SUM(M24:O24)</f>
        <v>515</v>
      </c>
      <c r="M24" s="42">
        <v>4</v>
      </c>
      <c r="N24" s="42">
        <v>7</v>
      </c>
      <c r="O24" s="52">
        <v>504</v>
      </c>
      <c r="P24" s="70" t="s">
        <v>615</v>
      </c>
    </row>
    <row r="25" spans="1:16" s="224" customFormat="1" ht="12.75" customHeight="1">
      <c r="A25" s="119" t="s">
        <v>101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242"/>
      <c r="O25" s="242" t="s">
        <v>102</v>
      </c>
      <c r="P25" s="119"/>
    </row>
    <row r="26" spans="1:16" s="224" customFormat="1" ht="12.75" customHeight="1">
      <c r="A26" s="119" t="s">
        <v>103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</row>
    <row r="27" spans="1:15" s="224" customFormat="1" ht="12.75" customHeight="1">
      <c r="A27" s="228" t="s">
        <v>104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</row>
    <row r="28" spans="1:15" s="224" customFormat="1" ht="12.75" customHeight="1">
      <c r="A28" s="228" t="s">
        <v>105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</row>
    <row r="29" spans="1:15" s="224" customFormat="1" ht="12.75" customHeight="1">
      <c r="A29" s="228" t="s">
        <v>753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</row>
    <row r="30" spans="1:15" s="224" customFormat="1" ht="12.75" customHeight="1">
      <c r="A30" s="228" t="s">
        <v>106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</row>
    <row r="31" spans="1:15" s="224" customFormat="1" ht="12.75" customHeight="1">
      <c r="A31" s="228" t="s">
        <v>107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</row>
    <row r="32" spans="1:15" s="224" customFormat="1" ht="12.75" customHeight="1">
      <c r="A32" s="228" t="s">
        <v>108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</row>
  </sheetData>
  <sheetProtection/>
  <mergeCells count="13">
    <mergeCell ref="P14:P19"/>
    <mergeCell ref="A14:A19"/>
    <mergeCell ref="C14:F14"/>
    <mergeCell ref="G14:K14"/>
    <mergeCell ref="L14:O14"/>
    <mergeCell ref="C15:F15"/>
    <mergeCell ref="G15:K15"/>
    <mergeCell ref="L15:O15"/>
    <mergeCell ref="A1:L1"/>
    <mergeCell ref="A3:A7"/>
    <mergeCell ref="L3:L7"/>
    <mergeCell ref="D4:F4"/>
    <mergeCell ref="D5:F5"/>
  </mergeCells>
  <printOptions/>
  <pageMargins left="0.37" right="0.16" top="0.984251968503937" bottom="0.984251968503937" header="0.5118110236220472" footer="0.5118110236220472"/>
  <pageSetup horizontalDpi="600" verticalDpi="600" orientation="landscape" paperSize="9" scale="79" r:id="rId1"/>
  <colBreaks count="1" manualBreakCount="1">
    <brk id="16" max="3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11"/>
  <sheetViews>
    <sheetView showZeros="0" zoomScaleSheetLayoutView="98" zoomScalePageLayoutView="0" workbookViewId="0" topLeftCell="A1">
      <selection activeCell="C17" sqref="C17"/>
    </sheetView>
  </sheetViews>
  <sheetFormatPr defaultColWidth="8.88671875" defaultRowHeight="13.5"/>
  <cols>
    <col min="1" max="1" width="8.88671875" style="315" customWidth="1"/>
    <col min="2" max="2" width="7.88671875" style="315" customWidth="1"/>
    <col min="3" max="3" width="7.5546875" style="315" customWidth="1"/>
    <col min="4" max="5" width="8.99609375" style="315" customWidth="1"/>
    <col min="6" max="9" width="6.88671875" style="315" customWidth="1"/>
    <col min="10" max="10" width="6.6640625" style="315" customWidth="1"/>
    <col min="11" max="11" width="8.99609375" style="315" customWidth="1"/>
    <col min="12" max="12" width="6.10546875" style="315" customWidth="1"/>
    <col min="13" max="14" width="6.88671875" style="315" customWidth="1"/>
    <col min="15" max="15" width="7.5546875" style="315" customWidth="1"/>
    <col min="16" max="16" width="12.99609375" style="315" customWidth="1"/>
    <col min="17" max="17" width="8.99609375" style="315" customWidth="1"/>
    <col min="18" max="16384" width="8.88671875" style="315" customWidth="1"/>
  </cols>
  <sheetData>
    <row r="1" spans="1:17" ht="35.25" customHeight="1">
      <c r="A1" s="843" t="s">
        <v>214</v>
      </c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843"/>
      <c r="M1" s="843"/>
      <c r="N1" s="843"/>
      <c r="O1" s="843"/>
      <c r="P1" s="843"/>
      <c r="Q1" s="843"/>
    </row>
    <row r="2" spans="1:16" ht="13.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</row>
    <row r="3" spans="1:17" s="317" customFormat="1" ht="22.5" customHeight="1">
      <c r="A3" s="15" t="s">
        <v>215</v>
      </c>
      <c r="Q3" s="318" t="s">
        <v>1263</v>
      </c>
    </row>
    <row r="4" spans="1:17" s="317" customFormat="1" ht="48.75" customHeight="1">
      <c r="A4" s="837" t="s">
        <v>1044</v>
      </c>
      <c r="B4" s="844" t="s">
        <v>216</v>
      </c>
      <c r="C4" s="846" t="s">
        <v>217</v>
      </c>
      <c r="D4" s="847"/>
      <c r="E4" s="847"/>
      <c r="F4" s="847"/>
      <c r="G4" s="847"/>
      <c r="H4" s="847"/>
      <c r="I4" s="847"/>
      <c r="J4" s="847"/>
      <c r="K4" s="847"/>
      <c r="L4" s="848"/>
      <c r="M4" s="849" t="s">
        <v>202</v>
      </c>
      <c r="N4" s="846"/>
      <c r="O4" s="847"/>
      <c r="P4" s="848"/>
      <c r="Q4" s="840" t="s">
        <v>786</v>
      </c>
    </row>
    <row r="5" spans="1:17" s="317" customFormat="1" ht="36" customHeight="1">
      <c r="A5" s="838"/>
      <c r="B5" s="845"/>
      <c r="C5" s="257" t="s">
        <v>1317</v>
      </c>
      <c r="D5" s="260" t="s">
        <v>218</v>
      </c>
      <c r="E5" s="260" t="s">
        <v>1318</v>
      </c>
      <c r="F5" s="260" t="s">
        <v>1319</v>
      </c>
      <c r="G5" s="850" t="s">
        <v>203</v>
      </c>
      <c r="H5" s="850"/>
      <c r="I5" s="851"/>
      <c r="J5" s="260" t="s">
        <v>1320</v>
      </c>
      <c r="K5" s="260" t="s">
        <v>1321</v>
      </c>
      <c r="L5" s="260" t="s">
        <v>773</v>
      </c>
      <c r="M5" s="260" t="s">
        <v>1317</v>
      </c>
      <c r="N5" s="260" t="s">
        <v>204</v>
      </c>
      <c r="O5" s="260" t="s">
        <v>1322</v>
      </c>
      <c r="P5" s="260" t="s">
        <v>1323</v>
      </c>
      <c r="Q5" s="841"/>
    </row>
    <row r="6" spans="1:17" s="317" customFormat="1" ht="33" customHeight="1">
      <c r="A6" s="838"/>
      <c r="B6" s="259"/>
      <c r="C6" s="319" t="s">
        <v>1324</v>
      </c>
      <c r="D6" s="259" t="s">
        <v>1325</v>
      </c>
      <c r="E6" s="259"/>
      <c r="F6" s="320" t="s">
        <v>1326</v>
      </c>
      <c r="G6" s="321" t="s">
        <v>205</v>
      </c>
      <c r="H6" s="321" t="s">
        <v>206</v>
      </c>
      <c r="I6" s="834" t="s">
        <v>219</v>
      </c>
      <c r="J6" s="259"/>
      <c r="K6" s="259" t="s">
        <v>1397</v>
      </c>
      <c r="L6" s="259" t="s">
        <v>207</v>
      </c>
      <c r="M6" s="259" t="s">
        <v>1324</v>
      </c>
      <c r="N6" s="259" t="s">
        <v>208</v>
      </c>
      <c r="O6" s="836" t="s">
        <v>209</v>
      </c>
      <c r="P6" s="322" t="s">
        <v>220</v>
      </c>
      <c r="Q6" s="841"/>
    </row>
    <row r="7" spans="1:17" s="317" customFormat="1" ht="45" customHeight="1">
      <c r="A7" s="839"/>
      <c r="B7" s="258" t="s">
        <v>362</v>
      </c>
      <c r="C7" s="323" t="s">
        <v>362</v>
      </c>
      <c r="D7" s="258" t="s">
        <v>1399</v>
      </c>
      <c r="E7" s="258" t="s">
        <v>1400</v>
      </c>
      <c r="F7" s="258"/>
      <c r="G7" s="258" t="s">
        <v>210</v>
      </c>
      <c r="H7" s="258" t="s">
        <v>211</v>
      </c>
      <c r="I7" s="835"/>
      <c r="J7" s="258" t="s">
        <v>1401</v>
      </c>
      <c r="K7" s="324" t="s">
        <v>1402</v>
      </c>
      <c r="L7" s="258"/>
      <c r="M7" s="324" t="s">
        <v>362</v>
      </c>
      <c r="N7" s="258"/>
      <c r="O7" s="835"/>
      <c r="P7" s="324" t="s">
        <v>440</v>
      </c>
      <c r="Q7" s="842"/>
    </row>
    <row r="8" spans="1:17" s="317" customFormat="1" ht="39.75" customHeight="1">
      <c r="A8" s="325" t="s">
        <v>226</v>
      </c>
      <c r="B8" s="326">
        <f>C8+M8</f>
        <v>2486</v>
      </c>
      <c r="C8" s="327">
        <f>SUM(D8:L8)</f>
        <v>2469</v>
      </c>
      <c r="D8" s="328">
        <v>576</v>
      </c>
      <c r="E8" s="328">
        <v>113</v>
      </c>
      <c r="F8" s="328">
        <v>225</v>
      </c>
      <c r="G8" s="328">
        <v>842</v>
      </c>
      <c r="H8" s="328">
        <v>198</v>
      </c>
      <c r="I8" s="328">
        <v>15</v>
      </c>
      <c r="J8" s="328">
        <v>406</v>
      </c>
      <c r="K8" s="328">
        <v>94</v>
      </c>
      <c r="L8" s="327" t="s">
        <v>581</v>
      </c>
      <c r="M8" s="327">
        <f>SUM(N8:P8)</f>
        <v>17</v>
      </c>
      <c r="N8" s="328">
        <v>6</v>
      </c>
      <c r="O8" s="328">
        <v>5</v>
      </c>
      <c r="P8" s="329">
        <v>6</v>
      </c>
      <c r="Q8" s="330" t="s">
        <v>226</v>
      </c>
    </row>
    <row r="9" spans="1:15" s="119" customFormat="1" ht="15.75" customHeight="1">
      <c r="A9" s="119" t="s">
        <v>221</v>
      </c>
      <c r="L9" s="210"/>
      <c r="O9" s="119" t="s">
        <v>222</v>
      </c>
    </row>
    <row r="10" spans="1:15" s="331" customFormat="1" ht="15.75" customHeight="1">
      <c r="A10" s="833" t="s">
        <v>223</v>
      </c>
      <c r="B10" s="833"/>
      <c r="C10" s="833"/>
      <c r="D10" s="833"/>
      <c r="O10" s="145" t="s">
        <v>224</v>
      </c>
    </row>
    <row r="11" spans="1:16" s="331" customFormat="1" ht="15.75" customHeight="1">
      <c r="A11" s="833" t="s">
        <v>582</v>
      </c>
      <c r="B11" s="833"/>
      <c r="C11" s="833"/>
      <c r="D11" s="833"/>
      <c r="E11" s="833"/>
      <c r="F11" s="833"/>
      <c r="G11" s="833"/>
      <c r="H11" s="833"/>
      <c r="I11" s="833"/>
      <c r="J11" s="833"/>
      <c r="K11" s="833"/>
      <c r="L11" s="833"/>
      <c r="M11" s="833"/>
      <c r="N11" s="833"/>
      <c r="O11" s="833"/>
      <c r="P11" s="331" t="s">
        <v>225</v>
      </c>
    </row>
    <row r="12" s="317" customFormat="1" ht="12.75"/>
  </sheetData>
  <sheetProtection/>
  <mergeCells count="11">
    <mergeCell ref="A1:Q1"/>
    <mergeCell ref="B4:B5"/>
    <mergeCell ref="C4:L4"/>
    <mergeCell ref="M4:P4"/>
    <mergeCell ref="G5:I5"/>
    <mergeCell ref="A10:D10"/>
    <mergeCell ref="A11:O11"/>
    <mergeCell ref="I6:I7"/>
    <mergeCell ref="O6:O7"/>
    <mergeCell ref="A4:A7"/>
    <mergeCell ref="Q4:Q7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13"/>
  <sheetViews>
    <sheetView zoomScalePageLayoutView="0" workbookViewId="0" topLeftCell="A1">
      <selection activeCell="C19" sqref="C19"/>
    </sheetView>
  </sheetViews>
  <sheetFormatPr defaultColWidth="8.77734375" defaultRowHeight="13.5"/>
  <cols>
    <col min="1" max="1" width="10.77734375" style="225" customWidth="1"/>
    <col min="2" max="2" width="9.21484375" style="225" customWidth="1"/>
    <col min="3" max="4" width="8.6640625" style="225" customWidth="1"/>
    <col min="5" max="10" width="9.10546875" style="225" customWidth="1"/>
    <col min="11" max="11" width="8.6640625" style="225" customWidth="1"/>
    <col min="12" max="12" width="9.10546875" style="225" customWidth="1"/>
    <col min="13" max="13" width="11.10546875" style="225" customWidth="1"/>
    <col min="14" max="16384" width="8.77734375" style="225" customWidth="1"/>
  </cols>
  <sheetData>
    <row r="1" spans="1:13" s="131" customFormat="1" ht="32.25" customHeight="1">
      <c r="A1" s="758" t="s">
        <v>754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</row>
    <row r="2" spans="1:13" s="60" customFormat="1" ht="18" customHeight="1">
      <c r="A2" s="60" t="s">
        <v>755</v>
      </c>
      <c r="M2" s="130" t="s">
        <v>1190</v>
      </c>
    </row>
    <row r="3" spans="1:13" s="60" customFormat="1" ht="33" customHeight="1">
      <c r="A3" s="852" t="s">
        <v>813</v>
      </c>
      <c r="B3" s="333" t="s">
        <v>756</v>
      </c>
      <c r="C3" s="211" t="s">
        <v>1047</v>
      </c>
      <c r="D3" s="211" t="s">
        <v>1048</v>
      </c>
      <c r="E3" s="334" t="s">
        <v>757</v>
      </c>
      <c r="F3" s="211" t="s">
        <v>1049</v>
      </c>
      <c r="G3" s="211" t="s">
        <v>1050</v>
      </c>
      <c r="H3" s="270" t="s">
        <v>758</v>
      </c>
      <c r="I3" s="211" t="s">
        <v>759</v>
      </c>
      <c r="J3" s="211" t="s">
        <v>1051</v>
      </c>
      <c r="K3" s="211" t="s">
        <v>1052</v>
      </c>
      <c r="L3" s="211" t="s">
        <v>733</v>
      </c>
      <c r="M3" s="774" t="s">
        <v>1045</v>
      </c>
    </row>
    <row r="4" spans="1:13" s="60" customFormat="1" ht="33" customHeight="1">
      <c r="A4" s="760"/>
      <c r="B4" s="335" t="s">
        <v>1413</v>
      </c>
      <c r="C4" s="335" t="s">
        <v>760</v>
      </c>
      <c r="D4" s="214"/>
      <c r="E4" s="335" t="s">
        <v>1053</v>
      </c>
      <c r="F4" s="214" t="s">
        <v>1054</v>
      </c>
      <c r="G4" s="214" t="s">
        <v>1055</v>
      </c>
      <c r="H4" s="214"/>
      <c r="I4" s="214"/>
      <c r="J4" s="214"/>
      <c r="K4" s="335" t="s">
        <v>1056</v>
      </c>
      <c r="L4" s="214"/>
      <c r="M4" s="767"/>
    </row>
    <row r="5" spans="1:13" s="60" customFormat="1" ht="33" customHeight="1">
      <c r="A5" s="761"/>
      <c r="B5" s="336" t="s">
        <v>761</v>
      </c>
      <c r="C5" s="336" t="s">
        <v>762</v>
      </c>
      <c r="D5" s="219" t="s">
        <v>763</v>
      </c>
      <c r="E5" s="337" t="s">
        <v>1057</v>
      </c>
      <c r="F5" s="219" t="s">
        <v>1058</v>
      </c>
      <c r="G5" s="219" t="s">
        <v>1059</v>
      </c>
      <c r="H5" s="219" t="s">
        <v>1060</v>
      </c>
      <c r="I5" s="219" t="s">
        <v>1061</v>
      </c>
      <c r="J5" s="219" t="s">
        <v>764</v>
      </c>
      <c r="K5" s="222" t="s">
        <v>765</v>
      </c>
      <c r="L5" s="336" t="s">
        <v>766</v>
      </c>
      <c r="M5" s="772"/>
    </row>
    <row r="6" spans="1:13" s="60" customFormat="1" ht="34.5" customHeight="1">
      <c r="A6" s="67" t="s">
        <v>776</v>
      </c>
      <c r="B6" s="100">
        <v>18865</v>
      </c>
      <c r="C6" s="100">
        <v>4765</v>
      </c>
      <c r="D6" s="100">
        <v>15772</v>
      </c>
      <c r="E6" s="100">
        <v>9002</v>
      </c>
      <c r="F6" s="100">
        <v>17949</v>
      </c>
      <c r="G6" s="100">
        <v>1515</v>
      </c>
      <c r="H6" s="100">
        <v>14577</v>
      </c>
      <c r="I6" s="100">
        <v>3309</v>
      </c>
      <c r="J6" s="100">
        <v>69628</v>
      </c>
      <c r="K6" s="101" t="s">
        <v>780</v>
      </c>
      <c r="L6" s="101" t="s">
        <v>780</v>
      </c>
      <c r="M6" s="33" t="s">
        <v>776</v>
      </c>
    </row>
    <row r="7" spans="1:13" s="60" customFormat="1" ht="34.5" customHeight="1">
      <c r="A7" s="67" t="s">
        <v>777</v>
      </c>
      <c r="B7" s="100">
        <v>17709</v>
      </c>
      <c r="C7" s="100">
        <v>5860</v>
      </c>
      <c r="D7" s="100">
        <v>14621</v>
      </c>
      <c r="E7" s="100">
        <v>8623</v>
      </c>
      <c r="F7" s="100">
        <v>20184</v>
      </c>
      <c r="G7" s="100">
        <v>1647</v>
      </c>
      <c r="H7" s="100">
        <v>13872</v>
      </c>
      <c r="I7" s="100">
        <v>1935</v>
      </c>
      <c r="J7" s="100">
        <v>72215</v>
      </c>
      <c r="K7" s="101" t="s">
        <v>780</v>
      </c>
      <c r="L7" s="101">
        <v>417</v>
      </c>
      <c r="M7" s="33" t="s">
        <v>777</v>
      </c>
    </row>
    <row r="8" spans="1:13" s="34" customFormat="1" ht="34.5" customHeight="1">
      <c r="A8" s="67" t="s">
        <v>801</v>
      </c>
      <c r="B8" s="29">
        <v>6022</v>
      </c>
      <c r="C8" s="30">
        <v>2115</v>
      </c>
      <c r="D8" s="30">
        <v>4808</v>
      </c>
      <c r="E8" s="30">
        <v>2674</v>
      </c>
      <c r="F8" s="30">
        <v>7102</v>
      </c>
      <c r="G8" s="30">
        <v>975</v>
      </c>
      <c r="H8" s="30">
        <v>4195</v>
      </c>
      <c r="I8" s="30">
        <v>732</v>
      </c>
      <c r="J8" s="30">
        <v>25346</v>
      </c>
      <c r="K8" s="30">
        <v>0</v>
      </c>
      <c r="L8" s="50">
        <v>8049</v>
      </c>
      <c r="M8" s="33" t="s">
        <v>801</v>
      </c>
    </row>
    <row r="9" spans="1:13" s="34" customFormat="1" ht="34.5" customHeight="1">
      <c r="A9" s="67" t="s">
        <v>616</v>
      </c>
      <c r="B9" s="29">
        <v>18420</v>
      </c>
      <c r="C9" s="30">
        <v>6203</v>
      </c>
      <c r="D9" s="30">
        <v>14826</v>
      </c>
      <c r="E9" s="30">
        <v>8214</v>
      </c>
      <c r="F9" s="30">
        <v>20857</v>
      </c>
      <c r="G9" s="30">
        <v>1969</v>
      </c>
      <c r="H9" s="30">
        <v>15507</v>
      </c>
      <c r="I9" s="30">
        <v>2127</v>
      </c>
      <c r="J9" s="30">
        <v>73015</v>
      </c>
      <c r="K9" s="30">
        <v>3</v>
      </c>
      <c r="L9" s="50">
        <v>29005</v>
      </c>
      <c r="M9" s="33" t="s">
        <v>614</v>
      </c>
    </row>
    <row r="10" spans="1:13" s="39" customFormat="1" ht="34.5" customHeight="1">
      <c r="A10" s="69" t="s">
        <v>226</v>
      </c>
      <c r="B10" s="51">
        <v>21848</v>
      </c>
      <c r="C10" s="42">
        <v>6454</v>
      </c>
      <c r="D10" s="42">
        <v>17717</v>
      </c>
      <c r="E10" s="42">
        <v>10541</v>
      </c>
      <c r="F10" s="42">
        <v>23753</v>
      </c>
      <c r="G10" s="42">
        <v>2273</v>
      </c>
      <c r="H10" s="42">
        <v>22763</v>
      </c>
      <c r="I10" s="42">
        <v>4255</v>
      </c>
      <c r="J10" s="42">
        <v>86713</v>
      </c>
      <c r="K10" s="332">
        <v>0</v>
      </c>
      <c r="L10" s="52">
        <v>39729</v>
      </c>
      <c r="M10" s="38" t="s">
        <v>583</v>
      </c>
    </row>
    <row r="11" spans="1:28" s="119" customFormat="1" ht="15.75" customHeight="1">
      <c r="A11" s="119" t="s">
        <v>109</v>
      </c>
      <c r="H11" s="223" t="s">
        <v>110</v>
      </c>
      <c r="S11" s="223"/>
      <c r="T11" s="223"/>
      <c r="U11" s="223"/>
      <c r="V11" s="223"/>
      <c r="W11" s="223"/>
      <c r="X11" s="223"/>
      <c r="Y11" s="223"/>
      <c r="Z11" s="223"/>
      <c r="AA11" s="223"/>
      <c r="AB11" s="223"/>
    </row>
    <row r="12" spans="1:13" s="119" customFormat="1" ht="13.5" customHeight="1">
      <c r="A12" s="119" t="s">
        <v>111</v>
      </c>
      <c r="M12" s="242"/>
    </row>
    <row r="13" s="119" customFormat="1" ht="13.5" customHeight="1">
      <c r="A13" s="119" t="s">
        <v>141</v>
      </c>
    </row>
  </sheetData>
  <sheetProtection/>
  <mergeCells count="3">
    <mergeCell ref="A1:M1"/>
    <mergeCell ref="A3:A5"/>
    <mergeCell ref="M3:M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A-1</dc:creator>
  <cp:keywords/>
  <dc:description/>
  <cp:lastModifiedBy>user</cp:lastModifiedBy>
  <cp:lastPrinted>2012-11-23T14:08:56Z</cp:lastPrinted>
  <dcterms:created xsi:type="dcterms:W3CDTF">2000-12-15T06:07:04Z</dcterms:created>
  <dcterms:modified xsi:type="dcterms:W3CDTF">2015-02-05T01:14:56Z</dcterms:modified>
  <cp:category/>
  <cp:version/>
  <cp:contentType/>
  <cp:contentStatus/>
</cp:coreProperties>
</file>