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550" tabRatio="887" activeTab="0"/>
  </bookViews>
  <sheets>
    <sheet name="1.인구추이" sheetId="1" r:id="rId1"/>
    <sheet name="1.인구추이(계속)" sheetId="2" r:id="rId2"/>
    <sheet name="2.시별 세대및인구(주민등록)" sheetId="3" r:id="rId3"/>
    <sheet name="3.읍면동별 세대및인구" sheetId="4" r:id="rId4"/>
    <sheet name="4.연령(5세계급)및성별인구" sheetId="5" r:id="rId5"/>
    <sheet name="4.연령(5세계급)및성별인구(계속)" sheetId="6" r:id="rId6"/>
    <sheet name="5.혼인상태별인구(15세이상)" sheetId="7" r:id="rId7"/>
    <sheet name="6.교육정도별인구(6세이상)" sheetId="8" r:id="rId8"/>
    <sheet name="7.주택점유형태별 가구(일반가구)" sheetId="9" r:id="rId9"/>
    <sheet name="8.사용방수별 가구(일반가구)" sheetId="10" r:id="rId10"/>
    <sheet name="9.인구동태" sheetId="11" r:id="rId11"/>
    <sheet name="9-1.인구동태" sheetId="12" r:id="rId12"/>
    <sheet name="10.인구이동 " sheetId="13" r:id="rId13"/>
    <sheet name="10-1.시별인구이동" sheetId="14" r:id="rId14"/>
    <sheet name="11.주민등록전입지별인구이동" sheetId="15" r:id="rId15"/>
    <sheet name="12.주민등록전출지별인구이동" sheetId="16" r:id="rId16"/>
    <sheet name="13.외국인 국적별 등록현황" sheetId="17" r:id="rId17"/>
    <sheet name="14.외국인 국적별 혼인 인구" sheetId="18" r:id="rId18"/>
    <sheet name="15.혼인종류 및 외국인 국적별 혼인인구" sheetId="19" r:id="rId19"/>
    <sheet name="15.혼인종류 및 외국인 혼인인구(계속)" sheetId="20" r:id="rId20"/>
    <sheet name="16. 외국인과의 혼인" sheetId="21" r:id="rId21"/>
  </sheets>
  <externalReferences>
    <externalReference r:id="rId24"/>
    <externalReference r:id="rId25"/>
  </externalReferences>
  <definedNames>
    <definedName name="_xlnm.Print_Area" localSheetId="0">'1.인구추이'!$A$1:$Q$44</definedName>
    <definedName name="_xlnm.Print_Area" localSheetId="1">'1.인구추이(계속)'!$A$1:$Q$47</definedName>
    <definedName name="_xlnm.Print_Area" localSheetId="12">'10.인구이동 '!$A$1:$O$31</definedName>
    <definedName name="_xlnm.Print_Area" localSheetId="14">'11.주민등록전입지별인구이동'!$A$1:$R$25</definedName>
    <definedName name="_xlnm.Print_Area" localSheetId="15">'12.주민등록전출지별인구이동'!$A$1:$S$24</definedName>
    <definedName name="_xlnm.Print_Area" localSheetId="16">'13.외국인 국적별 등록현황'!$A$1:$T$22</definedName>
    <definedName name="_xlnm.Print_Area" localSheetId="17">'14.외국인 국적별 혼인 인구'!$A$1:$M$22</definedName>
    <definedName name="_xlnm.Print_Area" localSheetId="18">'15.혼인종류 및 외국인 국적별 혼인인구'!$A$1:$H$25</definedName>
    <definedName name="_xlnm.Print_Area" localSheetId="3">'3.읍면동별 세대및인구'!$A$1:$M$37</definedName>
    <definedName name="_xlnm.Print_Area" localSheetId="4">'4.연령(5세계급)및성별인구'!$A$1:$L$37</definedName>
    <definedName name="_xlnm.Print_Area" localSheetId="5">'4.연령(5세계급)및성별인구(계속)'!$A$1:$L$34</definedName>
    <definedName name="_xlnm.Print_Area" localSheetId="6">'5.혼인상태별인구(15세이상)'!$A$1:$S$30</definedName>
    <definedName name="_xlnm.Print_Area" localSheetId="7">'6.교육정도별인구(6세이상)'!$A$1:$AB$34</definedName>
    <definedName name="_xlnm.Print_Area" localSheetId="8">'7.주택점유형태별 가구(일반가구)'!$A$1:$AJ$15</definedName>
    <definedName name="_xlnm.Print_Area" localSheetId="9">'8.사용방수별 가구(일반가구)'!$A$1:$M$16</definedName>
    <definedName name="_xlnm.Print_Area" localSheetId="10">'9.인구동태'!$A$1:$J$24</definedName>
    <definedName name="_xlnm.Print_Area" localSheetId="11">'9-1.인구동태'!$A$1:$K$11</definedName>
  </definedNames>
  <calcPr fullCalcOnLoad="1"/>
</workbook>
</file>

<file path=xl/comments9.xml><?xml version="1.0" encoding="utf-8"?>
<comments xmlns="http://schemas.openxmlformats.org/spreadsheetml/2006/main">
  <authors>
    <author>이정순</author>
  </authors>
  <commentList>
    <comment ref="G7" authorId="0">
      <text>
        <r>
          <rPr>
            <sz val="10"/>
            <rFont val="굴림"/>
            <family val="3"/>
          </rPr>
          <t>주) 사글세+보증부월세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<sst xmlns="http://schemas.openxmlformats.org/spreadsheetml/2006/main" count="1855" uniqueCount="889">
  <si>
    <t xml:space="preserve">Note : 1) Includes Taiwan </t>
  </si>
  <si>
    <t>Source : National Statistical Office</t>
  </si>
  <si>
    <t>영국</t>
  </si>
  <si>
    <t>United Kingdom</t>
  </si>
  <si>
    <t>자료 : 통계청 인구동향과 「인구동향조사」
주 : 1) * 5건이하
          ** : 6건 이상인 자료 중, 해당 자료에 의해 * 의 계산이 가능한 경우 ** 로 처리함
         단, * 이 미상인 경우와 0건인 경우에는 적용하지 않음</t>
  </si>
  <si>
    <t>※ 위 혼인 건수는 통계의 일관성을 확보하고 국제비교가 가능하도록 자료원 및 집계방식을 
단일화 하는 등 시계열을 보정한 결과로 기존의 자료와 차이가 있습니다.</t>
  </si>
  <si>
    <t xml:space="preserve">    단일화 하는 등 시계열을 보정한 결과로 기존의 자료와 차이가 있습니다.</t>
  </si>
  <si>
    <t>2 0 1 0</t>
  </si>
  <si>
    <t xml:space="preserve">Source : National Statistical Office
Note : 1) 5 or less than 5 cases
          2) Total number of Jeju Special 
              Self-Governing Province </t>
  </si>
  <si>
    <t>자료 : 통계청 인구동향과 「인구동향조사」
주 : 1) * 5건이하
         ** : 6건 이상인 자료 중, 해당 자료에 의해 * 의 계산이 가능한 경우 ** 로 처리함
         단, * 이 미상인 경우와 0건인 경우에는 적용하지 않음</t>
  </si>
  <si>
    <t>*</t>
  </si>
  <si>
    <t>**</t>
  </si>
  <si>
    <t>-</t>
  </si>
  <si>
    <r>
      <t>일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본</t>
    </r>
  </si>
  <si>
    <t>연 별</t>
  </si>
  <si>
    <t xml:space="preserve">         연   별</t>
  </si>
  <si>
    <r>
      <t>제</t>
    </r>
    <r>
      <rPr>
        <b/>
        <sz val="11"/>
        <rFont val="Arial"/>
        <family val="2"/>
      </rPr>
      <t xml:space="preserve">     </t>
    </r>
    <r>
      <rPr>
        <b/>
        <sz val="11"/>
        <rFont val="굴림"/>
        <family val="3"/>
      </rPr>
      <t>주</t>
    </r>
    <r>
      <rPr>
        <b/>
        <sz val="11"/>
        <rFont val="Arial"/>
        <family val="2"/>
      </rPr>
      <t xml:space="preserve">    </t>
    </r>
    <r>
      <rPr>
        <b/>
        <sz val="11"/>
        <rFont val="굴림"/>
        <family val="3"/>
      </rPr>
      <t>시</t>
    </r>
  </si>
  <si>
    <r>
      <t>연</t>
    </r>
    <r>
      <rPr>
        <sz val="9"/>
        <rFont val="Arial"/>
        <family val="2"/>
      </rPr>
      <t xml:space="preserve">    </t>
    </r>
    <r>
      <rPr>
        <sz val="9"/>
        <rFont val="돋움"/>
        <family val="3"/>
      </rPr>
      <t>령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및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성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별</t>
    </r>
  </si>
  <si>
    <t>5년별</t>
  </si>
  <si>
    <t>5세계급별</t>
  </si>
  <si>
    <t xml:space="preserve">1 9 8 5 </t>
  </si>
  <si>
    <t xml:space="preserve">1 9 9 0 </t>
  </si>
  <si>
    <t>2 0 0 0</t>
  </si>
  <si>
    <t>2 0 0 5</t>
  </si>
  <si>
    <t>`</t>
  </si>
  <si>
    <r>
      <t xml:space="preserve">5. </t>
    </r>
    <r>
      <rPr>
        <b/>
        <sz val="18"/>
        <color indexed="8"/>
        <rFont val="굴림"/>
        <family val="3"/>
      </rPr>
      <t>혼인상태별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(15</t>
    </r>
    <r>
      <rPr>
        <b/>
        <sz val="18"/>
        <color indexed="8"/>
        <rFont val="굴림"/>
        <family val="3"/>
      </rPr>
      <t>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이상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)        Population by Marital Status(15 years old and over)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</si>
  <si>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</si>
  <si>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총계</t>
    </r>
    <r>
      <rPr>
        <sz val="10"/>
        <color indexed="8"/>
        <rFont val="Arial"/>
        <family val="2"/>
      </rPr>
      <t xml:space="preserve">          Total</t>
    </r>
  </si>
  <si>
    <r>
      <t>남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   Male</t>
    </r>
  </si>
  <si>
    <r>
      <t>여</t>
    </r>
    <r>
      <rPr>
        <sz val="10"/>
        <color indexed="8"/>
        <rFont val="Arial"/>
        <family val="2"/>
      </rPr>
      <t xml:space="preserve">   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Female</t>
    </r>
  </si>
  <si>
    <r>
      <t>사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</si>
  <si>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</si>
  <si>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</si>
  <si>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</si>
  <si>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1 9 8 5</t>
  </si>
  <si>
    <t>…</t>
  </si>
  <si>
    <t>1 9 9 0</t>
  </si>
  <si>
    <r>
      <t xml:space="preserve">6. </t>
    </r>
    <r>
      <rPr>
        <b/>
        <sz val="18"/>
        <color indexed="8"/>
        <rFont val="굴림"/>
        <family val="3"/>
      </rPr>
      <t>교육정도별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(6</t>
    </r>
    <r>
      <rPr>
        <b/>
        <sz val="18"/>
        <color indexed="8"/>
        <rFont val="굴림"/>
        <family val="3"/>
      </rPr>
      <t>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이상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)   Population by Educational Attainment(6 years old and over)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</si>
  <si>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</si>
  <si>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t>(Unit : person)</t>
  </si>
  <si>
    <r>
      <t>재</t>
    </r>
    <r>
      <rPr>
        <sz val="10"/>
        <color indexed="8"/>
        <rFont val="Arial"/>
        <family val="2"/>
      </rPr>
      <t xml:space="preserve">           </t>
    </r>
    <r>
      <rPr>
        <sz val="10"/>
        <color indexed="8"/>
        <rFont val="굴림"/>
        <family val="3"/>
      </rPr>
      <t>학</t>
    </r>
    <r>
      <rPr>
        <vertAlign val="superscript"/>
        <sz val="10"/>
        <color indexed="8"/>
        <rFont val="Arial"/>
        <family val="2"/>
      </rPr>
      <t xml:space="preserve">1)   </t>
    </r>
    <r>
      <rPr>
        <sz val="10"/>
        <color indexed="8"/>
        <rFont val="Arial"/>
        <family val="2"/>
      </rPr>
      <t xml:space="preserve">                 Attendance</t>
    </r>
  </si>
  <si>
    <r>
      <t>졸</t>
    </r>
    <r>
      <rPr>
        <sz val="10"/>
        <color indexed="8"/>
        <rFont val="Arial"/>
        <family val="2"/>
      </rPr>
      <t xml:space="preserve">             </t>
    </r>
    <r>
      <rPr>
        <sz val="10"/>
        <color indexed="8"/>
        <rFont val="굴림"/>
        <family val="3"/>
      </rPr>
      <t>업</t>
    </r>
    <r>
      <rPr>
        <sz val="10"/>
        <color indexed="8"/>
        <rFont val="Arial"/>
        <family val="2"/>
      </rPr>
      <t xml:space="preserve">                      Graduated</t>
    </r>
  </si>
  <si>
    <r>
      <t>중</t>
    </r>
    <r>
      <rPr>
        <sz val="10"/>
        <color indexed="8"/>
        <rFont val="Arial"/>
        <family val="2"/>
      </rPr>
      <t xml:space="preserve">               </t>
    </r>
    <r>
      <rPr>
        <sz val="10"/>
        <color indexed="8"/>
        <rFont val="굴림"/>
        <family val="3"/>
      </rPr>
      <t>퇴</t>
    </r>
    <r>
      <rPr>
        <sz val="10"/>
        <color indexed="8"/>
        <rFont val="Arial"/>
        <family val="2"/>
      </rPr>
      <t xml:space="preserve">              Dropped out</t>
    </r>
  </si>
  <si>
    <r>
      <t>수</t>
    </r>
    <r>
      <rPr>
        <sz val="10"/>
        <color indexed="8"/>
        <rFont val="Arial"/>
        <family val="2"/>
      </rPr>
      <t xml:space="preserve">              </t>
    </r>
    <r>
      <rPr>
        <sz val="10"/>
        <color indexed="8"/>
        <rFont val="굴림"/>
        <family val="3"/>
      </rPr>
      <t>료</t>
    </r>
    <r>
      <rPr>
        <sz val="10"/>
        <color indexed="8"/>
        <rFont val="Arial"/>
        <family val="2"/>
      </rPr>
      <t xml:space="preserve">           Completed</t>
    </r>
  </si>
  <si>
    <t>미취학</t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</si>
  <si>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</si>
  <si>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5년별</t>
  </si>
  <si>
    <t>초등학교</t>
  </si>
  <si>
    <t>중학교</t>
  </si>
  <si>
    <t>고등학교</t>
  </si>
  <si>
    <t>대학</t>
  </si>
  <si>
    <t>대학교</t>
  </si>
  <si>
    <t>대학원</t>
  </si>
  <si>
    <r>
      <t>5</t>
    </r>
    <r>
      <rPr>
        <sz val="10"/>
        <color indexed="8"/>
        <rFont val="돋움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계급별</t>
    </r>
  </si>
  <si>
    <t xml:space="preserve"> </t>
  </si>
  <si>
    <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</si>
  <si>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Elementary</t>
  </si>
  <si>
    <t>Middle</t>
  </si>
  <si>
    <t>High</t>
  </si>
  <si>
    <t>Junior</t>
  </si>
  <si>
    <t>Graduate</t>
  </si>
  <si>
    <t xml:space="preserve">College 
and </t>
  </si>
  <si>
    <t>Never</t>
  </si>
  <si>
    <t>School</t>
  </si>
  <si>
    <t>College</t>
  </si>
  <si>
    <t>University</t>
  </si>
  <si>
    <t>attending</t>
  </si>
  <si>
    <t>Unknown</t>
  </si>
  <si>
    <t>2 0 1 0</t>
  </si>
  <si>
    <t>-</t>
  </si>
  <si>
    <r>
      <t>6 ~9</t>
    </r>
    <r>
      <rPr>
        <sz val="10"/>
        <rFont val="굴림"/>
        <family val="3"/>
      </rPr>
      <t>세</t>
    </r>
  </si>
  <si>
    <r>
      <t>10 ~14</t>
    </r>
    <r>
      <rPr>
        <sz val="10"/>
        <rFont val="굴림"/>
        <family val="3"/>
      </rPr>
      <t>세</t>
    </r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</si>
  <si>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</si>
  <si>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</si>
  <si>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</si>
  <si>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</si>
  <si>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</si>
  <si>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</si>
  <si>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</si>
  <si>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</si>
  <si>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</si>
  <si>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</si>
  <si>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</si>
  <si>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</si>
  <si>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</si>
  <si>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</si>
  <si>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</si>
  <si>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r>
      <t xml:space="preserve">7. </t>
    </r>
    <r>
      <rPr>
        <b/>
        <sz val="18"/>
        <color indexed="8"/>
        <rFont val="굴림"/>
        <family val="3"/>
      </rPr>
      <t>주택점유형태별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Type of Occupancy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</si>
  <si>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가구</t>
    </r>
    <r>
      <rPr>
        <sz val="10"/>
        <color indexed="8"/>
        <rFont val="Arial"/>
        <family val="2"/>
      </rPr>
      <t>)</t>
    </r>
  </si>
  <si>
    <t>(Unit : household)</t>
  </si>
  <si>
    <t>계</t>
  </si>
  <si>
    <r>
      <t>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집</t>
    </r>
  </si>
  <si>
    <r>
      <t>전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</t>
    </r>
  </si>
  <si>
    <t>보증부월세</t>
  </si>
  <si>
    <t>무보증월세</t>
  </si>
  <si>
    <r>
      <t>사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세</t>
    </r>
    <r>
      <rPr>
        <vertAlign val="superscript"/>
        <sz val="10"/>
        <color indexed="8"/>
        <rFont val="Arial"/>
        <family val="2"/>
      </rPr>
      <t>1)</t>
    </r>
  </si>
  <si>
    <r>
      <t>무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상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</si>
  <si>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</si>
  <si>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5년별</t>
  </si>
  <si>
    <t>Lump-sum
deposit</t>
  </si>
  <si>
    <t>Monthly rent</t>
  </si>
  <si>
    <t>Monthly rent
for lump sum</t>
  </si>
  <si>
    <t>Year</t>
  </si>
  <si>
    <r>
      <t>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돋움"/>
        <family val="3"/>
      </rPr>
      <t>별</t>
    </r>
  </si>
  <si>
    <t>Total</t>
  </si>
  <si>
    <t>Owned</t>
  </si>
  <si>
    <t>for rent</t>
  </si>
  <si>
    <t>with deposit</t>
  </si>
  <si>
    <t>without deposit</t>
  </si>
  <si>
    <t>payment of the
rental period
in advance</t>
  </si>
  <si>
    <t>Free rent</t>
  </si>
  <si>
    <t>Unknown</t>
  </si>
  <si>
    <t>Si</t>
  </si>
  <si>
    <t>2 0 1 0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</si>
  <si>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</si>
  <si>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</si>
  <si>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</si>
  <si>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</si>
  <si>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 xml:space="preserve">8. </t>
    </r>
    <r>
      <rPr>
        <b/>
        <sz val="18"/>
        <color indexed="8"/>
        <rFont val="굴림"/>
        <family val="3"/>
      </rPr>
      <t>사용방수별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Rooms Used</t>
    </r>
  </si>
  <si>
    <r>
      <t>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           Number of rooms used</t>
    </r>
  </si>
  <si>
    <r>
      <t>합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계</t>
    </r>
  </si>
  <si>
    <r>
      <t>6</t>
    </r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이상</t>
    </r>
  </si>
  <si>
    <t>시   별</t>
  </si>
  <si>
    <t>6 or more</t>
  </si>
  <si>
    <t>2 0 0 5</t>
  </si>
  <si>
    <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</si>
  <si>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t xml:space="preserve">   Jeju-si</t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</si>
  <si>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</si>
  <si>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  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</si>
  <si>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2010 </t>
    </r>
    <r>
      <rPr>
        <sz val="10"/>
        <rFont val="굴림"/>
        <family val="3"/>
      </rPr>
      <t>인구주택총조사보고서」</t>
    </r>
  </si>
  <si>
    <r>
      <t xml:space="preserve">Source : National Statistical Office, </t>
    </r>
    <r>
      <rPr>
        <sz val="10"/>
        <rFont val="굴림"/>
        <family val="3"/>
      </rPr>
      <t>「</t>
    </r>
    <r>
      <rPr>
        <sz val="10"/>
        <rFont val="Arial"/>
        <family val="2"/>
      </rPr>
      <t>2010 Population and Housing Census Report</t>
    </r>
    <r>
      <rPr>
        <sz val="10"/>
        <rFont val="굴림"/>
        <family val="3"/>
      </rPr>
      <t>」</t>
    </r>
  </si>
  <si>
    <t xml:space="preserve"> </t>
  </si>
  <si>
    <t>(Unit : person, couple)</t>
  </si>
  <si>
    <t>연   별</t>
  </si>
  <si>
    <t>월   별</t>
  </si>
  <si>
    <t>Marriage</t>
  </si>
  <si>
    <t>Divorce</t>
  </si>
  <si>
    <t>Month</t>
  </si>
  <si>
    <r>
      <t xml:space="preserve">9. </t>
    </r>
    <r>
      <rPr>
        <b/>
        <sz val="18"/>
        <color indexed="8"/>
        <rFont val="굴림"/>
        <family val="3"/>
      </rPr>
      <t>인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구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동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태</t>
    </r>
    <r>
      <rPr>
        <b/>
        <sz val="18"/>
        <color indexed="8"/>
        <rFont val="Arial"/>
        <family val="2"/>
      </rPr>
      <t xml:space="preserve">    Vital Statistics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</si>
  <si>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쌍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</si>
  <si>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쌍</t>
    </r>
    <r>
      <rPr>
        <sz val="10"/>
        <color indexed="8"/>
        <rFont val="Arial"/>
        <family val="2"/>
      </rPr>
      <t>)</t>
    </r>
  </si>
  <si>
    <t>(Unit : person, couple)</t>
  </si>
  <si>
    <t>연   별</t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</si>
  <si>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</si>
  <si>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</si>
  <si>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</si>
  <si>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</si>
  <si>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</si>
  <si>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</si>
  <si>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</si>
  <si>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</si>
  <si>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t>Year</t>
  </si>
  <si>
    <t>월   별</t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</si>
  <si>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</si>
  <si>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</si>
  <si>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여
</t>
    </r>
    <r>
      <rPr>
        <sz val="10"/>
        <color indexed="8"/>
        <rFont val="Arial"/>
        <family val="2"/>
      </rPr>
      <t>Female</t>
    </r>
  </si>
  <si>
    <r>
      <t xml:space="preserve">여
</t>
    </r>
    <r>
      <rPr>
        <sz val="10"/>
        <color indexed="8"/>
        <rFont val="Arial"/>
        <family val="2"/>
      </rPr>
      <t>Female</t>
    </r>
  </si>
  <si>
    <t>Marriage</t>
  </si>
  <si>
    <t>Divorce</t>
  </si>
  <si>
    <t>Month</t>
  </si>
  <si>
    <r>
      <t>1</t>
    </r>
    <r>
      <rPr>
        <sz val="10"/>
        <rFont val="굴림"/>
        <family val="3"/>
      </rPr>
      <t>월</t>
    </r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</si>
  <si>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</si>
  <si>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</si>
  <si>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</si>
  <si>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</si>
  <si>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</si>
  <si>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</si>
  <si>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</si>
  <si>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</si>
  <si>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</si>
  <si>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</si>
  <si>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</si>
  <si>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</si>
  <si>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</si>
  <si>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</si>
  <si>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</si>
  <si>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</si>
  <si>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</si>
  <si>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</si>
  <si>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</si>
  <si>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</si>
  <si>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</si>
  <si>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</si>
  <si>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</si>
  <si>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</si>
  <si>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</si>
  <si>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</si>
  <si>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</si>
  <si>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</si>
  <si>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</si>
  <si>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</si>
  <si>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</si>
  <si>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</si>
  <si>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</si>
  <si>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</si>
  <si>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t>Dec.</t>
  </si>
  <si>
    <t>자료 : 「인구동향조사」 통계청 인구동향과</t>
  </si>
  <si>
    <t xml:space="preserve">Note : Total number of Jeju Special Self-Governing Province </t>
  </si>
  <si>
    <t>Inter-Metropolitan City and Province migrants</t>
  </si>
  <si>
    <t>Intra-Metropolitan City</t>
  </si>
  <si>
    <t>Net migrants</t>
  </si>
  <si>
    <t>In-migrants</t>
  </si>
  <si>
    <t>Out-migrants</t>
  </si>
  <si>
    <t>and Province migrants</t>
  </si>
  <si>
    <t>Migration</t>
  </si>
  <si>
    <t>rate</t>
  </si>
  <si>
    <t>2  0  0  6</t>
  </si>
  <si>
    <t>2  0  0  9</t>
  </si>
  <si>
    <t>2  0  1 0</t>
  </si>
  <si>
    <t>Net-migrants</t>
  </si>
  <si>
    <t>서울</t>
  </si>
  <si>
    <t>Seoul</t>
  </si>
  <si>
    <t>-buk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</si>
  <si>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</si>
  <si>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</si>
  <si>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</si>
  <si>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</si>
  <si>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</si>
  <si>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</si>
  <si>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</si>
  <si>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</si>
  <si>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</si>
  <si>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</si>
  <si>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</si>
  <si>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</si>
  <si>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Gyeong-gi</t>
  </si>
  <si>
    <r>
      <t xml:space="preserve">9-1.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인구동태</t>
    </r>
    <r>
      <rPr>
        <b/>
        <sz val="18"/>
        <color indexed="8"/>
        <rFont val="Arial"/>
        <family val="2"/>
      </rPr>
      <t xml:space="preserve">    Vital Statistics by Si</t>
    </r>
  </si>
  <si>
    <r>
      <t xml:space="preserve">10.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Internal Migration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</si>
  <si>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</si>
  <si>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t>(Unit : person, %)</t>
  </si>
  <si>
    <r>
      <t>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동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</si>
  <si>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</si>
  <si>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t>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</si>
  <si>
    <r>
      <t>이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동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</si>
  <si>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</si>
  <si>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r>
      <rPr>
        <sz val="10"/>
        <rFont val="돋움"/>
        <family val="3"/>
      </rPr>
      <t>△</t>
    </r>
    <r>
      <rPr>
        <sz val="10"/>
        <rFont val="Arial"/>
        <family val="2"/>
      </rPr>
      <t>1,902</t>
    </r>
  </si>
  <si>
    <r>
      <t>△</t>
    </r>
    <r>
      <rPr>
        <sz val="10"/>
        <rFont val="Arial"/>
        <family val="2"/>
      </rPr>
      <t>0.3</t>
    </r>
  </si>
  <si>
    <r>
      <t>△</t>
    </r>
    <r>
      <rPr>
        <sz val="10"/>
        <rFont val="Arial"/>
        <family val="2"/>
      </rPr>
      <t>2,928</t>
    </r>
  </si>
  <si>
    <r>
      <t>△</t>
    </r>
    <r>
      <rPr>
        <sz val="10"/>
        <rFont val="Arial"/>
        <family val="2"/>
      </rPr>
      <t>0.5</t>
    </r>
  </si>
  <si>
    <r>
      <t>△</t>
    </r>
    <r>
      <rPr>
        <sz val="10"/>
        <rFont val="Arial"/>
        <family val="2"/>
      </rPr>
      <t>2,236</t>
    </r>
  </si>
  <si>
    <r>
      <t>△</t>
    </r>
    <r>
      <rPr>
        <sz val="10"/>
        <rFont val="Arial"/>
        <family val="2"/>
      </rPr>
      <t>0.4</t>
    </r>
  </si>
  <si>
    <r>
      <t>△</t>
    </r>
    <r>
      <rPr>
        <sz val="10"/>
        <rFont val="Arial"/>
        <family val="2"/>
      </rPr>
      <t>1,015</t>
    </r>
  </si>
  <si>
    <r>
      <t>△</t>
    </r>
    <r>
      <rPr>
        <sz val="10"/>
        <rFont val="Arial"/>
        <family val="2"/>
      </rPr>
      <t>0.2</t>
    </r>
  </si>
  <si>
    <r>
      <t xml:space="preserve">10-1.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인구이동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  Migration by Si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</si>
  <si>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, %)</t>
    </r>
  </si>
  <si>
    <r>
      <t>총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이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동</t>
    </r>
  </si>
  <si>
    <r>
      <t>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내</t>
    </r>
  </si>
  <si>
    <r>
      <t>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간</t>
    </r>
  </si>
  <si>
    <r>
      <t>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간</t>
    </r>
  </si>
  <si>
    <r>
      <t>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동</t>
    </r>
  </si>
  <si>
    <r>
      <t>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입</t>
    </r>
  </si>
  <si>
    <r>
      <t>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출</t>
    </r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</si>
  <si>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</t>
    </r>
  </si>
  <si>
    <r>
      <t>12.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전출지별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제주→타시도</t>
    </r>
    <r>
      <rPr>
        <b/>
        <sz val="18"/>
        <color indexed="8"/>
        <rFont val="Arial"/>
        <family val="2"/>
      </rPr>
      <t>)</t>
    </r>
  </si>
  <si>
    <r>
      <t>Migrants, by Place of Destination(Jeju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Other provinces)</t>
    </r>
  </si>
  <si>
    <t>2 0 0 7</t>
  </si>
  <si>
    <t>2 0 0 8</t>
  </si>
  <si>
    <t>2 0 0 9</t>
  </si>
  <si>
    <t>2 0 0 6</t>
  </si>
  <si>
    <t>2 0 0 9</t>
  </si>
  <si>
    <t>2 0 0 6</t>
  </si>
  <si>
    <t>2 0 0 5</t>
  </si>
  <si>
    <t>연별</t>
  </si>
  <si>
    <t>연별</t>
  </si>
  <si>
    <t>Year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</si>
  <si>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</si>
  <si>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t>(Unit : case)</t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</si>
  <si>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국적</t>
    </r>
  </si>
  <si>
    <t>Year &amp;</t>
  </si>
  <si>
    <t>Nationality</t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</si>
  <si>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> 
   Foreign Bride's Nationality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</si>
  <si>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국적
</t>
    </r>
    <r>
      <rPr>
        <sz val="10"/>
        <color indexed="8"/>
        <rFont val="Arial"/>
        <family val="2"/>
      </rPr>
      <t>     Foreign Bridegroom's Nationality</t>
    </r>
  </si>
  <si>
    <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혼인종류
</t>
    </r>
    <r>
      <rPr>
        <sz val="10"/>
        <color indexed="8"/>
        <rFont val="Arial"/>
        <family val="2"/>
      </rPr>
      <t>      Previous Marital Status of Korean Bridegroom</t>
    </r>
  </si>
  <si>
    <t xml:space="preserve"> </t>
  </si>
  <si>
    <r>
      <t xml:space="preserve">사별후
</t>
    </r>
    <r>
      <rPr>
        <sz val="10"/>
        <color indexed="8"/>
        <rFont val="Arial"/>
        <family val="2"/>
      </rPr>
      <t>Widowed</t>
    </r>
  </si>
  <si>
    <r>
      <t xml:space="preserve">이혼후
</t>
    </r>
    <r>
      <rPr>
        <sz val="10"/>
        <color indexed="8"/>
        <rFont val="Arial"/>
        <family val="2"/>
      </rPr>
      <t>Divorced</t>
    </r>
  </si>
  <si>
    <r>
      <t>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Total</t>
    </r>
  </si>
  <si>
    <r>
      <t>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     Japan</t>
    </r>
  </si>
  <si>
    <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United States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</si>
  <si>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국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China</t>
    </r>
  </si>
  <si>
    <r>
      <t>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다</t>
    </r>
    <r>
      <rPr>
        <sz val="10"/>
        <rFont val="Arial"/>
        <family val="2"/>
      </rPr>
      <t xml:space="preserve">    Canada</t>
    </r>
  </si>
  <si>
    <t>남</t>
  </si>
  <si>
    <t>여</t>
  </si>
  <si>
    <t>Sub-total</t>
  </si>
  <si>
    <t>Male</t>
  </si>
  <si>
    <t>Female</t>
  </si>
  <si>
    <r>
      <t>인도네시아</t>
    </r>
    <r>
      <rPr>
        <sz val="10"/>
        <rFont val="Arial"/>
        <family val="2"/>
      </rPr>
      <t xml:space="preserve">  Indonesia</t>
    </r>
  </si>
  <si>
    <r>
      <t>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Russia</t>
    </r>
  </si>
  <si>
    <r>
      <t>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핀</t>
    </r>
    <r>
      <rPr>
        <sz val="10"/>
        <rFont val="Arial"/>
        <family val="2"/>
      </rPr>
      <t xml:space="preserve">    Philippines</t>
    </r>
  </si>
  <si>
    <t>계</t>
  </si>
  <si>
    <t>남</t>
  </si>
  <si>
    <t>여</t>
  </si>
  <si>
    <t>Sub-total</t>
  </si>
  <si>
    <t>Male</t>
  </si>
  <si>
    <t>Female</t>
  </si>
  <si>
    <t>Unit : case</t>
  </si>
  <si>
    <t>일본</t>
  </si>
  <si>
    <t>중국</t>
  </si>
  <si>
    <t>미국</t>
  </si>
  <si>
    <t>필리핀</t>
  </si>
  <si>
    <t>베트남</t>
  </si>
  <si>
    <t>태국</t>
  </si>
  <si>
    <t>러시아</t>
  </si>
  <si>
    <t>몽골</t>
  </si>
  <si>
    <t>기타</t>
  </si>
  <si>
    <t>Japan</t>
  </si>
  <si>
    <t>China</t>
  </si>
  <si>
    <t>USA</t>
  </si>
  <si>
    <t>Philippines</t>
  </si>
  <si>
    <t>Vietnam</t>
  </si>
  <si>
    <t>Thailand</t>
  </si>
  <si>
    <t>Russia</t>
  </si>
  <si>
    <t>Mongol</t>
  </si>
  <si>
    <t>Others</t>
  </si>
  <si>
    <t>독일</t>
  </si>
  <si>
    <t>캐나다</t>
  </si>
  <si>
    <t>프랑스</t>
  </si>
  <si>
    <t>호주</t>
  </si>
  <si>
    <t>Germany</t>
  </si>
  <si>
    <t>Canada</t>
  </si>
  <si>
    <t>France</t>
  </si>
  <si>
    <t>Australia</t>
  </si>
  <si>
    <t>초혼</t>
  </si>
  <si>
    <t>재혼</t>
  </si>
  <si>
    <t>미상</t>
  </si>
  <si>
    <t>1st Marriage</t>
  </si>
  <si>
    <t>Remarriage Total</t>
  </si>
  <si>
    <t>Unknown</t>
  </si>
  <si>
    <t>우주벡</t>
  </si>
  <si>
    <t>Uzbekistan</t>
  </si>
  <si>
    <t xml:space="preserve"> </t>
  </si>
  <si>
    <t>1 9 9 5</t>
  </si>
  <si>
    <t>(단위 : 세대, 명)</t>
  </si>
  <si>
    <t>(Unit : household, person)</t>
  </si>
  <si>
    <t>세대당인구</t>
  </si>
  <si>
    <t>households</t>
  </si>
  <si>
    <t>2 0 0 3</t>
  </si>
  <si>
    <t>Number of</t>
  </si>
  <si>
    <t>인  구  Population</t>
  </si>
  <si>
    <t>인구증가율</t>
  </si>
  <si>
    <r>
      <t>세 대</t>
    </r>
    <r>
      <rPr>
        <vertAlign val="superscript"/>
        <sz val="10"/>
        <rFont val="돋움"/>
        <family val="3"/>
      </rPr>
      <t>1)</t>
    </r>
  </si>
  <si>
    <t>(%)</t>
  </si>
  <si>
    <t>총 수</t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</si>
  <si>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</si>
  <si>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</si>
  <si>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</si>
  <si>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</si>
  <si>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</si>
  <si>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</si>
  <si>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</si>
  <si>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</si>
  <si>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</si>
  <si>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</si>
  <si>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</si>
  <si>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</si>
  <si>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</si>
  <si>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</si>
  <si>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</si>
  <si>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</si>
  <si>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</si>
  <si>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t>2 0 0 6</t>
  </si>
  <si>
    <t>(58,518)</t>
  </si>
  <si>
    <t>(63,879)</t>
  </si>
  <si>
    <t>(55,212)</t>
  </si>
  <si>
    <t>(58,927)</t>
  </si>
  <si>
    <t>(53,370)</t>
  </si>
  <si>
    <t>(55,435)</t>
  </si>
  <si>
    <t/>
  </si>
  <si>
    <t>Population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</si>
  <si>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Population  Trend(Cond'd)</t>
    </r>
  </si>
  <si>
    <t>Total</t>
  </si>
  <si>
    <t>Male</t>
  </si>
  <si>
    <t>Composition</t>
  </si>
  <si>
    <t>Male</t>
  </si>
  <si>
    <t xml:space="preserve">1 9 9 5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</si>
  <si>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</si>
  <si>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</si>
  <si>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유배우</t>
  </si>
  <si>
    <t>Never</t>
  </si>
  <si>
    <t>Married</t>
  </si>
  <si>
    <t>Widowed</t>
  </si>
  <si>
    <t>Divorced</t>
  </si>
  <si>
    <t>married</t>
  </si>
  <si>
    <t>Unknown</t>
  </si>
  <si>
    <t>-</t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</si>
  <si>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</si>
  <si>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</si>
  <si>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</si>
  <si>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</si>
  <si>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</si>
  <si>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</si>
  <si>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</si>
  <si>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</si>
  <si>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</si>
  <si>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</si>
  <si>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</si>
  <si>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</si>
  <si>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</si>
  <si>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</si>
  <si>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</si>
  <si>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t>계</t>
  </si>
  <si>
    <t>(Unit : person, %)</t>
  </si>
  <si>
    <t>Total migrants</t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</si>
  <si>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</si>
  <si>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Intra-Si</t>
  </si>
  <si>
    <t>Inter-Si</t>
  </si>
  <si>
    <t>Inter-Metropolitan City and Province</t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</si>
  <si>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</si>
  <si>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</si>
  <si>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t>계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</si>
  <si>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</si>
  <si>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</si>
  <si>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</si>
  <si>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</si>
  <si>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</si>
  <si>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</si>
  <si>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</si>
  <si>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</si>
  <si>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</si>
  <si>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</si>
  <si>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</si>
  <si>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</si>
  <si>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</si>
  <si>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</si>
  <si>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Busan</t>
  </si>
  <si>
    <t>Daegu</t>
  </si>
  <si>
    <t>Incheon</t>
  </si>
  <si>
    <t>Gwangju</t>
  </si>
  <si>
    <t>Daejeon</t>
  </si>
  <si>
    <t>Ulsan</t>
  </si>
  <si>
    <t>Gyeong-gi</t>
  </si>
  <si>
    <t>Gang</t>
  </si>
  <si>
    <t>Chung</t>
  </si>
  <si>
    <t>Jeon</t>
  </si>
  <si>
    <t>Gyeong</t>
  </si>
  <si>
    <t>Total</t>
  </si>
  <si>
    <t>-won</t>
  </si>
  <si>
    <t>-buk</t>
  </si>
  <si>
    <t>-nam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</si>
  <si>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</si>
  <si>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세대수</t>
    </r>
    <r>
      <rPr>
        <vertAlign val="superscript"/>
        <sz val="10"/>
        <rFont val="Arial"/>
        <family val="2"/>
      </rPr>
      <t>1)</t>
    </r>
  </si>
  <si>
    <r>
      <t>인</t>
    </r>
    <r>
      <rPr>
        <sz val="10"/>
        <rFont val="Arial"/>
        <family val="2"/>
      </rPr>
      <t xml:space="preserve">          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          Population</t>
    </r>
  </si>
  <si>
    <t>세대당</t>
  </si>
  <si>
    <r>
      <t>65</t>
    </r>
    <r>
      <rPr>
        <sz val="10"/>
        <rFont val="돋움"/>
        <family val="3"/>
      </rPr>
      <t>세이상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</si>
  <si>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</si>
  <si>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 Total</t>
    </r>
  </si>
  <si>
    <r>
      <t>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Korean</t>
    </r>
  </si>
  <si>
    <r>
      <t>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Foreigner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</si>
  <si>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</si>
  <si>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</si>
  <si>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  <r>
      <rPr>
        <sz val="10"/>
        <rFont val="Arial"/>
        <family val="2"/>
      </rP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</si>
  <si>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 xml:space="preserve">Person </t>
  </si>
  <si>
    <t>Person</t>
  </si>
  <si>
    <t>Number of</t>
  </si>
  <si>
    <t>per</t>
  </si>
  <si>
    <t>65 years</t>
  </si>
  <si>
    <t>households</t>
  </si>
  <si>
    <t>household</t>
  </si>
  <si>
    <t>old and over</t>
  </si>
  <si>
    <t>density</t>
  </si>
  <si>
    <t>Area</t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</si>
  <si>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vertAlign val="superscript"/>
        <sz val="10"/>
        <rFont val="Arial"/>
        <family val="2"/>
      </rPr>
      <t>1)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</si>
  <si>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Population</t>
    </r>
  </si>
  <si>
    <r>
      <t>65</t>
    </r>
    <r>
      <rPr>
        <sz val="10"/>
        <rFont val="돋움"/>
        <family val="3"/>
      </rPr>
      <t>세이상
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</si>
  <si>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(%)</t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</si>
  <si>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</si>
  <si>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</si>
  <si>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</si>
  <si>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</si>
  <si>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</si>
  <si>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</si>
  <si>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</si>
  <si>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</si>
  <si>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</si>
  <si>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</si>
  <si>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</si>
  <si>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</si>
  <si>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</si>
  <si>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</si>
  <si>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</si>
  <si>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</si>
  <si>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</si>
  <si>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</si>
  <si>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</si>
  <si>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-</t>
  </si>
  <si>
    <t>1 9 7 3</t>
  </si>
  <si>
    <t>1 9 7 4</t>
  </si>
  <si>
    <t>1 9 7 6</t>
  </si>
  <si>
    <r>
      <t>1 9 7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</si>
  <si>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1 9 7 7</t>
  </si>
  <si>
    <r>
      <t>1 9 7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</si>
  <si>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1 9 7 8</t>
  </si>
  <si>
    <r>
      <t>1 9 7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</si>
  <si>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1 9 7 9</t>
  </si>
  <si>
    <r>
      <t>1 9 7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</si>
  <si>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(58,518)</t>
  </si>
  <si>
    <t>(63,879)</t>
  </si>
  <si>
    <t>1 9 8 1</t>
  </si>
  <si>
    <r>
      <t>1 9 8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</si>
  <si>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1 9 8 2</t>
  </si>
  <si>
    <r>
      <t>1 9 8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</si>
  <si>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1 9 8 3</t>
  </si>
  <si>
    <r>
      <t>1 9 8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</si>
  <si>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1 9 8 4</t>
  </si>
  <si>
    <r>
      <t>1 9 8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</si>
  <si>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(55,212)</t>
  </si>
  <si>
    <t>(58,927)</t>
  </si>
  <si>
    <t>1 9 8 6</t>
  </si>
  <si>
    <r>
      <t>1 9 8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</si>
  <si>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1 9 8 7</t>
  </si>
  <si>
    <r>
      <t>1 9 8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</si>
  <si>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1 9 8 8</t>
  </si>
  <si>
    <t>1 9 8 9</t>
  </si>
  <si>
    <r>
      <t>1 9 8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</si>
  <si>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Femal</t>
  </si>
  <si>
    <t>0~4years old</t>
  </si>
  <si>
    <t>5~9years old</t>
  </si>
  <si>
    <t>Year</t>
  </si>
  <si>
    <t>연  별</t>
  </si>
  <si>
    <t>인구밀도</t>
  </si>
  <si>
    <r>
      <t>1 9 7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</si>
  <si>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연별 및 시별</t>
  </si>
  <si>
    <t>Year &amp; City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</si>
  <si>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</si>
  <si>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</si>
  <si>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t>Age &amp; sex</t>
  </si>
  <si>
    <t>Femal</t>
  </si>
  <si>
    <t>남</t>
  </si>
  <si>
    <t>여</t>
  </si>
  <si>
    <t>age &amp; sex</t>
  </si>
  <si>
    <t>45~49years old</t>
  </si>
  <si>
    <t>50~54years old</t>
  </si>
  <si>
    <t>55~59years old</t>
  </si>
  <si>
    <t>60~64years old</t>
  </si>
  <si>
    <t>65~69years old</t>
  </si>
  <si>
    <t>70~74years old</t>
  </si>
  <si>
    <t>75~79years old</t>
  </si>
  <si>
    <t>80~84years old</t>
  </si>
  <si>
    <t>85years old and over</t>
  </si>
  <si>
    <r>
      <t>45~49</t>
    </r>
    <r>
      <rPr>
        <sz val="10"/>
        <color indexed="48"/>
        <rFont val="돋움"/>
        <family val="3"/>
      </rPr>
      <t>세</t>
    </r>
  </si>
  <si>
    <r>
      <t>50~54</t>
    </r>
    <r>
      <rPr>
        <sz val="10"/>
        <color indexed="48"/>
        <rFont val="돋움"/>
        <family val="3"/>
      </rPr>
      <t>세</t>
    </r>
  </si>
  <si>
    <r>
      <t>55~59</t>
    </r>
    <r>
      <rPr>
        <sz val="10"/>
        <color indexed="48"/>
        <rFont val="돋움"/>
        <family val="3"/>
      </rPr>
      <t>세</t>
    </r>
  </si>
  <si>
    <r>
      <t>60~64</t>
    </r>
    <r>
      <rPr>
        <sz val="10"/>
        <color indexed="48"/>
        <rFont val="돋움"/>
        <family val="3"/>
      </rPr>
      <t>세</t>
    </r>
  </si>
  <si>
    <r>
      <t>65~69</t>
    </r>
    <r>
      <rPr>
        <sz val="10"/>
        <color indexed="48"/>
        <rFont val="돋움"/>
        <family val="3"/>
      </rPr>
      <t>세</t>
    </r>
  </si>
  <si>
    <r>
      <t>70~74</t>
    </r>
    <r>
      <rPr>
        <sz val="10"/>
        <color indexed="48"/>
        <rFont val="돋움"/>
        <family val="3"/>
      </rPr>
      <t>세</t>
    </r>
  </si>
  <si>
    <r>
      <t>75~79</t>
    </r>
    <r>
      <rPr>
        <sz val="10"/>
        <color indexed="48"/>
        <rFont val="돋움"/>
        <family val="3"/>
      </rPr>
      <t>세</t>
    </r>
  </si>
  <si>
    <r>
      <t>80~84</t>
    </r>
    <r>
      <rPr>
        <sz val="10"/>
        <color indexed="48"/>
        <rFont val="돋움"/>
        <family val="3"/>
      </rPr>
      <t>세</t>
    </r>
  </si>
  <si>
    <r>
      <t>85</t>
    </r>
    <r>
      <rPr>
        <sz val="10"/>
        <color indexed="48"/>
        <rFont val="돋움"/>
        <family val="3"/>
      </rPr>
      <t>세이상</t>
    </r>
  </si>
  <si>
    <r>
      <t>0~4</t>
    </r>
    <r>
      <rPr>
        <sz val="9"/>
        <color indexed="48"/>
        <rFont val="돋움"/>
        <family val="3"/>
      </rPr>
      <t>세</t>
    </r>
  </si>
  <si>
    <r>
      <t>5~9</t>
    </r>
    <r>
      <rPr>
        <sz val="9"/>
        <color indexed="48"/>
        <rFont val="돋움"/>
        <family val="3"/>
      </rPr>
      <t>세</t>
    </r>
  </si>
  <si>
    <r>
      <t>10~14</t>
    </r>
    <r>
      <rPr>
        <sz val="9"/>
        <color indexed="48"/>
        <rFont val="돋움"/>
        <family val="3"/>
      </rPr>
      <t>세</t>
    </r>
  </si>
  <si>
    <t>10~14years old</t>
  </si>
  <si>
    <r>
      <t>15~19</t>
    </r>
    <r>
      <rPr>
        <sz val="9"/>
        <color indexed="48"/>
        <rFont val="돋움"/>
        <family val="3"/>
      </rPr>
      <t>세</t>
    </r>
  </si>
  <si>
    <t>15~19years old</t>
  </si>
  <si>
    <r>
      <t>20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~24</t>
    </r>
    <r>
      <rPr>
        <sz val="9"/>
        <color indexed="48"/>
        <rFont val="돋움"/>
        <family val="3"/>
      </rPr>
      <t>세</t>
    </r>
  </si>
  <si>
    <t>20~24years old</t>
  </si>
  <si>
    <r>
      <t>25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~29</t>
    </r>
    <r>
      <rPr>
        <sz val="9"/>
        <color indexed="48"/>
        <rFont val="돋움"/>
        <family val="3"/>
      </rPr>
      <t>세</t>
    </r>
  </si>
  <si>
    <t>25~29years old</t>
  </si>
  <si>
    <r>
      <t>30~34</t>
    </r>
    <r>
      <rPr>
        <sz val="9"/>
        <color indexed="48"/>
        <rFont val="돋움"/>
        <family val="3"/>
      </rPr>
      <t>세</t>
    </r>
  </si>
  <si>
    <t>30~34years old</t>
  </si>
  <si>
    <t>남</t>
  </si>
  <si>
    <t>여</t>
  </si>
  <si>
    <r>
      <t>35~39</t>
    </r>
    <r>
      <rPr>
        <sz val="9"/>
        <color indexed="48"/>
        <rFont val="돋움"/>
        <family val="3"/>
      </rPr>
      <t>세</t>
    </r>
  </si>
  <si>
    <t>35~39years old</t>
  </si>
  <si>
    <r>
      <t>40~44</t>
    </r>
    <r>
      <rPr>
        <sz val="9"/>
        <color indexed="48"/>
        <rFont val="돋움"/>
        <family val="3"/>
      </rPr>
      <t>세</t>
    </r>
  </si>
  <si>
    <t>40~44years old</t>
  </si>
  <si>
    <r>
      <t>1 9 7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</si>
  <si>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7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</si>
  <si>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</si>
  <si>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</si>
  <si>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</si>
  <si>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</si>
  <si>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</si>
  <si>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</si>
  <si>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</si>
  <si>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</si>
  <si>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</si>
  <si>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</si>
  <si>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</si>
  <si>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</si>
  <si>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연 별</t>
  </si>
  <si>
    <t>인구밀도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</si>
  <si>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</si>
  <si>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</si>
  <si>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</si>
  <si>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</si>
  <si>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</si>
  <si>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</si>
  <si>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</si>
  <si>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</si>
  <si>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</si>
  <si>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</si>
  <si>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</si>
  <si>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</si>
  <si>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</si>
  <si>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>       Foreign Bride's Nationality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</si>
  <si>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 xml:space="preserve">     Foreign Bridegroom's Nationality </t>
    </r>
  </si>
  <si>
    <t>(53,370)</t>
  </si>
  <si>
    <t>(55,435)</t>
  </si>
  <si>
    <t>(48,574)</t>
  </si>
  <si>
    <t>(49,835)</t>
  </si>
  <si>
    <r>
      <t>1 9 9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</si>
  <si>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</si>
  <si>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</si>
  <si>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</si>
  <si>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</si>
  <si>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</si>
  <si>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</si>
  <si>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</si>
  <si>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</si>
  <si>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</si>
  <si>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</si>
  <si>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</si>
  <si>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</si>
  <si>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</si>
  <si>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</si>
  <si>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</si>
  <si>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</si>
  <si>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</si>
  <si>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</si>
  <si>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</si>
  <si>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</si>
  <si>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</si>
  <si>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</si>
  <si>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</si>
  <si>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</si>
  <si>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</si>
  <si>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</si>
  <si>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</si>
  <si>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</si>
  <si>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1 9 9 1</t>
  </si>
  <si>
    <t>1 9 9 2</t>
  </si>
  <si>
    <t>1 9 9 3</t>
  </si>
  <si>
    <t>1 9 9 4</t>
  </si>
  <si>
    <t>1 9 9 5</t>
  </si>
  <si>
    <t>1 9 9 6</t>
  </si>
  <si>
    <t>1 9 9 7</t>
  </si>
  <si>
    <t>1 9 9 8</t>
  </si>
  <si>
    <t>1 9 9 9</t>
  </si>
  <si>
    <t>2 0 0 0</t>
  </si>
  <si>
    <t>2 0 0 1</t>
  </si>
  <si>
    <t>2 0 0 2</t>
  </si>
  <si>
    <t>2 0 0 3</t>
  </si>
  <si>
    <t>2 0 0 4</t>
  </si>
  <si>
    <t>2 0 0 4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</si>
  <si>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                Population  Trend</t>
    </r>
  </si>
  <si>
    <t>Korean</t>
  </si>
  <si>
    <t>Male</t>
  </si>
  <si>
    <t>years old</t>
  </si>
  <si>
    <t>and over</t>
  </si>
  <si>
    <t xml:space="preserve">Person 65 </t>
  </si>
  <si>
    <t>Source : National Statistical Office</t>
  </si>
  <si>
    <t>구성비</t>
  </si>
  <si>
    <r>
      <t>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구</t>
    </r>
  </si>
  <si>
    <r>
      <t>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</t>
    </r>
  </si>
  <si>
    <t>2 0 0 7</t>
  </si>
  <si>
    <r>
      <t>한국계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중국인</t>
    </r>
  </si>
  <si>
    <r>
      <t>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    국</t>
    </r>
    <r>
      <rPr>
        <sz val="10"/>
        <rFont val="Arial"/>
        <family val="2"/>
      </rPr>
      <t xml:space="preserve">  United Kingdom</t>
    </r>
  </si>
  <si>
    <t>베 트 남  Vietnam</t>
  </si>
  <si>
    <r>
      <t>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Others</t>
    </r>
  </si>
  <si>
    <t>Male</t>
  </si>
  <si>
    <t>Female</t>
  </si>
  <si>
    <t>-</t>
  </si>
  <si>
    <r>
      <t xml:space="preserve">13.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등록현황</t>
    </r>
    <r>
      <rPr>
        <b/>
        <sz val="18"/>
        <rFont val="Arial"/>
        <family val="2"/>
      </rPr>
      <t xml:space="preserve">      Registered Foreigners by Major Nationality</t>
    </r>
  </si>
  <si>
    <t xml:space="preserve">   2 0 0 7 </t>
  </si>
  <si>
    <t xml:space="preserve">2 0 0 7 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</si>
  <si>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</si>
  <si>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</si>
  <si>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</si>
  <si>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</si>
  <si>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</si>
  <si>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</si>
  <si>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</si>
  <si>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</si>
  <si>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</si>
  <si>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</si>
  <si>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</si>
  <si>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</si>
  <si>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2  0  0  7</t>
  </si>
  <si>
    <t xml:space="preserve">2 0 0 7 </t>
  </si>
  <si>
    <t xml:space="preserve"> </t>
  </si>
  <si>
    <t>*</t>
  </si>
  <si>
    <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혼인종류
</t>
    </r>
    <r>
      <rPr>
        <sz val="10"/>
        <color indexed="8"/>
        <rFont val="Arial"/>
        <family val="2"/>
      </rPr>
      <t>         Previous Marital Status of Korean Bride</t>
    </r>
  </si>
  <si>
    <r>
      <t>1 9 7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</si>
  <si>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</si>
  <si>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</si>
  <si>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</si>
  <si>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</si>
  <si>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</si>
  <si>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</si>
  <si>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</t>
    </r>
  </si>
  <si>
    <r>
      <t>※</t>
    </r>
    <r>
      <rPr>
        <sz val="10"/>
        <rFont val="Arial"/>
        <family val="2"/>
      </rPr>
      <t>1 9 8 0</t>
    </r>
  </si>
  <si>
    <r>
      <t>※</t>
    </r>
    <r>
      <rPr>
        <sz val="10"/>
        <rFont val="Arial"/>
        <family val="2"/>
      </rPr>
      <t>1 9 8 5</t>
    </r>
  </si>
  <si>
    <r>
      <t>※</t>
    </r>
    <r>
      <rPr>
        <sz val="10"/>
        <rFont val="Arial"/>
        <family val="2"/>
      </rPr>
      <t>1 9 8 5</t>
    </r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</si>
  <si>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</si>
  <si>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</si>
  <si>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</t>
    </r>
  </si>
  <si>
    <r>
      <t xml:space="preserve">2.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주민등록인구</t>
    </r>
    <r>
      <rPr>
        <b/>
        <sz val="18"/>
        <rFont val="Arial"/>
        <family val="2"/>
      </rPr>
      <t>)    Households and Population by Si(Resident Registration)</t>
    </r>
  </si>
  <si>
    <r>
      <t>1 9 8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</si>
  <si>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2 0 0 8</t>
  </si>
  <si>
    <t xml:space="preserve">   2 0 0 8 </t>
  </si>
  <si>
    <t>2  0  0  8</t>
  </si>
  <si>
    <t>2 0 0 9</t>
  </si>
  <si>
    <t>2 0 0 9</t>
  </si>
  <si>
    <t xml:space="preserve">2 0 0 8 </t>
  </si>
  <si>
    <t>2 0 0 8</t>
  </si>
  <si>
    <r>
      <t>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</t>
    </r>
  </si>
  <si>
    <t>구성비</t>
  </si>
  <si>
    <t>Population</t>
  </si>
  <si>
    <t>Composition</t>
  </si>
  <si>
    <r>
      <t>인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</rPr>
      <t>구</t>
    </r>
  </si>
  <si>
    <t>남편 혼인건수</t>
  </si>
  <si>
    <t>남편-외국인 처</t>
  </si>
  <si>
    <t>처 혼인건수</t>
  </si>
  <si>
    <t>처-외국인 남편</t>
  </si>
  <si>
    <t>Year</t>
  </si>
  <si>
    <t>Si</t>
  </si>
  <si>
    <t xml:space="preserve"> Jeju-si</t>
  </si>
  <si>
    <t xml:space="preserve"> 자료 : 「인구동향조사」 통계청 인구동향과 </t>
  </si>
  <si>
    <t xml:space="preserve"> 주 : '남편혼인건수'는 처의 국적과 상관없는 남자의 전체 혼인건수, 처 혼인건수도 마찬가지임</t>
  </si>
  <si>
    <t>*</t>
  </si>
  <si>
    <t xml:space="preserve">   2 0 0 9 </t>
  </si>
  <si>
    <t xml:space="preserve">2 0 1 0 </t>
  </si>
  <si>
    <t>Jeju-si</t>
  </si>
  <si>
    <t>Seogwipo-si</t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</si>
  <si>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</si>
  <si>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t>2 0 1 0</t>
  </si>
  <si>
    <r>
      <t>인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돋움"/>
        <family val="3"/>
      </rPr>
      <t>구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</si>
  <si>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</si>
  <si>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 xml:space="preserve">4. </t>
    </r>
    <r>
      <rPr>
        <b/>
        <sz val="14"/>
        <rFont val="돋움"/>
        <family val="3"/>
      </rPr>
      <t>연령별</t>
    </r>
    <r>
      <rPr>
        <b/>
        <sz val="14"/>
        <rFont val="Arial"/>
        <family val="2"/>
      </rPr>
      <t>(5</t>
    </r>
    <r>
      <rPr>
        <b/>
        <sz val="14"/>
        <rFont val="돋움"/>
        <family val="3"/>
      </rPr>
      <t>세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계급</t>
    </r>
    <r>
      <rPr>
        <b/>
        <sz val="14"/>
        <rFont val="Arial"/>
        <family val="2"/>
      </rPr>
      <t xml:space="preserve">)  </t>
    </r>
    <r>
      <rPr>
        <b/>
        <sz val="14"/>
        <rFont val="돋움"/>
        <family val="3"/>
      </rPr>
      <t>및</t>
    </r>
    <r>
      <rPr>
        <b/>
        <sz val="14"/>
        <rFont val="Arial"/>
        <family val="2"/>
      </rPr>
      <t xml:space="preserve">  </t>
    </r>
    <r>
      <rPr>
        <b/>
        <sz val="14"/>
        <rFont val="돋움"/>
        <family val="3"/>
      </rPr>
      <t>성별인구</t>
    </r>
    <r>
      <rPr>
        <b/>
        <sz val="14"/>
        <rFont val="Arial"/>
        <family val="2"/>
      </rPr>
      <t>(</t>
    </r>
    <r>
      <rPr>
        <b/>
        <sz val="14"/>
        <rFont val="돋움"/>
        <family val="3"/>
      </rPr>
      <t>계속</t>
    </r>
    <r>
      <rPr>
        <b/>
        <sz val="14"/>
        <rFont val="Arial"/>
        <family val="2"/>
      </rPr>
      <t>)    Population by Age (5-year age group) and Gender(cont'd)</t>
    </r>
  </si>
  <si>
    <r>
      <t xml:space="preserve">4. </t>
    </r>
    <r>
      <rPr>
        <b/>
        <sz val="18"/>
        <rFont val="돋움"/>
        <family val="3"/>
      </rPr>
      <t>연령별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 xml:space="preserve">  Population by Age (5-year age group) and Gender</t>
    </r>
  </si>
  <si>
    <t>2  0  1  0</t>
  </si>
  <si>
    <t>-</t>
  </si>
  <si>
    <t>2 0 0 9</t>
  </si>
  <si>
    <t>2 0 1 0</t>
  </si>
  <si>
    <t>2 0 0 9</t>
  </si>
  <si>
    <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국</t>
    </r>
  </si>
  <si>
    <t>베트남</t>
  </si>
  <si>
    <t>Vietnam</t>
  </si>
  <si>
    <r>
      <t>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</t>
    </r>
  </si>
  <si>
    <t>Cambodia</t>
  </si>
  <si>
    <r>
      <t>일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본</t>
    </r>
  </si>
  <si>
    <r>
      <t>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핀</t>
    </r>
  </si>
  <si>
    <t>Philippines</t>
  </si>
  <si>
    <r>
      <t>몽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골</t>
    </r>
  </si>
  <si>
    <t>Mongol</t>
  </si>
  <si>
    <r>
      <t>태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국</t>
    </r>
  </si>
  <si>
    <t>Thailand</t>
  </si>
  <si>
    <r>
      <t>미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국</t>
    </r>
  </si>
  <si>
    <t>USA</t>
  </si>
  <si>
    <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</si>
  <si>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r>
      <t>중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국</t>
    </r>
  </si>
  <si>
    <r>
      <t>미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국</t>
    </r>
  </si>
  <si>
    <r>
      <t>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다</t>
    </r>
  </si>
  <si>
    <t>Canada</t>
  </si>
  <si>
    <r>
      <t>호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주</t>
    </r>
  </si>
  <si>
    <t>Australia</t>
  </si>
  <si>
    <r>
      <t>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타</t>
    </r>
  </si>
  <si>
    <t>(단위 : 건)</t>
  </si>
  <si>
    <t>(Unit : case)</t>
  </si>
  <si>
    <r>
      <t>제</t>
    </r>
    <r>
      <rPr>
        <b/>
        <sz val="10"/>
        <rFont val="Arial"/>
        <family val="2"/>
      </rPr>
      <t xml:space="preserve">    </t>
    </r>
    <r>
      <rPr>
        <b/>
        <sz val="10"/>
        <rFont val="굴림"/>
        <family val="3"/>
      </rPr>
      <t>주</t>
    </r>
    <r>
      <rPr>
        <b/>
        <sz val="10"/>
        <rFont val="Arial"/>
        <family val="2"/>
      </rPr>
      <t xml:space="preserve">    </t>
    </r>
    <r>
      <rPr>
        <b/>
        <sz val="10"/>
        <rFont val="굴림"/>
        <family val="3"/>
      </rPr>
      <t>시</t>
    </r>
  </si>
  <si>
    <r>
      <t>서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귀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포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시</t>
    </r>
  </si>
  <si>
    <r>
      <t xml:space="preserve">3. </t>
    </r>
    <r>
      <rPr>
        <b/>
        <sz val="18"/>
        <rFont val="굴림"/>
        <family val="3"/>
      </rPr>
      <t>읍면동별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 xml:space="preserve">    Households and Population by Eup, Myeon and Dong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</si>
  <si>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</si>
  <si>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</si>
  <si>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</si>
  <si>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세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</si>
  <si>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  Total</t>
    </r>
  </si>
  <si>
    <r>
      <t>한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Korean</t>
    </r>
  </si>
  <si>
    <r>
      <t>외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   Foreigner</t>
    </r>
  </si>
  <si>
    <r>
      <t>65</t>
    </r>
    <r>
      <rPr>
        <sz val="10"/>
        <rFont val="돋움"/>
        <family val="3"/>
      </rPr>
      <t>세이상</t>
    </r>
  </si>
  <si>
    <t>Year &amp; Eup
Myeon Dong</t>
  </si>
  <si>
    <r>
      <t>인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Population</t>
    </r>
  </si>
  <si>
    <t>고령자</t>
  </si>
  <si>
    <t>Number of</t>
  </si>
  <si>
    <t>Person 65</t>
  </si>
  <si>
    <t>years old</t>
  </si>
  <si>
    <t>households</t>
  </si>
  <si>
    <t>and over</t>
  </si>
  <si>
    <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</si>
  <si>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Hallim-eup</t>
  </si>
  <si>
    <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</si>
  <si>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Aewol-eup</t>
  </si>
  <si>
    <r>
      <t>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</si>
  <si>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Gujwa-eup</t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</si>
  <si>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</si>
  <si>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Jocheon-eup</t>
  </si>
  <si>
    <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</si>
  <si>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Hangyeong-myeon</t>
  </si>
  <si>
    <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</si>
  <si>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Chuja-myeon</t>
  </si>
  <si>
    <r>
      <t>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</si>
  <si>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Udo-myeon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</si>
  <si>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</si>
  <si>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Ildo 1-dong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</si>
  <si>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</si>
  <si>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Ildo 2-dong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</si>
  <si>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</si>
  <si>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Ido 1-dong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</si>
  <si>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</si>
  <si>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Ido 2-dong</t>
  </si>
  <si>
    <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</si>
  <si>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Samdo 1-dong</t>
  </si>
  <si>
    <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</si>
  <si>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Samdo 2-dong</t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</si>
  <si>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</si>
  <si>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Yongdam 1-dong</t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</si>
  <si>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</si>
  <si>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Yongdam 2-dong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</si>
  <si>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</si>
  <si>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Geonip-dong</t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</si>
  <si>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</si>
  <si>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Hwabuk-dong</t>
  </si>
  <si>
    <r>
      <t>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</si>
  <si>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Samyang-dong</t>
  </si>
  <si>
    <r>
      <t>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</si>
  <si>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Bonggae-dong</t>
  </si>
  <si>
    <r>
      <t>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</si>
  <si>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Ara-dong</t>
  </si>
  <si>
    <r>
      <t>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</si>
  <si>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Ora-dong</t>
  </si>
  <si>
    <r>
      <t>연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동</t>
    </r>
  </si>
  <si>
    <t xml:space="preserve">  Yeon-dong</t>
  </si>
  <si>
    <r>
      <t>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</si>
  <si>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Nohyeong-dong</t>
  </si>
  <si>
    <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</si>
  <si>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Oedo-dong</t>
  </si>
  <si>
    <r>
      <t>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</si>
  <si>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Iho-dong</t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</si>
  <si>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</si>
  <si>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Dodu-dong</t>
  </si>
  <si>
    <r>
      <t xml:space="preserve">14. </t>
    </r>
    <r>
      <rPr>
        <b/>
        <sz val="18"/>
        <color indexed="8"/>
        <rFont val="한양신명조,한컴돋움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국적별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</t>
    </r>
    <r>
      <rPr>
        <b/>
        <sz val="18"/>
        <color indexed="8"/>
        <rFont val="Arial"/>
        <family val="2"/>
      </rPr>
      <t xml:space="preserve">  Marriages by foreigner's nationality</t>
    </r>
  </si>
  <si>
    <r>
      <t xml:space="preserve">15. </t>
    </r>
    <r>
      <rPr>
        <b/>
        <sz val="18"/>
        <color indexed="8"/>
        <rFont val="한양신명조,한컴돋움"/>
        <family val="3"/>
      </rPr>
      <t>혼인종류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국적별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인구
</t>
    </r>
    <r>
      <rPr>
        <b/>
        <sz val="18"/>
        <color indexed="8"/>
        <rFont val="Arial"/>
        <family val="2"/>
      </rPr>
      <t>Marriages by previous marital status and foreigner's nationality</t>
    </r>
  </si>
  <si>
    <r>
      <t xml:space="preserve">15. </t>
    </r>
    <r>
      <rPr>
        <b/>
        <sz val="18"/>
        <color indexed="8"/>
        <rFont val="한양신명조,한컴돋움"/>
        <family val="3"/>
      </rPr>
      <t>혼인종류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국적별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</t>
    </r>
    <r>
      <rPr>
        <b/>
        <sz val="18"/>
        <color indexed="8"/>
        <rFont val="한양신명조,한컴돋움"/>
        <family val="3"/>
      </rPr>
      <t xml:space="preserve">
</t>
    </r>
    <r>
      <rPr>
        <b/>
        <sz val="18"/>
        <color indexed="8"/>
        <rFont val="Arial"/>
        <family val="2"/>
      </rPr>
      <t>Marriages by previous marital status and foreigner's nationality(cont'd)</t>
    </r>
  </si>
  <si>
    <r>
      <t xml:space="preserve">16. </t>
    </r>
    <r>
      <rPr>
        <b/>
        <sz val="18"/>
        <color indexed="8"/>
        <rFont val="한양신명조,한컴돋움"/>
        <family val="3"/>
      </rPr>
      <t>외국인과의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     Marriages by Foreignre's</t>
    </r>
  </si>
  <si>
    <t>자료 :통계청, 제주특별자치도 정책기획관</t>
  </si>
  <si>
    <t xml:space="preserve">   주 : 1) 외국인 세대수 제외('98년부터적용)</t>
  </si>
  <si>
    <t>Note : 1) Foreign households excluded (since 1998)</t>
  </si>
  <si>
    <t xml:space="preserve">         ※ 는 인구주택총조사(외국인 제외), 그외는 상주인구조사 결과임.1991년 이후는 주민등록인구통계 결과임(외국인 포함)</t>
  </si>
  <si>
    <t>Source : National Statistical Office, Jeju Special Self-Governing Province Policy and Planning Office</t>
  </si>
  <si>
    <t>자료 : 통계청, 제주특별자치도 정책기획관</t>
  </si>
  <si>
    <t>자료 : 통계청, 제주특별자치도 정책기획관</t>
  </si>
  <si>
    <t xml:space="preserve">   주 : 1) 2010. 12. 31 주민등록인구통계 결과임(외국인포함)</t>
  </si>
  <si>
    <t xml:space="preserve">         2) 외국인 세대수 제외('98년부터적용)</t>
  </si>
  <si>
    <t xml:space="preserve">    Note : 1) 2010. 12. 31 based on resident registration data(Including foreigners)</t>
  </si>
  <si>
    <t xml:space="preserve">              2) Foreign households excluded(since '98)</t>
  </si>
  <si>
    <t xml:space="preserve">   주 : 1) 2010. 12. 31 주민등록인구통계 결과임(외국인 포함)</t>
  </si>
  <si>
    <t xml:space="preserve">         2) 외국인 세대수 제외(98년부터 적용)</t>
  </si>
  <si>
    <t xml:space="preserve">Source : National Statistical Office, Jeju Special Self-Governing Province Policy and Planning Office </t>
  </si>
  <si>
    <t>Note : 1) 2010. 12. 31 based on resident registration data(Including foreigners)</t>
  </si>
  <si>
    <t xml:space="preserve">          2) foreign households excluded(since 1998)</t>
  </si>
  <si>
    <t>Note : 1) 2010. 12. 31 based on resident registration data(foreigners excluded)</t>
  </si>
  <si>
    <t xml:space="preserve">   주 : 1) 외국인 제외</t>
  </si>
  <si>
    <t xml:space="preserve">         2) 제주특별자치도 전체수치임</t>
  </si>
  <si>
    <t>자료 : 통계청, 「2010 인구주택총조사보고서」</t>
  </si>
  <si>
    <t>Source : National Statistical Office,「2010 Population and Housing Census Report」</t>
  </si>
  <si>
    <t xml:space="preserve">   주 : 외국인 제외, 수료인 경우 미포함</t>
  </si>
  <si>
    <t>Note : Foreigners excluded, Excluding Completion of Study</t>
  </si>
  <si>
    <t xml:space="preserve">        1) 휴학은 재학에 포함</t>
  </si>
  <si>
    <t xml:space="preserve">        1) Includes temporary absence from school</t>
  </si>
  <si>
    <t xml:space="preserve">         2) Total number of Jeju Special Self-Governing Province </t>
  </si>
  <si>
    <t>자료 : 통계청,「2010 인구주택총조사보고서」</t>
  </si>
  <si>
    <t>Source : National Statistical Office, 「2010 Population and Housing Census Report」</t>
  </si>
  <si>
    <t xml:space="preserve">    Note : 1) Foreigners excluded</t>
  </si>
  <si>
    <t xml:space="preserve">              2) Total number of Jeju Special Self-Governing Province </t>
  </si>
  <si>
    <t>자료 : 통계청,「 2010 인구주택총조사보고서 」</t>
  </si>
  <si>
    <t xml:space="preserve">         Source : National Statistical Office,「 2010 Population and Housing Census Report 」</t>
  </si>
  <si>
    <t xml:space="preserve">        2) 제주특별자치도 전체수치임</t>
  </si>
  <si>
    <t xml:space="preserve">   주 : 제주특별자치도 전체수치임</t>
  </si>
  <si>
    <t>자료 : 「인구동향조사」 통계청 인구동향과</t>
  </si>
  <si>
    <t>Source : National Statistical Office「Annual Report On Live Births And Deaths Statistics」</t>
  </si>
  <si>
    <r>
      <t>자료 : 「국내인구이동통계」통계청</t>
    </r>
  </si>
  <si>
    <t xml:space="preserve">   주 : 1) 주민등록 전출입신고에 의한 자료이며, 시도내 이동은 전입인구 기준이고,   </t>
  </si>
  <si>
    <t xml:space="preserve">            국외이동은 제외됨</t>
  </si>
  <si>
    <t xml:space="preserve">           2) Total number of Jeju Special Self-Governing Province </t>
  </si>
  <si>
    <t xml:space="preserve"> Note : 1)The figures of migrants are based on resident registration ; and  Intra-Metropolitan City </t>
  </si>
  <si>
    <t xml:space="preserve">          2)  제주특별자치도 전체수치임</t>
  </si>
  <si>
    <t xml:space="preserve">              and Province migrants are based on In-migrants population, excluding emigrants overseas</t>
  </si>
  <si>
    <t xml:space="preserve">   주 : 1) 주민등록 전출입신고에 의한 자료이며, 시내 이동은 전입인구를 기준으로 하였음</t>
  </si>
  <si>
    <t xml:space="preserve"> Note : 1) The figures of migrants are based on resident registration; </t>
  </si>
  <si>
    <t xml:space="preserve">              and Intra-Si, migrants are based on in-migranting population</t>
  </si>
  <si>
    <t xml:space="preserve">   주 : 제주특별자치도 전체수치임</t>
  </si>
  <si>
    <t xml:space="preserve">Source : Korea Immigration Service , Jeju Special Self-Governing Province Policy and Planning Office </t>
  </si>
  <si>
    <t xml:space="preserve">   주 : 1) 대만 포함</t>
  </si>
  <si>
    <t>자료 : 「체류외국인통계」출입국 외국인 정책본부, 제주특별자치도 정책기획관</t>
  </si>
  <si>
    <t xml:space="preserve">                                                                                                                                                 </t>
  </si>
  <si>
    <t>자료 : 통계청 인구동향과 「인구동향조사」</t>
  </si>
  <si>
    <t xml:space="preserve">      2) 제주특별자치도 전체수치임</t>
  </si>
  <si>
    <t xml:space="preserve">  주 : 1985 사글세 = 사글세 + 보증부월세</t>
  </si>
</sst>
</file>

<file path=xl/styles.xml><?xml version="1.0" encoding="utf-8"?>
<styleSheet xmlns="http://schemas.openxmlformats.org/spreadsheetml/2006/main">
  <numFmts count="4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&quot;    &quot;"/>
    <numFmt numFmtId="178" formatCode="0.00_ "/>
    <numFmt numFmtId="179" formatCode="0.0;[Red]0.0"/>
    <numFmt numFmtId="180" formatCode="0.00;[Red]0.00"/>
    <numFmt numFmtId="181" formatCode="0_);[Red]\(0\)"/>
    <numFmt numFmtId="182" formatCode="#,##0_);[Red]\(#,##0\)"/>
    <numFmt numFmtId="183" formatCode="_ * #,##0_ ;_ * \-#,##0_ ;_ * &quot;-&quot;_ ;_ @_ "/>
    <numFmt numFmtId="184" formatCode="#,##0.00_);[Red]\(#,##0.00\)"/>
    <numFmt numFmtId="185" formatCode="#,##0.00_ "/>
    <numFmt numFmtId="186" formatCode="0_ "/>
    <numFmt numFmtId="187" formatCode="#,##0.0_);[Red]\(#,##0.0\)"/>
    <numFmt numFmtId="188" formatCode="0.00_);\(0.00\)"/>
    <numFmt numFmtId="189" formatCode="#,##0_ "/>
    <numFmt numFmtId="190" formatCode="#,##0.0;[Red]#,##0.0"/>
    <numFmt numFmtId="191" formatCode="#,##0\ ;&quot;△&quot;#,##0\ ;\-\ \ ;"/>
    <numFmt numFmtId="192" formatCode="#,##0;[Red]#,##0"/>
    <numFmt numFmtId="193" formatCode="#,##0.00;[Red]#,##0.00"/>
    <numFmt numFmtId="194" formatCode="#,##0.0_ "/>
    <numFmt numFmtId="195" formatCode="#,##0\ "/>
    <numFmt numFmtId="196" formatCode="#,##0;&quot;△&quot;#,##0"/>
    <numFmt numFmtId="197" formatCode="#,##0;&quot;△&quot;#,##0;\-;"/>
    <numFmt numFmtId="198" formatCode="0.0"/>
    <numFmt numFmtId="199" formatCode="#,##0.0;&quot;△&quot;#,##0.0"/>
    <numFmt numFmtId="200" formatCode="0.0_);[Red]\(0.0\)"/>
    <numFmt numFmtId="201" formatCode="#,##0;;\-;"/>
    <numFmt numFmtId="202" formatCode="0.0_ "/>
    <numFmt numFmtId="203" formatCode="#,##0.0;;\-;"/>
    <numFmt numFmtId="204" formatCode="#,##0.00;;\-;"/>
    <numFmt numFmtId="205" formatCode="_-* #,##0.0_-;\-* #,##0.0_-;_-* &quot;-&quot;?_-;_-@_-"/>
  </numFmts>
  <fonts count="85">
    <font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sz val="20"/>
      <name val="돋움"/>
      <family val="3"/>
    </font>
    <font>
      <sz val="11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sz val="10"/>
      <name val="돋움"/>
      <family val="3"/>
    </font>
    <font>
      <sz val="12"/>
      <name val="바탕체"/>
      <family val="1"/>
    </font>
    <font>
      <b/>
      <sz val="14"/>
      <name val="바탕체"/>
      <family val="1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12"/>
      <name val="돋움"/>
      <family val="3"/>
    </font>
    <font>
      <vertAlign val="superscript"/>
      <sz val="10"/>
      <name val="돋움"/>
      <family val="3"/>
    </font>
    <font>
      <sz val="16"/>
      <name val="Arial"/>
      <family val="2"/>
    </font>
    <font>
      <sz val="10"/>
      <name val="Arial"/>
      <family val="2"/>
    </font>
    <font>
      <sz val="10"/>
      <name val="굴림"/>
      <family val="3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9"/>
      <name val="Arial"/>
      <family val="2"/>
    </font>
    <font>
      <b/>
      <sz val="18"/>
      <color indexed="8"/>
      <name val="한양신명조,한컴돋움"/>
      <family val="3"/>
    </font>
    <font>
      <b/>
      <sz val="14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돋움"/>
      <family val="3"/>
    </font>
    <font>
      <sz val="10"/>
      <color indexed="48"/>
      <name val="돋움"/>
      <family val="3"/>
    </font>
    <font>
      <b/>
      <sz val="18"/>
      <name val="돋움"/>
      <family val="3"/>
    </font>
    <font>
      <b/>
      <sz val="9"/>
      <color indexed="10"/>
      <name val="돋움"/>
      <family val="3"/>
    </font>
    <font>
      <sz val="9"/>
      <color indexed="8"/>
      <name val="돋움"/>
      <family val="3"/>
    </font>
    <font>
      <sz val="9"/>
      <color indexed="48"/>
      <name val="돋움"/>
      <family val="3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10"/>
      <color indexed="8"/>
      <name val="굴림"/>
      <family val="3"/>
    </font>
    <font>
      <b/>
      <sz val="10"/>
      <color indexed="8"/>
      <name val="Arial"/>
      <family val="2"/>
    </font>
    <font>
      <b/>
      <sz val="10"/>
      <color indexed="8"/>
      <name val="돋움"/>
      <family val="3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HY중고딕"/>
      <family val="1"/>
    </font>
    <font>
      <sz val="9"/>
      <color indexed="8"/>
      <name val="굴림"/>
      <family val="3"/>
    </font>
    <font>
      <b/>
      <sz val="9"/>
      <name val="Arial"/>
      <family val="2"/>
    </font>
    <font>
      <b/>
      <sz val="9"/>
      <name val="돋움"/>
      <family val="3"/>
    </font>
    <font>
      <b/>
      <sz val="9"/>
      <color indexed="12"/>
      <name val="돋움"/>
      <family val="3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name val="돋움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굴림"/>
      <family val="3"/>
    </font>
    <font>
      <sz val="10"/>
      <color indexed="12"/>
      <name val="Arial"/>
      <family val="2"/>
    </font>
    <font>
      <b/>
      <sz val="18"/>
      <color indexed="8"/>
      <name val="굴림"/>
      <family val="3"/>
    </font>
    <font>
      <vertAlign val="superscript"/>
      <sz val="10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sz val="26"/>
      <color indexed="8"/>
      <name val="Arial"/>
      <family val="2"/>
    </font>
    <font>
      <b/>
      <sz val="10"/>
      <color indexed="63"/>
      <name val="Arial"/>
      <family val="2"/>
    </font>
    <font>
      <sz val="11"/>
      <name val="굴림"/>
      <family val="3"/>
    </font>
    <font>
      <b/>
      <sz val="11"/>
      <name val="돋움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0" borderId="1" applyNumberFormat="0" applyAlignment="0" applyProtection="0"/>
    <xf numFmtId="0" fontId="6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4" fillId="20" borderId="9" applyNumberFormat="0" applyAlignment="0" applyProtection="0"/>
    <xf numFmtId="18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0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24" borderId="0" xfId="62" applyFont="1" applyFill="1" applyAlignment="1" applyProtection="1">
      <alignment horizontal="left" vertical="center"/>
      <protection locked="0"/>
    </xf>
    <xf numFmtId="0" fontId="6" fillId="24" borderId="0" xfId="62" applyFont="1" applyFill="1" applyAlignment="1" applyProtection="1">
      <alignment horizontal="centerContinuous" vertical="center"/>
      <protection locked="0"/>
    </xf>
    <xf numFmtId="180" fontId="7" fillId="24" borderId="10" xfId="62" applyNumberFormat="1" applyFont="1" applyFill="1" applyBorder="1" applyAlignment="1" applyProtection="1">
      <alignment horizontal="center" vertical="center" wrapText="1"/>
      <protection locked="0"/>
    </xf>
    <xf numFmtId="0" fontId="7" fillId="24" borderId="10" xfId="62" applyFont="1" applyFill="1" applyBorder="1" applyAlignment="1" applyProtection="1">
      <alignment horizontal="center" vertical="center" wrapText="1"/>
      <protection locked="0"/>
    </xf>
    <xf numFmtId="0" fontId="7" fillId="24" borderId="10" xfId="62" applyFont="1" applyFill="1" applyBorder="1" applyAlignment="1" applyProtection="1">
      <alignment horizontal="center" vertical="center"/>
      <protection locked="0"/>
    </xf>
    <xf numFmtId="0" fontId="7" fillId="24" borderId="11" xfId="62" applyFont="1" applyFill="1" applyBorder="1" applyAlignment="1" applyProtection="1">
      <alignment horizontal="center" vertical="center"/>
      <protection locked="0"/>
    </xf>
    <xf numFmtId="0" fontId="7" fillId="24" borderId="0" xfId="62" applyFont="1" applyFill="1" applyBorder="1" applyAlignment="1" applyProtection="1">
      <alignment vertical="center"/>
      <protection locked="0"/>
    </xf>
    <xf numFmtId="0" fontId="13" fillId="24" borderId="0" xfId="62" applyFont="1" applyFill="1" applyBorder="1" applyAlignment="1" applyProtection="1">
      <alignment vertical="center"/>
      <protection locked="0"/>
    </xf>
    <xf numFmtId="0" fontId="0" fillId="24" borderId="0" xfId="62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3" fillId="24" borderId="0" xfId="62" applyFont="1" applyFill="1" applyAlignment="1" applyProtection="1">
      <alignment vertical="center"/>
      <protection locked="0"/>
    </xf>
    <xf numFmtId="0" fontId="7" fillId="24" borderId="12" xfId="62" applyFont="1" applyFill="1" applyBorder="1" applyAlignment="1" applyProtection="1">
      <alignment horizontal="center" vertical="center"/>
      <protection locked="0"/>
    </xf>
    <xf numFmtId="0" fontId="7" fillId="24" borderId="13" xfId="62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24" borderId="0" xfId="62" applyFont="1" applyFill="1" applyBorder="1" applyAlignment="1" applyProtection="1">
      <alignment vertical="center"/>
      <protection locked="0"/>
    </xf>
    <xf numFmtId="0" fontId="16" fillId="24" borderId="20" xfId="62" applyFont="1" applyFill="1" applyBorder="1" applyAlignment="1" applyProtection="1">
      <alignment horizontal="center" vertical="center"/>
      <protection locked="0"/>
    </xf>
    <xf numFmtId="0" fontId="16" fillId="24" borderId="21" xfId="62" applyFont="1" applyFill="1" applyBorder="1" applyAlignment="1" applyProtection="1">
      <alignment horizontal="centerContinuous" vertical="center"/>
      <protection locked="0"/>
    </xf>
    <xf numFmtId="0" fontId="16" fillId="24" borderId="22" xfId="62" applyFont="1" applyFill="1" applyBorder="1" applyAlignment="1" applyProtection="1">
      <alignment horizontal="centerContinuous" vertical="center"/>
      <protection locked="0"/>
    </xf>
    <xf numFmtId="0" fontId="16" fillId="24" borderId="0" xfId="62" applyFont="1" applyFill="1" applyBorder="1" applyAlignment="1" applyProtection="1">
      <alignment horizontal="center" vertical="center" wrapText="1"/>
      <protection locked="0"/>
    </xf>
    <xf numFmtId="0" fontId="16" fillId="24" borderId="10" xfId="62" applyFont="1" applyFill="1" applyBorder="1" applyAlignment="1" applyProtection="1">
      <alignment horizontal="center" vertical="center"/>
      <protection locked="0"/>
    </xf>
    <xf numFmtId="0" fontId="16" fillId="24" borderId="13" xfId="62" applyFont="1" applyFill="1" applyBorder="1" applyAlignment="1" applyProtection="1">
      <alignment vertical="center"/>
      <protection locked="0"/>
    </xf>
    <xf numFmtId="0" fontId="16" fillId="24" borderId="23" xfId="62" applyFont="1" applyFill="1" applyBorder="1" applyAlignment="1" applyProtection="1">
      <alignment horizontal="centerContinuous" vertical="center"/>
      <protection locked="0"/>
    </xf>
    <xf numFmtId="178" fontId="16" fillId="24" borderId="13" xfId="62" applyNumberFormat="1" applyFont="1" applyFill="1" applyBorder="1" applyAlignment="1" applyProtection="1">
      <alignment horizontal="centerContinuous" vertical="center"/>
      <protection locked="0"/>
    </xf>
    <xf numFmtId="0" fontId="16" fillId="24" borderId="12" xfId="62" applyFont="1" applyFill="1" applyBorder="1" applyAlignment="1" applyProtection="1">
      <alignment horizontal="center" vertical="center"/>
      <protection locked="0"/>
    </xf>
    <xf numFmtId="0" fontId="16" fillId="24" borderId="13" xfId="62" applyFont="1" applyFill="1" applyBorder="1" applyAlignment="1" applyProtection="1">
      <alignment horizontal="center" vertical="center"/>
      <protection locked="0"/>
    </xf>
    <xf numFmtId="0" fontId="16" fillId="24" borderId="0" xfId="62" applyFont="1" applyFill="1" applyBorder="1" applyAlignment="1" applyProtection="1">
      <alignment horizontal="center" vertical="center"/>
      <protection locked="0"/>
    </xf>
    <xf numFmtId="178" fontId="16" fillId="24" borderId="12" xfId="62" applyNumberFormat="1" applyFont="1" applyFill="1" applyBorder="1" applyAlignment="1" applyProtection="1">
      <alignment horizontal="center" vertical="center"/>
      <protection locked="0"/>
    </xf>
    <xf numFmtId="180" fontId="16" fillId="24" borderId="10" xfId="62" applyNumberFormat="1" applyFont="1" applyFill="1" applyBorder="1" applyAlignment="1" applyProtection="1">
      <alignment horizontal="center" vertical="center"/>
      <protection locked="0"/>
    </xf>
    <xf numFmtId="0" fontId="16" fillId="24" borderId="10" xfId="62" applyFont="1" applyFill="1" applyBorder="1" applyAlignment="1" applyProtection="1">
      <alignment horizontal="center" vertical="center" wrapText="1"/>
      <protection locked="0"/>
    </xf>
    <xf numFmtId="0" fontId="16" fillId="24" borderId="24" xfId="62" applyFont="1" applyFill="1" applyBorder="1" applyAlignment="1" applyProtection="1">
      <alignment horizontal="center" vertical="center"/>
      <protection locked="0"/>
    </xf>
    <xf numFmtId="0" fontId="16" fillId="24" borderId="25" xfId="62" applyFont="1" applyFill="1" applyBorder="1" applyAlignment="1" applyProtection="1">
      <alignment horizontal="center" vertical="center"/>
      <protection locked="0"/>
    </xf>
    <xf numFmtId="0" fontId="16" fillId="24" borderId="26" xfId="62" applyFont="1" applyFill="1" applyBorder="1" applyAlignment="1" applyProtection="1">
      <alignment horizontal="center" vertical="center"/>
      <protection locked="0"/>
    </xf>
    <xf numFmtId="178" fontId="16" fillId="24" borderId="26" xfId="62" applyNumberFormat="1" applyFont="1" applyFill="1" applyBorder="1" applyAlignment="1" applyProtection="1">
      <alignment horizontal="center" vertical="center"/>
      <protection locked="0"/>
    </xf>
    <xf numFmtId="180" fontId="16" fillId="24" borderId="25" xfId="62" applyNumberFormat="1" applyFont="1" applyFill="1" applyBorder="1" applyAlignment="1" applyProtection="1">
      <alignment horizontal="center" vertical="center"/>
      <protection locked="0"/>
    </xf>
    <xf numFmtId="0" fontId="16" fillId="24" borderId="0" xfId="62" applyFont="1" applyFill="1" applyAlignment="1" applyProtection="1">
      <alignment vertical="center"/>
      <protection locked="0"/>
    </xf>
    <xf numFmtId="0" fontId="24" fillId="0" borderId="12" xfId="62" applyFont="1" applyBorder="1" applyAlignment="1">
      <alignment horizontal="center"/>
      <protection/>
    </xf>
    <xf numFmtId="182" fontId="16" fillId="0" borderId="0" xfId="48" applyNumberFormat="1" applyFont="1" applyFill="1" applyBorder="1" applyAlignment="1">
      <alignment horizontal="center" shrinkToFit="1"/>
    </xf>
    <xf numFmtId="41" fontId="16" fillId="0" borderId="0" xfId="48" applyFont="1" applyAlignment="1">
      <alignment vertical="center"/>
    </xf>
    <xf numFmtId="182" fontId="16" fillId="0" borderId="0" xfId="48" applyNumberFormat="1" applyFont="1" applyBorder="1" applyAlignment="1">
      <alignment horizontal="center" shrinkToFit="1"/>
    </xf>
    <xf numFmtId="185" fontId="16" fillId="0" borderId="0" xfId="0" applyNumberFormat="1" applyFont="1" applyAlignment="1">
      <alignment vertical="center"/>
    </xf>
    <xf numFmtId="184" fontId="16" fillId="0" borderId="0" xfId="48" applyNumberFormat="1" applyFont="1" applyFill="1" applyBorder="1" applyAlignment="1">
      <alignment horizontal="right" shrinkToFit="1"/>
    </xf>
    <xf numFmtId="184" fontId="16" fillId="0" borderId="0" xfId="48" applyNumberFormat="1" applyFont="1" applyFill="1" applyBorder="1" applyAlignment="1">
      <alignment horizontal="center" shrinkToFit="1"/>
    </xf>
    <xf numFmtId="182" fontId="16" fillId="0" borderId="0" xfId="59" applyNumberFormat="1" applyFont="1" applyFill="1" applyAlignment="1">
      <alignment horizontal="center" shrinkToFit="1"/>
    </xf>
    <xf numFmtId="184" fontId="16" fillId="0" borderId="0" xfId="59" applyNumberFormat="1" applyFont="1" applyFill="1" applyAlignment="1">
      <alignment horizontal="center" shrinkToFit="1"/>
    </xf>
    <xf numFmtId="182" fontId="16" fillId="0" borderId="0" xfId="59" applyNumberFormat="1" applyFont="1" applyFill="1" applyAlignment="1" quotePrefix="1">
      <alignment horizontal="center" shrinkToFit="1"/>
    </xf>
    <xf numFmtId="184" fontId="16" fillId="0" borderId="0" xfId="59" applyNumberFormat="1" applyFont="1" applyFill="1" applyAlignment="1" quotePrefix="1">
      <alignment horizontal="center" shrinkToFit="1"/>
    </xf>
    <xf numFmtId="41" fontId="16" fillId="0" borderId="0" xfId="48" applyFont="1" applyBorder="1" applyAlignment="1">
      <alignment vertical="center"/>
    </xf>
    <xf numFmtId="182" fontId="16" fillId="0" borderId="0" xfId="59" applyNumberFormat="1" applyFont="1" applyFill="1" applyBorder="1" applyAlignment="1">
      <alignment horizontal="center" shrinkToFit="1"/>
    </xf>
    <xf numFmtId="184" fontId="16" fillId="0" borderId="0" xfId="59" applyNumberFormat="1" applyFont="1" applyFill="1" applyBorder="1" applyAlignment="1">
      <alignment horizontal="center" shrinkToFit="1"/>
    </xf>
    <xf numFmtId="182" fontId="16" fillId="0" borderId="10" xfId="48" applyNumberFormat="1" applyFont="1" applyFill="1" applyBorder="1" applyAlignment="1">
      <alignment horizontal="center" shrinkToFit="1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182" fontId="39" fillId="0" borderId="0" xfId="48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195" fontId="16" fillId="0" borderId="0" xfId="0" applyNumberFormat="1" applyFont="1" applyBorder="1" applyAlignment="1">
      <alignment horizontal="center"/>
    </xf>
    <xf numFmtId="0" fontId="16" fillId="0" borderId="0" xfId="0" applyFont="1" applyFill="1" applyAlignment="1">
      <alignment shrinkToFit="1"/>
    </xf>
    <xf numFmtId="182" fontId="39" fillId="0" borderId="21" xfId="48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182" fontId="16" fillId="0" borderId="0" xfId="48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shrinkToFit="1"/>
    </xf>
    <xf numFmtId="0" fontId="37" fillId="0" borderId="20" xfId="0" applyFont="1" applyFill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 shrinkToFit="1"/>
    </xf>
    <xf numFmtId="0" fontId="24" fillId="0" borderId="0" xfId="0" applyFont="1" applyAlignment="1">
      <alignment horizontal="justify"/>
    </xf>
    <xf numFmtId="0" fontId="16" fillId="0" borderId="28" xfId="0" applyFont="1" applyBorder="1" applyAlignment="1">
      <alignment horizontal="center" vertical="center"/>
    </xf>
    <xf numFmtId="188" fontId="16" fillId="0" borderId="0" xfId="62" applyNumberFormat="1" applyFont="1" applyFill="1" applyBorder="1" applyAlignment="1" applyProtection="1">
      <alignment horizontal="center" vertical="center"/>
      <protection locked="0"/>
    </xf>
    <xf numFmtId="185" fontId="16" fillId="0" borderId="0" xfId="0" applyNumberFormat="1" applyFont="1" applyFill="1" applyAlignment="1">
      <alignment vertical="center"/>
    </xf>
    <xf numFmtId="188" fontId="16" fillId="0" borderId="0" xfId="0" applyNumberFormat="1" applyFont="1" applyFill="1" applyAlignment="1">
      <alignment vertical="center"/>
    </xf>
    <xf numFmtId="0" fontId="16" fillId="24" borderId="29" xfId="62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24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Continuous" vertical="center" shrinkToFit="1"/>
    </xf>
    <xf numFmtId="0" fontId="16" fillId="0" borderId="21" xfId="0" applyFont="1" applyFill="1" applyBorder="1" applyAlignment="1">
      <alignment horizontal="centerContinuous" vertical="center" shrinkToFit="1"/>
    </xf>
    <xf numFmtId="0" fontId="7" fillId="0" borderId="20" xfId="0" applyFont="1" applyFill="1" applyBorder="1" applyAlignment="1" quotePrefix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 shrinkToFit="1"/>
    </xf>
    <xf numFmtId="0" fontId="16" fillId="0" borderId="30" xfId="0" applyFont="1" applyFill="1" applyBorder="1" applyAlignment="1">
      <alignment horizontal="centerContinuous" vertical="center" shrinkToFit="1"/>
    </xf>
    <xf numFmtId="0" fontId="16" fillId="0" borderId="23" xfId="0" applyFont="1" applyFill="1" applyBorder="1" applyAlignment="1">
      <alignment horizontal="centerContinuous" vertical="center" shrinkToFit="1"/>
    </xf>
    <xf numFmtId="0" fontId="7" fillId="0" borderId="21" xfId="0" applyFont="1" applyFill="1" applyBorder="1" applyAlignment="1">
      <alignment horizontal="centerContinuous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 quotePrefix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1" fontId="16" fillId="0" borderId="0" xfId="48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/>
    </xf>
    <xf numFmtId="197" fontId="1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16" fillId="0" borderId="22" xfId="0" applyFont="1" applyFill="1" applyBorder="1" applyAlignment="1">
      <alignment vertical="center" shrinkToFit="1"/>
    </xf>
    <xf numFmtId="0" fontId="16" fillId="0" borderId="20" xfId="0" applyFont="1" applyFill="1" applyBorder="1" applyAlignment="1">
      <alignment vertical="center" shrinkToFit="1"/>
    </xf>
    <xf numFmtId="0" fontId="16" fillId="0" borderId="25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6" fillId="0" borderId="29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vertical="center" shrinkToFit="1"/>
    </xf>
    <xf numFmtId="0" fontId="24" fillId="0" borderId="0" xfId="0" applyFont="1" applyAlignment="1">
      <alignment horizontal="left" vertical="center"/>
    </xf>
    <xf numFmtId="178" fontId="7" fillId="24" borderId="12" xfId="62" applyNumberFormat="1" applyFont="1" applyFill="1" applyBorder="1" applyAlignment="1" applyProtection="1">
      <alignment horizontal="center" vertical="center" shrinkToFit="1"/>
      <protection locked="0"/>
    </xf>
    <xf numFmtId="0" fontId="7" fillId="24" borderId="12" xfId="62" applyFont="1" applyFill="1" applyBorder="1" applyAlignment="1" applyProtection="1">
      <alignment horizontal="center" vertical="center" shrinkToFit="1"/>
      <protection locked="0"/>
    </xf>
    <xf numFmtId="180" fontId="7" fillId="24" borderId="10" xfId="62" applyNumberFormat="1" applyFont="1" applyFill="1" applyBorder="1" applyAlignment="1" applyProtection="1">
      <alignment horizontal="center" vertical="center" shrinkToFit="1"/>
      <protection locked="0"/>
    </xf>
    <xf numFmtId="178" fontId="7" fillId="24" borderId="26" xfId="62" applyNumberFormat="1" applyFont="1" applyFill="1" applyBorder="1" applyAlignment="1" applyProtection="1">
      <alignment horizontal="center" vertical="center" shrinkToFit="1"/>
      <protection locked="0"/>
    </xf>
    <xf numFmtId="0" fontId="13" fillId="24" borderId="26" xfId="62" applyFont="1" applyFill="1" applyBorder="1" applyAlignment="1" applyProtection="1">
      <alignment vertical="center" shrinkToFit="1"/>
      <protection locked="0"/>
    </xf>
    <xf numFmtId="180" fontId="7" fillId="24" borderId="25" xfId="62" applyNumberFormat="1" applyFont="1" applyFill="1" applyBorder="1" applyAlignment="1" applyProtection="1">
      <alignment horizontal="center" vertical="center" shrinkToFit="1"/>
      <protection locked="0"/>
    </xf>
    <xf numFmtId="0" fontId="7" fillId="24" borderId="20" xfId="62" applyFont="1" applyFill="1" applyBorder="1" applyAlignment="1" applyProtection="1">
      <alignment horizontal="center" vertical="center" shrinkToFit="1"/>
      <protection locked="0"/>
    </xf>
    <xf numFmtId="0" fontId="7" fillId="24" borderId="21" xfId="62" applyFont="1" applyFill="1" applyBorder="1" applyAlignment="1" applyProtection="1">
      <alignment horizontal="centerContinuous" vertical="center" shrinkToFit="1"/>
      <protection locked="0"/>
    </xf>
    <xf numFmtId="0" fontId="7" fillId="24" borderId="22" xfId="62" applyFont="1" applyFill="1" applyBorder="1" applyAlignment="1" applyProtection="1">
      <alignment horizontal="centerContinuous" vertical="center" shrinkToFit="1"/>
      <protection locked="0"/>
    </xf>
    <xf numFmtId="0" fontId="7" fillId="24" borderId="11" xfId="62" applyFont="1" applyFill="1" applyBorder="1" applyAlignment="1" applyProtection="1">
      <alignment horizontal="center" vertical="center" shrinkToFit="1"/>
      <protection locked="0"/>
    </xf>
    <xf numFmtId="0" fontId="7" fillId="24" borderId="10" xfId="62" applyFont="1" applyFill="1" applyBorder="1" applyAlignment="1" applyProtection="1">
      <alignment horizontal="center" vertical="center" shrinkToFit="1"/>
      <protection locked="0"/>
    </xf>
    <xf numFmtId="0" fontId="7" fillId="24" borderId="23" xfId="62" applyFont="1" applyFill="1" applyBorder="1" applyAlignment="1" applyProtection="1">
      <alignment horizontal="centerContinuous" vertical="center" shrinkToFit="1"/>
      <protection locked="0"/>
    </xf>
    <xf numFmtId="178" fontId="7" fillId="24" borderId="13" xfId="62" applyNumberFormat="1" applyFont="1" applyFill="1" applyBorder="1" applyAlignment="1" applyProtection="1">
      <alignment horizontal="centerContinuous" vertical="center" shrinkToFit="1"/>
      <protection locked="0"/>
    </xf>
    <xf numFmtId="0" fontId="7" fillId="24" borderId="0" xfId="62" applyFont="1" applyFill="1" applyBorder="1" applyAlignment="1" applyProtection="1">
      <alignment horizontal="center" vertical="center" shrinkToFit="1"/>
      <protection locked="0"/>
    </xf>
    <xf numFmtId="0" fontId="24" fillId="0" borderId="12" xfId="62" applyFont="1" applyBorder="1" applyAlignment="1">
      <alignment horizontal="center" shrinkToFit="1"/>
      <protection/>
    </xf>
    <xf numFmtId="0" fontId="7" fillId="24" borderId="24" xfId="62" applyFont="1" applyFill="1" applyBorder="1" applyAlignment="1" applyProtection="1">
      <alignment horizontal="center" vertical="center" shrinkToFit="1"/>
      <protection locked="0"/>
    </xf>
    <xf numFmtId="0" fontId="7" fillId="24" borderId="25" xfId="62" applyFont="1" applyFill="1" applyBorder="1" applyAlignment="1" applyProtection="1">
      <alignment horizontal="center" vertical="center" shrinkToFit="1"/>
      <protection locked="0"/>
    </xf>
    <xf numFmtId="0" fontId="7" fillId="24" borderId="26" xfId="62" applyFont="1" applyFill="1" applyBorder="1" applyAlignment="1" applyProtection="1">
      <alignment horizontal="center" vertical="center" shrinkToFit="1"/>
      <protection locked="0"/>
    </xf>
    <xf numFmtId="181" fontId="24" fillId="0" borderId="13" xfId="0" applyNumberFormat="1" applyFont="1" applyBorder="1" applyAlignment="1">
      <alignment horizontal="center" shrinkToFit="1"/>
    </xf>
    <xf numFmtId="182" fontId="16" fillId="0" borderId="0" xfId="48" applyNumberFormat="1" applyFont="1" applyFill="1" applyBorder="1" applyAlignment="1">
      <alignment horizontal="right" shrinkToFit="1"/>
    </xf>
    <xf numFmtId="182" fontId="16" fillId="0" borderId="0" xfId="48" applyNumberFormat="1" applyFont="1" applyBorder="1" applyAlignment="1">
      <alignment horizontal="right" shrinkToFit="1"/>
    </xf>
    <xf numFmtId="182" fontId="16" fillId="0" borderId="0" xfId="0" applyNumberFormat="1" applyFont="1" applyFill="1" applyBorder="1" applyAlignment="1">
      <alignment horizontal="right" shrinkToFit="1"/>
    </xf>
    <xf numFmtId="184" fontId="16" fillId="0" borderId="13" xfId="48" applyNumberFormat="1" applyFont="1" applyFill="1" applyBorder="1" applyAlignment="1">
      <alignment horizontal="right" shrinkToFit="1"/>
    </xf>
    <xf numFmtId="184" fontId="16" fillId="0" borderId="13" xfId="59" applyNumberFormat="1" applyFont="1" applyFill="1" applyBorder="1" applyAlignment="1">
      <alignment horizontal="right" shrinkToFit="1"/>
    </xf>
    <xf numFmtId="182" fontId="16" fillId="0" borderId="0" xfId="59" applyNumberFormat="1" applyFont="1" applyFill="1" applyBorder="1" applyAlignment="1">
      <alignment horizontal="right" shrinkToFit="1"/>
    </xf>
    <xf numFmtId="182" fontId="16" fillId="0" borderId="0" xfId="48" applyNumberFormat="1" applyFont="1" applyFill="1" applyBorder="1" applyAlignment="1">
      <alignment horizontal="right" vertical="center" shrinkToFit="1"/>
    </xf>
    <xf numFmtId="182" fontId="24" fillId="0" borderId="0" xfId="48" applyNumberFormat="1" applyFont="1" applyFill="1" applyBorder="1" applyAlignment="1">
      <alignment horizontal="right" shrinkToFit="1"/>
    </xf>
    <xf numFmtId="182" fontId="24" fillId="0" borderId="0" xfId="0" applyNumberFormat="1" applyFont="1" applyFill="1" applyBorder="1" applyAlignment="1">
      <alignment horizontal="right" shrinkToFit="1"/>
    </xf>
    <xf numFmtId="184" fontId="24" fillId="0" borderId="13" xfId="48" applyNumberFormat="1" applyFont="1" applyFill="1" applyBorder="1" applyAlignment="1">
      <alignment horizontal="right" shrinkToFit="1"/>
    </xf>
    <xf numFmtId="182" fontId="24" fillId="0" borderId="0" xfId="59" applyNumberFormat="1" applyFont="1" applyFill="1" applyBorder="1" applyAlignment="1">
      <alignment horizontal="right" shrinkToFit="1"/>
    </xf>
    <xf numFmtId="184" fontId="24" fillId="0" borderId="13" xfId="59" applyNumberFormat="1" applyFont="1" applyFill="1" applyBorder="1" applyAlignment="1">
      <alignment horizontal="right" shrinkToFit="1"/>
    </xf>
    <xf numFmtId="182" fontId="24" fillId="0" borderId="0" xfId="48" applyNumberFormat="1" applyFont="1" applyBorder="1" applyAlignment="1">
      <alignment horizontal="right" shrinkToFit="1"/>
    </xf>
    <xf numFmtId="182" fontId="24" fillId="0" borderId="0" xfId="0" applyNumberFormat="1" applyFont="1" applyBorder="1" applyAlignment="1">
      <alignment horizontal="right" shrinkToFit="1"/>
    </xf>
    <xf numFmtId="176" fontId="24" fillId="0" borderId="0" xfId="48" applyNumberFormat="1" applyFont="1" applyBorder="1" applyAlignment="1">
      <alignment horizontal="right" vertical="center" shrinkToFit="1"/>
    </xf>
    <xf numFmtId="179" fontId="16" fillId="24" borderId="12" xfId="62" applyNumberFormat="1" applyFont="1" applyFill="1" applyBorder="1" applyAlignment="1" applyProtection="1">
      <alignment horizontal="center" vertical="center" shrinkToFit="1"/>
      <protection locked="0"/>
    </xf>
    <xf numFmtId="179" fontId="16" fillId="24" borderId="26" xfId="62" applyNumberFormat="1" applyFont="1" applyFill="1" applyBorder="1" applyAlignment="1" applyProtection="1">
      <alignment horizontal="center" vertical="center" shrinkToFit="1"/>
      <protection locked="0"/>
    </xf>
    <xf numFmtId="179" fontId="16" fillId="24" borderId="12" xfId="62" applyNumberFormat="1" applyFont="1" applyFill="1" applyBorder="1" applyAlignment="1" applyProtection="1">
      <alignment horizontal="center" vertical="center" wrapText="1" shrinkToFit="1"/>
      <protection locked="0"/>
    </xf>
    <xf numFmtId="0" fontId="45" fillId="0" borderId="0" xfId="0" applyFont="1" applyAlignment="1">
      <alignment horizontal="center" vertical="center"/>
    </xf>
    <xf numFmtId="182" fontId="16" fillId="0" borderId="21" xfId="48" applyNumberFormat="1" applyFont="1" applyFill="1" applyBorder="1" applyAlignment="1">
      <alignment horizontal="right" shrinkToFit="1"/>
    </xf>
    <xf numFmtId="41" fontId="16" fillId="0" borderId="21" xfId="48" applyFont="1" applyBorder="1" applyAlignment="1">
      <alignment horizontal="right" vertical="center" shrinkToFit="1"/>
    </xf>
    <xf numFmtId="182" fontId="16" fillId="0" borderId="21" xfId="48" applyNumberFormat="1" applyFont="1" applyBorder="1" applyAlignment="1">
      <alignment horizontal="right" shrinkToFit="1"/>
    </xf>
    <xf numFmtId="188" fontId="16" fillId="0" borderId="21" xfId="0" applyNumberFormat="1" applyFont="1" applyBorder="1" applyAlignment="1">
      <alignment horizontal="right" vertical="center" shrinkToFit="1"/>
    </xf>
    <xf numFmtId="185" fontId="16" fillId="0" borderId="21" xfId="0" applyNumberFormat="1" applyFont="1" applyBorder="1" applyAlignment="1">
      <alignment horizontal="right" vertical="center" shrinkToFit="1"/>
    </xf>
    <xf numFmtId="184" fontId="16" fillId="0" borderId="21" xfId="48" applyNumberFormat="1" applyFont="1" applyFill="1" applyBorder="1" applyAlignment="1">
      <alignment horizontal="right" shrinkToFit="1"/>
    </xf>
    <xf numFmtId="182" fontId="16" fillId="0" borderId="0" xfId="59" applyNumberFormat="1" applyFont="1" applyFill="1" applyBorder="1" applyAlignment="1" quotePrefix="1">
      <alignment horizontal="right" shrinkToFit="1"/>
    </xf>
    <xf numFmtId="41" fontId="16" fillId="0" borderId="0" xfId="48" applyFont="1" applyBorder="1" applyAlignment="1">
      <alignment horizontal="right" vertical="center" shrinkToFit="1"/>
    </xf>
    <xf numFmtId="178" fontId="16" fillId="0" borderId="0" xfId="0" applyNumberFormat="1" applyFont="1" applyBorder="1" applyAlignment="1">
      <alignment horizontal="right" vertical="center" shrinkToFit="1"/>
    </xf>
    <xf numFmtId="185" fontId="16" fillId="0" borderId="0" xfId="0" applyNumberFormat="1" applyFont="1" applyBorder="1" applyAlignment="1">
      <alignment horizontal="right" vertical="center" shrinkToFit="1"/>
    </xf>
    <xf numFmtId="184" fontId="16" fillId="0" borderId="0" xfId="59" applyNumberFormat="1" applyFont="1" applyFill="1" applyBorder="1" applyAlignment="1" quotePrefix="1">
      <alignment horizontal="right" shrinkToFit="1"/>
    </xf>
    <xf numFmtId="41" fontId="16" fillId="0" borderId="0" xfId="48" applyFont="1" applyFill="1" applyBorder="1" applyAlignment="1">
      <alignment horizontal="right" shrinkToFit="1"/>
    </xf>
    <xf numFmtId="184" fontId="16" fillId="0" borderId="0" xfId="59" applyNumberFormat="1" applyFont="1" applyFill="1" applyBorder="1" applyAlignment="1">
      <alignment horizontal="right" shrinkToFit="1"/>
    </xf>
    <xf numFmtId="182" fontId="16" fillId="0" borderId="0" xfId="0" applyNumberFormat="1" applyFont="1" applyFill="1" applyBorder="1" applyAlignment="1" quotePrefix="1">
      <alignment horizontal="right" shrinkToFit="1"/>
    </xf>
    <xf numFmtId="0" fontId="24" fillId="0" borderId="0" xfId="0" applyFont="1" applyFill="1" applyAlignment="1">
      <alignment vertical="center"/>
    </xf>
    <xf numFmtId="197" fontId="24" fillId="0" borderId="10" xfId="0" applyNumberFormat="1" applyFont="1" applyFill="1" applyBorder="1" applyAlignment="1">
      <alignment horizontal="right" vertical="center" indent="1"/>
    </xf>
    <xf numFmtId="197" fontId="24" fillId="0" borderId="0" xfId="0" applyNumberFormat="1" applyFont="1" applyFill="1" applyBorder="1" applyAlignment="1">
      <alignment horizontal="right" vertical="center" indent="1"/>
    </xf>
    <xf numFmtId="0" fontId="46" fillId="0" borderId="2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81" fontId="46" fillId="0" borderId="0" xfId="0" applyNumberFormat="1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 shrinkToFit="1"/>
    </xf>
    <xf numFmtId="185" fontId="24" fillId="0" borderId="0" xfId="0" applyNumberFormat="1" applyFont="1" applyBorder="1" applyAlignment="1">
      <alignment horizontal="right" vertical="center" shrinkToFit="1"/>
    </xf>
    <xf numFmtId="184" fontId="24" fillId="0" borderId="0" xfId="48" applyNumberFormat="1" applyFont="1" applyFill="1" applyBorder="1" applyAlignment="1">
      <alignment horizontal="right" shrinkToFit="1"/>
    </xf>
    <xf numFmtId="0" fontId="16" fillId="24" borderId="13" xfId="0" applyFont="1" applyFill="1" applyBorder="1" applyAlignment="1">
      <alignment horizontal="center" vertical="center" shrinkToFit="1"/>
    </xf>
    <xf numFmtId="189" fontId="16" fillId="24" borderId="0" xfId="0" applyNumberFormat="1" applyFont="1" applyFill="1" applyBorder="1" applyAlignment="1">
      <alignment horizontal="center" vertical="center" shrinkToFit="1"/>
    </xf>
    <xf numFmtId="190" fontId="16" fillId="24" borderId="0" xfId="0" applyNumberFormat="1" applyFont="1" applyFill="1" applyBorder="1" applyAlignment="1">
      <alignment horizontal="center" vertical="center" shrinkToFit="1"/>
    </xf>
    <xf numFmtId="179" fontId="16" fillId="24" borderId="0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16" fillId="24" borderId="10" xfId="0" applyFont="1" applyFill="1" applyBorder="1" applyAlignment="1">
      <alignment horizontal="center" vertical="center" shrinkToFit="1"/>
    </xf>
    <xf numFmtId="0" fontId="18" fillId="24" borderId="0" xfId="0" applyFont="1" applyFill="1" applyAlignment="1">
      <alignment vertical="center"/>
    </xf>
    <xf numFmtId="41" fontId="16" fillId="0" borderId="0" xfId="48" applyFont="1" applyAlignment="1">
      <alignment horizontal="center" vertical="center"/>
    </xf>
    <xf numFmtId="41" fontId="36" fillId="0" borderId="12" xfId="48" applyFont="1" applyFill="1" applyBorder="1" applyAlignment="1">
      <alignment horizontal="center" vertical="center" shrinkToFit="1"/>
    </xf>
    <xf numFmtId="41" fontId="39" fillId="0" borderId="0" xfId="48" applyFont="1" applyAlignment="1">
      <alignment vertical="center"/>
    </xf>
    <xf numFmtId="41" fontId="16" fillId="0" borderId="0" xfId="48" applyFont="1" applyAlignment="1">
      <alignment vertical="center"/>
    </xf>
    <xf numFmtId="41" fontId="0" fillId="0" borderId="0" xfId="48" applyFont="1" applyAlignment="1">
      <alignment horizontal="center"/>
    </xf>
    <xf numFmtId="41" fontId="0" fillId="0" borderId="0" xfId="48" applyAlignment="1">
      <alignment horizontal="center"/>
    </xf>
    <xf numFmtId="0" fontId="17" fillId="24" borderId="12" xfId="0" applyFont="1" applyFill="1" applyBorder="1" applyAlignment="1">
      <alignment horizontal="center" vertical="center" shrinkToFit="1"/>
    </xf>
    <xf numFmtId="0" fontId="17" fillId="24" borderId="10" xfId="0" applyFont="1" applyFill="1" applyBorder="1" applyAlignment="1">
      <alignment horizontal="center" vertical="center" shrinkToFit="1"/>
    </xf>
    <xf numFmtId="0" fontId="16" fillId="24" borderId="26" xfId="0" applyFont="1" applyFill="1" applyBorder="1" applyAlignment="1">
      <alignment horizontal="center" vertical="center" shrinkToFit="1"/>
    </xf>
    <xf numFmtId="0" fontId="16" fillId="24" borderId="25" xfId="0" applyFont="1" applyFill="1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wrapText="1"/>
    </xf>
    <xf numFmtId="187" fontId="39" fillId="0" borderId="21" xfId="48" applyNumberFormat="1" applyFont="1" applyBorder="1" applyAlignment="1">
      <alignment horizontal="center" vertical="center"/>
    </xf>
    <xf numFmtId="187" fontId="16" fillId="0" borderId="0" xfId="48" applyNumberFormat="1" applyFont="1" applyBorder="1" applyAlignment="1">
      <alignment horizontal="center" vertical="center"/>
    </xf>
    <xf numFmtId="187" fontId="39" fillId="0" borderId="0" xfId="48" applyNumberFormat="1" applyFont="1" applyBorder="1" applyAlignment="1">
      <alignment horizontal="center" vertical="center"/>
    </xf>
    <xf numFmtId="187" fontId="25" fillId="0" borderId="0" xfId="48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1" fontId="41" fillId="0" borderId="26" xfId="48" applyFont="1" applyFill="1" applyBorder="1" applyAlignment="1">
      <alignment horizontal="center" vertical="center" shrinkToFit="1"/>
    </xf>
    <xf numFmtId="41" fontId="37" fillId="0" borderId="12" xfId="48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wrapText="1"/>
    </xf>
    <xf numFmtId="191" fontId="24" fillId="0" borderId="0" xfId="0" applyNumberFormat="1" applyFont="1" applyFill="1" applyBorder="1" applyAlignment="1">
      <alignment horizontal="center" vertical="center"/>
    </xf>
    <xf numFmtId="191" fontId="24" fillId="0" borderId="0" xfId="48" applyNumberFormat="1" applyFont="1" applyFill="1" applyBorder="1" applyAlignment="1">
      <alignment horizontal="center" vertical="center" wrapText="1"/>
    </xf>
    <xf numFmtId="191" fontId="24" fillId="0" borderId="28" xfId="0" applyNumberFormat="1" applyFont="1" applyFill="1" applyBorder="1" applyAlignment="1">
      <alignment horizontal="center" vertical="center"/>
    </xf>
    <xf numFmtId="0" fontId="24" fillId="0" borderId="33" xfId="0" applyFont="1" applyBorder="1" applyAlignment="1">
      <alignment horizontal="right" vertical="center"/>
    </xf>
    <xf numFmtId="0" fontId="24" fillId="0" borderId="28" xfId="0" applyFont="1" applyFill="1" applyBorder="1" applyAlignment="1">
      <alignment horizontal="center" vertical="center" wrapText="1"/>
    </xf>
    <xf numFmtId="187" fontId="24" fillId="0" borderId="0" xfId="48" applyNumberFormat="1" applyFont="1" applyBorder="1" applyAlignment="1">
      <alignment horizontal="center" vertical="center"/>
    </xf>
    <xf numFmtId="41" fontId="20" fillId="0" borderId="0" xfId="48" applyFont="1" applyAlignment="1">
      <alignment vertical="center"/>
    </xf>
    <xf numFmtId="202" fontId="20" fillId="0" borderId="0" xfId="0" applyNumberFormat="1" applyFont="1" applyAlignment="1">
      <alignment vertical="center"/>
    </xf>
    <xf numFmtId="203" fontId="16" fillId="24" borderId="0" xfId="0" applyNumberFormat="1" applyFont="1" applyFill="1" applyBorder="1" applyAlignment="1">
      <alignment horizontal="center" vertical="center" shrinkToFit="1"/>
    </xf>
    <xf numFmtId="201" fontId="16" fillId="24" borderId="0" xfId="0" applyNumberFormat="1" applyFont="1" applyFill="1" applyBorder="1" applyAlignment="1">
      <alignment horizontal="center" vertical="center" shrinkToFit="1"/>
    </xf>
    <xf numFmtId="204" fontId="16" fillId="24" borderId="0" xfId="0" applyNumberFormat="1" applyFont="1" applyFill="1" applyBorder="1" applyAlignment="1">
      <alignment horizontal="center" vertical="center" shrinkToFit="1"/>
    </xf>
    <xf numFmtId="181" fontId="16" fillId="0" borderId="13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86" fontId="16" fillId="0" borderId="10" xfId="0" applyNumberFormat="1" applyFont="1" applyFill="1" applyBorder="1" applyAlignment="1">
      <alignment horizontal="right" shrinkToFit="1"/>
    </xf>
    <xf numFmtId="186" fontId="7" fillId="0" borderId="10" xfId="0" applyNumberFormat="1" applyFont="1" applyFill="1" applyBorder="1" applyAlignment="1">
      <alignment horizontal="right" shrinkToFit="1"/>
    </xf>
    <xf numFmtId="181" fontId="7" fillId="0" borderId="22" xfId="0" applyNumberFormat="1" applyFont="1" applyFill="1" applyBorder="1" applyAlignment="1">
      <alignment vertical="center" shrinkToFit="1"/>
    </xf>
    <xf numFmtId="181" fontId="7" fillId="0" borderId="13" xfId="0" applyNumberFormat="1" applyFont="1" applyFill="1" applyBorder="1" applyAlignment="1">
      <alignment vertical="center" shrinkToFit="1"/>
    </xf>
    <xf numFmtId="181" fontId="16" fillId="0" borderId="13" xfId="0" applyNumberFormat="1" applyFont="1" applyFill="1" applyBorder="1" applyAlignment="1">
      <alignment horizontal="right" vertical="center" shrinkToFit="1"/>
    </xf>
    <xf numFmtId="181" fontId="24" fillId="0" borderId="13" xfId="0" applyNumberFormat="1" applyFont="1" applyFill="1" applyBorder="1" applyAlignment="1">
      <alignment horizontal="right" vertical="center" shrinkToFit="1"/>
    </xf>
    <xf numFmtId="186" fontId="16" fillId="0" borderId="0" xfId="0" applyNumberFormat="1" applyFont="1" applyFill="1" applyBorder="1" applyAlignment="1">
      <alignment horizontal="right" shrinkToFit="1"/>
    </xf>
    <xf numFmtId="186" fontId="24" fillId="0" borderId="0" xfId="0" applyNumberFormat="1" applyFont="1" applyFill="1" applyBorder="1" applyAlignment="1">
      <alignment horizontal="right" shrinkToFit="1"/>
    </xf>
    <xf numFmtId="186" fontId="24" fillId="0" borderId="10" xfId="0" applyNumberFormat="1" applyFont="1" applyBorder="1" applyAlignment="1">
      <alignment horizontal="right" shrinkToFit="1"/>
    </xf>
    <xf numFmtId="186" fontId="24" fillId="0" borderId="10" xfId="0" applyNumberFormat="1" applyFont="1" applyFill="1" applyBorder="1" applyAlignment="1">
      <alignment horizontal="right" shrinkToFit="1"/>
    </xf>
    <xf numFmtId="186" fontId="7" fillId="0" borderId="20" xfId="0" applyNumberFormat="1" applyFont="1" applyFill="1" applyBorder="1" applyAlignment="1">
      <alignment horizontal="right" shrinkToFit="1"/>
    </xf>
    <xf numFmtId="197" fontId="18" fillId="0" borderId="0" xfId="0" applyNumberFormat="1" applyFont="1" applyFill="1" applyAlignment="1">
      <alignment vertical="center"/>
    </xf>
    <xf numFmtId="191" fontId="24" fillId="0" borderId="31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vertical="center"/>
    </xf>
    <xf numFmtId="0" fontId="46" fillId="0" borderId="13" xfId="0" applyFont="1" applyBorder="1" applyAlignment="1">
      <alignment horizontal="center" vertical="center"/>
    </xf>
    <xf numFmtId="41" fontId="24" fillId="0" borderId="0" xfId="48" applyFont="1" applyFill="1" applyBorder="1" applyAlignment="1">
      <alignment horizontal="right" shrinkToFit="1"/>
    </xf>
    <xf numFmtId="41" fontId="24" fillId="0" borderId="0" xfId="48" applyFont="1" applyBorder="1" applyAlignment="1">
      <alignment horizontal="right" shrinkToFit="1"/>
    </xf>
    <xf numFmtId="41" fontId="42" fillId="0" borderId="0" xfId="48" applyFont="1" applyBorder="1" applyAlignment="1">
      <alignment horizontal="center" vertical="center" shrinkToFit="1"/>
    </xf>
    <xf numFmtId="41" fontId="42" fillId="0" borderId="0" xfId="48" applyFont="1" applyBorder="1" applyAlignment="1">
      <alignment horizontal="center" vertical="center"/>
    </xf>
    <xf numFmtId="41" fontId="42" fillId="0" borderId="10" xfId="48" applyFont="1" applyBorder="1" applyAlignment="1">
      <alignment horizontal="center" vertical="center" shrinkToFit="1"/>
    </xf>
    <xf numFmtId="41" fontId="42" fillId="0" borderId="0" xfId="48" applyFont="1" applyAlignment="1">
      <alignment vertical="center"/>
    </xf>
    <xf numFmtId="41" fontId="27" fillId="0" borderId="0" xfId="48" applyFont="1" applyBorder="1" applyAlignment="1">
      <alignment horizontal="center" vertical="center" shrinkToFit="1"/>
    </xf>
    <xf numFmtId="41" fontId="27" fillId="0" borderId="0" xfId="48" applyFont="1" applyBorder="1" applyAlignment="1">
      <alignment horizontal="center"/>
    </xf>
    <xf numFmtId="41" fontId="27" fillId="0" borderId="10" xfId="48" applyFont="1" applyBorder="1" applyAlignment="1">
      <alignment horizontal="center" vertical="center" shrinkToFit="1"/>
    </xf>
    <xf numFmtId="41" fontId="27" fillId="0" borderId="0" xfId="48" applyFont="1" applyAlignment="1">
      <alignment vertical="center"/>
    </xf>
    <xf numFmtId="205" fontId="39" fillId="0" borderId="0" xfId="48" applyNumberFormat="1" applyFont="1" applyAlignment="1">
      <alignment vertical="center"/>
    </xf>
    <xf numFmtId="205" fontId="16" fillId="0" borderId="0" xfId="48" applyNumberFormat="1" applyFont="1" applyAlignment="1">
      <alignment vertical="center"/>
    </xf>
    <xf numFmtId="195" fontId="24" fillId="0" borderId="0" xfId="0" applyNumberFormat="1" applyFont="1" applyBorder="1" applyAlignment="1">
      <alignment horizontal="center"/>
    </xf>
    <xf numFmtId="182" fontId="24" fillId="0" borderId="0" xfId="48" applyNumberFormat="1" applyFont="1" applyBorder="1" applyAlignment="1">
      <alignment horizontal="center" vertical="center"/>
    </xf>
    <xf numFmtId="41" fontId="7" fillId="24" borderId="10" xfId="48" applyFont="1" applyFill="1" applyBorder="1" applyAlignment="1">
      <alignment horizontal="center" vertical="center"/>
    </xf>
    <xf numFmtId="41" fontId="7" fillId="24" borderId="0" xfId="48" applyFont="1" applyFill="1" applyBorder="1" applyAlignment="1">
      <alignment horizontal="center" vertical="center"/>
    </xf>
    <xf numFmtId="41" fontId="7" fillId="24" borderId="31" xfId="48" applyFont="1" applyFill="1" applyBorder="1" applyAlignment="1">
      <alignment horizontal="center" vertical="center"/>
    </xf>
    <xf numFmtId="41" fontId="7" fillId="24" borderId="25" xfId="48" applyFont="1" applyFill="1" applyBorder="1" applyAlignment="1">
      <alignment horizontal="center" vertical="center"/>
    </xf>
    <xf numFmtId="41" fontId="7" fillId="24" borderId="24" xfId="48" applyFont="1" applyFill="1" applyBorder="1" applyAlignment="1">
      <alignment horizontal="center" vertical="center"/>
    </xf>
    <xf numFmtId="41" fontId="7" fillId="24" borderId="34" xfId="48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8" fillId="24" borderId="0" xfId="0" applyFont="1" applyFill="1" applyAlignment="1">
      <alignment vertical="center"/>
    </xf>
    <xf numFmtId="41" fontId="16" fillId="0" borderId="0" xfId="48" applyFont="1" applyFill="1" applyBorder="1" applyAlignment="1">
      <alignment horizontal="right" vertical="center" shrinkToFit="1"/>
    </xf>
    <xf numFmtId="178" fontId="16" fillId="0" borderId="0" xfId="0" applyNumberFormat="1" applyFont="1" applyFill="1" applyBorder="1" applyAlignment="1">
      <alignment horizontal="right" vertical="center" shrinkToFit="1"/>
    </xf>
    <xf numFmtId="185" fontId="18" fillId="0" borderId="0" xfId="48" applyNumberFormat="1" applyFont="1" applyFill="1" applyBorder="1" applyAlignment="1">
      <alignment horizontal="right" vertical="center" shrinkToFit="1"/>
    </xf>
    <xf numFmtId="43" fontId="18" fillId="0" borderId="0" xfId="48" applyNumberFormat="1" applyFont="1" applyFill="1" applyBorder="1" applyAlignment="1">
      <alignment horizontal="right" vertical="center" shrinkToFit="1"/>
    </xf>
    <xf numFmtId="185" fontId="16" fillId="0" borderId="0" xfId="48" applyNumberFormat="1" applyFont="1" applyFill="1" applyBorder="1" applyAlignment="1" applyProtection="1">
      <alignment horizontal="right" vertical="center"/>
      <protection locked="0"/>
    </xf>
    <xf numFmtId="178" fontId="16" fillId="24" borderId="0" xfId="62" applyNumberFormat="1" applyFont="1" applyFill="1" applyBorder="1" applyAlignment="1" applyProtection="1">
      <alignment vertical="center"/>
      <protection locked="0"/>
    </xf>
    <xf numFmtId="179" fontId="16" fillId="24" borderId="0" xfId="62" applyNumberFormat="1" applyFont="1" applyFill="1" applyBorder="1" applyAlignment="1" applyProtection="1">
      <alignment vertical="center"/>
      <protection locked="0"/>
    </xf>
    <xf numFmtId="180" fontId="16" fillId="24" borderId="0" xfId="62" applyNumberFormat="1" applyFont="1" applyFill="1" applyBorder="1" applyAlignment="1" applyProtection="1">
      <alignment vertical="center"/>
      <protection locked="0"/>
    </xf>
    <xf numFmtId="0" fontId="16" fillId="24" borderId="0" xfId="62" applyFont="1" applyFill="1" applyBorder="1" applyAlignment="1" applyProtection="1">
      <alignment horizontal="right" vertical="center"/>
      <protection locked="0"/>
    </xf>
    <xf numFmtId="0" fontId="16" fillId="24" borderId="35" xfId="62" applyFont="1" applyFill="1" applyBorder="1" applyAlignment="1" applyProtection="1">
      <alignment vertical="center"/>
      <protection locked="0"/>
    </xf>
    <xf numFmtId="0" fontId="7" fillId="24" borderId="36" xfId="62" applyFont="1" applyFill="1" applyBorder="1" applyAlignment="1" applyProtection="1" quotePrefix="1">
      <alignment horizontal="center" vertical="center" wrapText="1"/>
      <protection locked="0"/>
    </xf>
    <xf numFmtId="0" fontId="16" fillId="24" borderId="37" xfId="62" applyFont="1" applyFill="1" applyBorder="1" applyAlignment="1" applyProtection="1">
      <alignment horizontal="center" vertical="center"/>
      <protection locked="0"/>
    </xf>
    <xf numFmtId="0" fontId="16" fillId="24" borderId="38" xfId="62" applyFont="1" applyFill="1" applyBorder="1" applyAlignment="1" applyProtection="1">
      <alignment horizontal="centerContinuous" vertical="center"/>
      <protection locked="0"/>
    </xf>
    <xf numFmtId="0" fontId="7" fillId="24" borderId="38" xfId="62" applyFont="1" applyFill="1" applyBorder="1" applyAlignment="1" applyProtection="1">
      <alignment horizontal="centerContinuous" vertical="center"/>
      <protection locked="0"/>
    </xf>
    <xf numFmtId="0" fontId="16" fillId="24" borderId="39" xfId="62" applyFont="1" applyFill="1" applyBorder="1" applyAlignment="1" applyProtection="1">
      <alignment horizontal="centerContinuous" vertical="center"/>
      <protection locked="0"/>
    </xf>
    <xf numFmtId="0" fontId="16" fillId="24" borderId="38" xfId="62" applyFont="1" applyFill="1" applyBorder="1" applyAlignment="1" applyProtection="1">
      <alignment horizontal="center" vertical="center"/>
      <protection locked="0"/>
    </xf>
    <xf numFmtId="0" fontId="16" fillId="24" borderId="35" xfId="62" applyFont="1" applyFill="1" applyBorder="1" applyAlignment="1" applyProtection="1">
      <alignment horizontal="centerContinuous" vertical="center"/>
      <protection locked="0"/>
    </xf>
    <xf numFmtId="178" fontId="7" fillId="24" borderId="35" xfId="62" applyNumberFormat="1" applyFont="1" applyFill="1" applyBorder="1" applyAlignment="1" applyProtection="1">
      <alignment horizontal="centerContinuous" vertical="center"/>
      <protection locked="0"/>
    </xf>
    <xf numFmtId="0" fontId="7" fillId="24" borderId="36" xfId="62" applyFont="1" applyFill="1" applyBorder="1" applyAlignment="1" applyProtection="1">
      <alignment horizontal="center" vertical="center"/>
      <protection locked="0"/>
    </xf>
    <xf numFmtId="181" fontId="16" fillId="0" borderId="40" xfId="0" applyNumberFormat="1" applyFont="1" applyFill="1" applyBorder="1" applyAlignment="1">
      <alignment horizontal="right" vertical="center"/>
    </xf>
    <xf numFmtId="182" fontId="16" fillId="0" borderId="41" xfId="59" applyNumberFormat="1" applyFont="1" applyFill="1" applyBorder="1" applyAlignment="1">
      <alignment horizontal="center" shrinkToFit="1"/>
    </xf>
    <xf numFmtId="182" fontId="16" fillId="0" borderId="42" xfId="48" applyNumberFormat="1" applyFont="1" applyFill="1" applyBorder="1" applyAlignment="1">
      <alignment horizontal="center" shrinkToFit="1"/>
    </xf>
    <xf numFmtId="182" fontId="16" fillId="0" borderId="42" xfId="59" applyNumberFormat="1" applyFont="1" applyFill="1" applyBorder="1" applyAlignment="1">
      <alignment horizontal="center" shrinkToFit="1"/>
    </xf>
    <xf numFmtId="41" fontId="16" fillId="0" borderId="42" xfId="48" applyFont="1" applyBorder="1" applyAlignment="1">
      <alignment vertical="center"/>
    </xf>
    <xf numFmtId="182" fontId="16" fillId="0" borderId="42" xfId="48" applyNumberFormat="1" applyFont="1" applyBorder="1" applyAlignment="1">
      <alignment horizontal="center" shrinkToFit="1"/>
    </xf>
    <xf numFmtId="178" fontId="16" fillId="0" borderId="42" xfId="0" applyNumberFormat="1" applyFont="1" applyFill="1" applyBorder="1" applyAlignment="1">
      <alignment vertical="center"/>
    </xf>
    <xf numFmtId="185" fontId="16" fillId="0" borderId="42" xfId="0" applyNumberFormat="1" applyFont="1" applyBorder="1" applyAlignment="1">
      <alignment vertical="center"/>
    </xf>
    <xf numFmtId="184" fontId="16" fillId="0" borderId="42" xfId="48" applyNumberFormat="1" applyFont="1" applyFill="1" applyBorder="1" applyAlignment="1">
      <alignment horizontal="right" shrinkToFit="1"/>
    </xf>
    <xf numFmtId="184" fontId="16" fillId="0" borderId="42" xfId="59" applyNumberFormat="1" applyFont="1" applyFill="1" applyBorder="1" applyAlignment="1">
      <alignment horizontal="center" shrinkToFit="1"/>
    </xf>
    <xf numFmtId="186" fontId="16" fillId="0" borderId="41" xfId="0" applyNumberFormat="1" applyFont="1" applyFill="1" applyBorder="1" applyAlignment="1">
      <alignment horizontal="right" shrinkToFit="1"/>
    </xf>
    <xf numFmtId="178" fontId="7" fillId="24" borderId="0" xfId="62" applyNumberFormat="1" applyFont="1" applyFill="1" applyBorder="1" applyAlignment="1" applyProtection="1">
      <alignment vertical="center"/>
      <protection locked="0"/>
    </xf>
    <xf numFmtId="179" fontId="7" fillId="24" borderId="0" xfId="62" applyNumberFormat="1" applyFont="1" applyFill="1" applyBorder="1" applyAlignment="1" applyProtection="1">
      <alignment vertical="center"/>
      <protection locked="0"/>
    </xf>
    <xf numFmtId="180" fontId="7" fillId="24" borderId="0" xfId="62" applyNumberFormat="1" applyFont="1" applyFill="1" applyBorder="1" applyAlignment="1" applyProtection="1">
      <alignment vertical="center"/>
      <protection locked="0"/>
    </xf>
    <xf numFmtId="0" fontId="7" fillId="24" borderId="0" xfId="62" applyFont="1" applyFill="1" applyBorder="1" applyAlignment="1" applyProtection="1">
      <alignment horizontal="right" vertical="center"/>
      <protection locked="0"/>
    </xf>
    <xf numFmtId="0" fontId="7" fillId="24" borderId="36" xfId="62" applyFont="1" applyFill="1" applyBorder="1" applyAlignment="1" applyProtection="1" quotePrefix="1">
      <alignment horizontal="center" vertical="center" shrinkToFit="1"/>
      <protection locked="0"/>
    </xf>
    <xf numFmtId="0" fontId="7" fillId="24" borderId="37" xfId="62" applyFont="1" applyFill="1" applyBorder="1" applyAlignment="1" applyProtection="1">
      <alignment horizontal="center" vertical="center" shrinkToFit="1"/>
      <protection locked="0"/>
    </xf>
    <xf numFmtId="0" fontId="7" fillId="24" borderId="38" xfId="62" applyFont="1" applyFill="1" applyBorder="1" applyAlignment="1" applyProtection="1">
      <alignment horizontal="centerContinuous" vertical="center" shrinkToFit="1"/>
      <protection locked="0"/>
    </xf>
    <xf numFmtId="0" fontId="7" fillId="24" borderId="39" xfId="62" applyFont="1" applyFill="1" applyBorder="1" applyAlignment="1" applyProtection="1">
      <alignment horizontal="centerContinuous" vertical="center" shrinkToFit="1"/>
      <protection locked="0"/>
    </xf>
    <xf numFmtId="0" fontId="7" fillId="24" borderId="38" xfId="62" applyFont="1" applyFill="1" applyBorder="1" applyAlignment="1" applyProtection="1">
      <alignment horizontal="center" vertical="center" shrinkToFit="1"/>
      <protection locked="0"/>
    </xf>
    <xf numFmtId="0" fontId="7" fillId="24" borderId="35" xfId="62" applyFont="1" applyFill="1" applyBorder="1" applyAlignment="1" applyProtection="1">
      <alignment horizontal="centerContinuous" vertical="center" shrinkToFit="1"/>
      <protection locked="0"/>
    </xf>
    <xf numFmtId="178" fontId="7" fillId="24" borderId="35" xfId="62" applyNumberFormat="1" applyFont="1" applyFill="1" applyBorder="1" applyAlignment="1" applyProtection="1">
      <alignment horizontal="centerContinuous" vertical="center" shrinkToFit="1"/>
      <protection locked="0"/>
    </xf>
    <xf numFmtId="0" fontId="7" fillId="24" borderId="36" xfId="62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>
      <alignment horizontal="center"/>
    </xf>
    <xf numFmtId="19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7" fillId="0" borderId="13" xfId="0" applyFont="1" applyFill="1" applyBorder="1" applyAlignment="1" quotePrefix="1">
      <alignment horizontal="center" vertical="center"/>
    </xf>
    <xf numFmtId="193" fontId="18" fillId="24" borderId="0" xfId="0" applyNumberFormat="1" applyFont="1" applyFill="1" applyBorder="1" applyAlignment="1">
      <alignment horizontal="center" vertical="center" shrinkToFit="1"/>
    </xf>
    <xf numFmtId="0" fontId="17" fillId="24" borderId="10" xfId="0" applyFont="1" applyFill="1" applyBorder="1" applyAlignment="1" quotePrefix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7" fontId="27" fillId="0" borderId="0" xfId="48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shrinkToFit="1"/>
    </xf>
    <xf numFmtId="41" fontId="23" fillId="0" borderId="0" xfId="48" applyFont="1" applyAlignment="1">
      <alignment vertical="center"/>
    </xf>
    <xf numFmtId="189" fontId="50" fillId="0" borderId="0" xfId="48" applyNumberFormat="1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shrinkToFit="1"/>
    </xf>
    <xf numFmtId="182" fontId="53" fillId="0" borderId="0" xfId="0" applyNumberFormat="1" applyFont="1" applyFill="1" applyBorder="1" applyAlignment="1">
      <alignment horizontal="center" vertical="center"/>
    </xf>
    <xf numFmtId="187" fontId="53" fillId="0" borderId="0" xfId="48" applyNumberFormat="1" applyFont="1" applyFill="1" applyBorder="1" applyAlignment="1">
      <alignment horizontal="center" vertical="center"/>
    </xf>
    <xf numFmtId="41" fontId="54" fillId="0" borderId="0" xfId="48" applyFont="1" applyFill="1" applyAlignment="1">
      <alignment vertical="center"/>
    </xf>
    <xf numFmtId="202" fontId="54" fillId="0" borderId="0" xfId="0" applyNumberFormat="1" applyFont="1" applyFill="1" applyAlignment="1">
      <alignment vertical="center"/>
    </xf>
    <xf numFmtId="200" fontId="54" fillId="0" borderId="0" xfId="0" applyNumberFormat="1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36" fillId="0" borderId="13" xfId="0" applyFont="1" applyBorder="1" applyAlignment="1">
      <alignment horizontal="center" vertical="center" shrinkToFit="1"/>
    </xf>
    <xf numFmtId="182" fontId="40" fillId="0" borderId="0" xfId="0" applyNumberFormat="1" applyFont="1" applyBorder="1" applyAlignment="1">
      <alignment horizontal="center" vertical="center"/>
    </xf>
    <xf numFmtId="187" fontId="42" fillId="0" borderId="0" xfId="48" applyNumberFormat="1" applyFont="1" applyBorder="1" applyAlignment="1">
      <alignment horizontal="center" vertical="center"/>
    </xf>
    <xf numFmtId="41" fontId="27" fillId="0" borderId="26" xfId="48" applyFont="1" applyFill="1" applyBorder="1" applyAlignment="1">
      <alignment horizontal="center" vertical="center" shrinkToFit="1"/>
    </xf>
    <xf numFmtId="41" fontId="12" fillId="0" borderId="12" xfId="48" applyFont="1" applyFill="1" applyBorder="1" applyAlignment="1">
      <alignment horizontal="center" vertical="center" shrinkToFit="1"/>
    </xf>
    <xf numFmtId="41" fontId="40" fillId="0" borderId="26" xfId="48" applyFont="1" applyFill="1" applyBorder="1" applyAlignment="1">
      <alignment horizontal="center" vertical="center" shrinkToFit="1"/>
    </xf>
    <xf numFmtId="0" fontId="40" fillId="0" borderId="25" xfId="0" applyFont="1" applyFill="1" applyBorder="1" applyAlignment="1">
      <alignment horizontal="center" vertical="center" shrinkToFit="1"/>
    </xf>
    <xf numFmtId="202" fontId="20" fillId="0" borderId="0" xfId="0" applyNumberFormat="1" applyFont="1" applyFill="1" applyAlignment="1">
      <alignment vertical="center"/>
    </xf>
    <xf numFmtId="181" fontId="23" fillId="0" borderId="0" xfId="0" applyNumberFormat="1" applyFont="1" applyAlignment="1">
      <alignment vertical="center"/>
    </xf>
    <xf numFmtId="0" fontId="20" fillId="0" borderId="26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92" fontId="16" fillId="0" borderId="0" xfId="0" applyNumberFormat="1" applyFont="1" applyFill="1" applyAlignment="1">
      <alignment horizontal="center" vertical="center"/>
    </xf>
    <xf numFmtId="194" fontId="16" fillId="0" borderId="0" xfId="0" applyNumberFormat="1" applyFont="1" applyFill="1" applyBorder="1" applyAlignment="1">
      <alignment horizontal="center" vertical="center"/>
    </xf>
    <xf numFmtId="192" fontId="16" fillId="0" borderId="24" xfId="0" applyNumberFormat="1" applyFont="1" applyFill="1" applyBorder="1" applyAlignment="1">
      <alignment horizontal="center" vertical="center"/>
    </xf>
    <xf numFmtId="194" fontId="16" fillId="0" borderId="24" xfId="0" applyNumberFormat="1" applyFont="1" applyFill="1" applyBorder="1" applyAlignment="1">
      <alignment horizontal="center" vertical="center"/>
    </xf>
    <xf numFmtId="189" fontId="39" fillId="0" borderId="0" xfId="0" applyNumberFormat="1" applyFont="1" applyFill="1" applyAlignment="1">
      <alignment horizontal="center" vertical="center"/>
    </xf>
    <xf numFmtId="194" fontId="39" fillId="0" borderId="21" xfId="0" applyNumberFormat="1" applyFont="1" applyFill="1" applyBorder="1" applyAlignment="1">
      <alignment horizontal="center" vertical="center"/>
    </xf>
    <xf numFmtId="194" fontId="39" fillId="0" borderId="0" xfId="0" applyNumberFormat="1" applyFont="1" applyFill="1" applyBorder="1" applyAlignment="1">
      <alignment horizontal="center" vertical="center"/>
    </xf>
    <xf numFmtId="187" fontId="40" fillId="0" borderId="0" xfId="48" applyNumberFormat="1" applyFont="1" applyFill="1" applyBorder="1" applyAlignment="1">
      <alignment horizontal="center" vertical="center"/>
    </xf>
    <xf numFmtId="200" fontId="20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197" fontId="16" fillId="0" borderId="0" xfId="0" applyNumberFormat="1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1" fontId="46" fillId="0" borderId="0" xfId="0" applyNumberFormat="1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91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89" fontId="24" fillId="0" borderId="0" xfId="48" applyNumberFormat="1" applyFont="1" applyBorder="1" applyAlignment="1">
      <alignment horizontal="right" shrinkToFit="1"/>
    </xf>
    <xf numFmtId="0" fontId="33" fillId="0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31" fillId="24" borderId="0" xfId="64" applyFont="1" applyFill="1" applyAlignment="1">
      <alignment horizontal="center" vertical="center"/>
      <protection/>
    </xf>
    <xf numFmtId="0" fontId="18" fillId="0" borderId="0" xfId="63" applyFont="1" applyFill="1">
      <alignment vertical="center"/>
      <protection/>
    </xf>
    <xf numFmtId="0" fontId="16" fillId="0" borderId="0" xfId="63" applyFont="1" applyFill="1" applyAlignment="1">
      <alignment vertical="center"/>
      <protection/>
    </xf>
    <xf numFmtId="0" fontId="16" fillId="0" borderId="24" xfId="63" applyFont="1" applyFill="1" applyBorder="1" applyAlignment="1">
      <alignment horizontal="right" vertical="center"/>
      <protection/>
    </xf>
    <xf numFmtId="0" fontId="17" fillId="0" borderId="11" xfId="63" applyFont="1" applyFill="1" applyBorder="1" applyAlignment="1">
      <alignment horizontal="center" vertical="center"/>
      <protection/>
    </xf>
    <xf numFmtId="0" fontId="16" fillId="0" borderId="21" xfId="63" applyFont="1" applyFill="1" applyBorder="1" applyAlignment="1">
      <alignment horizontal="center" vertical="center"/>
      <protection/>
    </xf>
    <xf numFmtId="0" fontId="16" fillId="0" borderId="0" xfId="63" applyFont="1" applyFill="1">
      <alignment vertical="center"/>
      <protection/>
    </xf>
    <xf numFmtId="0" fontId="16" fillId="0" borderId="12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center" vertical="center"/>
      <protection/>
    </xf>
    <xf numFmtId="0" fontId="17" fillId="0" borderId="12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horizontal="center" vertical="center"/>
      <protection/>
    </xf>
    <xf numFmtId="0" fontId="16" fillId="0" borderId="24" xfId="63" applyFont="1" applyFill="1" applyBorder="1" applyAlignment="1">
      <alignment horizontal="center" vertical="center"/>
      <protection/>
    </xf>
    <xf numFmtId="0" fontId="16" fillId="0" borderId="25" xfId="63" applyFont="1" applyFill="1" applyBorder="1" applyAlignment="1">
      <alignment horizontal="center" vertical="center"/>
      <protection/>
    </xf>
    <xf numFmtId="0" fontId="17" fillId="24" borderId="13" xfId="63" applyFont="1" applyFill="1" applyBorder="1" applyAlignment="1">
      <alignment horizontal="center" vertical="center"/>
      <protection/>
    </xf>
    <xf numFmtId="191" fontId="24" fillId="24" borderId="0" xfId="63" applyNumberFormat="1" applyFont="1" applyFill="1" applyAlignment="1">
      <alignment horizontal="right" vertical="center"/>
      <protection/>
    </xf>
    <xf numFmtId="191" fontId="24" fillId="24" borderId="0" xfId="63" applyNumberFormat="1" applyFont="1" applyFill="1" applyBorder="1" applyAlignment="1">
      <alignment horizontal="right" vertical="center"/>
      <protection/>
    </xf>
    <xf numFmtId="0" fontId="16" fillId="24" borderId="10" xfId="63" applyFont="1" applyFill="1" applyBorder="1" applyAlignment="1">
      <alignment horizontal="left" vertical="center" shrinkToFit="1"/>
      <protection/>
    </xf>
    <xf numFmtId="0" fontId="16" fillId="24" borderId="0" xfId="63" applyFont="1" applyFill="1">
      <alignment vertical="center"/>
      <protection/>
    </xf>
    <xf numFmtId="191" fontId="24" fillId="24" borderId="13" xfId="63" applyNumberFormat="1" applyFont="1" applyFill="1" applyBorder="1" applyAlignment="1">
      <alignment horizontal="right" vertical="center"/>
      <protection/>
    </xf>
    <xf numFmtId="0" fontId="16" fillId="24" borderId="0" xfId="63" applyFont="1" applyFill="1" applyBorder="1" applyAlignment="1">
      <alignment horizontal="left" vertical="center" shrinkToFit="1"/>
      <protection/>
    </xf>
    <xf numFmtId="191" fontId="16" fillId="24" borderId="0" xfId="63" applyNumberFormat="1" applyFont="1" applyFill="1" applyAlignment="1">
      <alignment horizontal="right" vertical="center"/>
      <protection/>
    </xf>
    <xf numFmtId="191" fontId="16" fillId="24" borderId="0" xfId="63" applyNumberFormat="1" applyFont="1" applyFill="1" applyBorder="1" applyAlignment="1">
      <alignment horizontal="right" vertical="center"/>
      <protection/>
    </xf>
    <xf numFmtId="191" fontId="16" fillId="24" borderId="13" xfId="63" applyNumberFormat="1" applyFont="1" applyFill="1" applyBorder="1" applyAlignment="1">
      <alignment horizontal="right" vertical="center"/>
      <protection/>
    </xf>
    <xf numFmtId="0" fontId="17" fillId="24" borderId="29" xfId="63" applyFont="1" applyFill="1" applyBorder="1" applyAlignment="1">
      <alignment horizontal="center" vertical="center"/>
      <protection/>
    </xf>
    <xf numFmtId="191" fontId="16" fillId="24" borderId="25" xfId="63" applyNumberFormat="1" applyFont="1" applyFill="1" applyBorder="1" applyAlignment="1">
      <alignment horizontal="right" vertical="center"/>
      <protection/>
    </xf>
    <xf numFmtId="191" fontId="24" fillId="24" borderId="24" xfId="63" applyNumberFormat="1" applyFont="1" applyFill="1" applyBorder="1" applyAlignment="1">
      <alignment horizontal="right" vertical="center"/>
      <protection/>
    </xf>
    <xf numFmtId="191" fontId="16" fillId="24" borderId="24" xfId="63" applyNumberFormat="1" applyFont="1" applyFill="1" applyBorder="1" applyAlignment="1">
      <alignment horizontal="right" vertical="center"/>
      <protection/>
    </xf>
    <xf numFmtId="0" fontId="16" fillId="24" borderId="25" xfId="63" applyFont="1" applyFill="1" applyBorder="1" applyAlignment="1">
      <alignment horizontal="left" vertical="center" shrinkToFit="1"/>
      <protection/>
    </xf>
    <xf numFmtId="0" fontId="0" fillId="0" borderId="0" xfId="63" applyFill="1">
      <alignment vertical="center"/>
      <protection/>
    </xf>
    <xf numFmtId="0" fontId="0" fillId="0" borderId="0" xfId="63" applyFont="1" applyFill="1">
      <alignment vertical="center"/>
      <protection/>
    </xf>
    <xf numFmtId="0" fontId="23" fillId="24" borderId="0" xfId="63" applyFont="1" applyFill="1">
      <alignment vertical="center"/>
      <protection/>
    </xf>
    <xf numFmtId="189" fontId="54" fillId="0" borderId="0" xfId="0" applyNumberFormat="1" applyFont="1" applyFill="1" applyAlignment="1">
      <alignment vertical="center"/>
    </xf>
    <xf numFmtId="189" fontId="20" fillId="0" borderId="0" xfId="0" applyNumberFormat="1" applyFont="1" applyAlignment="1">
      <alignment vertical="center"/>
    </xf>
    <xf numFmtId="189" fontId="22" fillId="0" borderId="0" xfId="48" applyNumberFormat="1" applyFont="1" applyAlignment="1">
      <alignment vertical="center"/>
    </xf>
    <xf numFmtId="189" fontId="16" fillId="0" borderId="0" xfId="48" applyNumberFormat="1" applyFont="1" applyAlignment="1">
      <alignment vertical="center"/>
    </xf>
    <xf numFmtId="194" fontId="16" fillId="0" borderId="0" xfId="48" applyNumberFormat="1" applyFont="1" applyAlignment="1">
      <alignment vertical="center"/>
    </xf>
    <xf numFmtId="202" fontId="16" fillId="0" borderId="0" xfId="0" applyNumberFormat="1" applyFont="1" applyFill="1" applyAlignment="1">
      <alignment vertical="center"/>
    </xf>
    <xf numFmtId="189" fontId="76" fillId="0" borderId="0" xfId="48" applyNumberFormat="1" applyFont="1" applyAlignment="1">
      <alignment vertical="center"/>
    </xf>
    <xf numFmtId="194" fontId="76" fillId="0" borderId="0" xfId="48" applyNumberFormat="1" applyFont="1" applyAlignment="1">
      <alignment vertical="center"/>
    </xf>
    <xf numFmtId="194" fontId="22" fillId="0" borderId="0" xfId="48" applyNumberFormat="1" applyFont="1" applyAlignment="1">
      <alignment vertical="center"/>
    </xf>
    <xf numFmtId="189" fontId="16" fillId="0" borderId="0" xfId="0" applyNumberFormat="1" applyFont="1" applyFill="1" applyAlignment="1">
      <alignment shrinkToFit="1"/>
    </xf>
    <xf numFmtId="189" fontId="39" fillId="0" borderId="0" xfId="0" applyNumberFormat="1" applyFont="1" applyAlignment="1">
      <alignment horizontal="center" vertical="center"/>
    </xf>
    <xf numFmtId="189" fontId="16" fillId="0" borderId="0" xfId="0" applyNumberFormat="1" applyFont="1" applyAlignment="1">
      <alignment horizontal="center" vertical="center"/>
    </xf>
    <xf numFmtId="189" fontId="22" fillId="0" borderId="0" xfId="0" applyNumberFormat="1" applyFont="1" applyFill="1" applyBorder="1" applyAlignment="1">
      <alignment horizontal="center" vertical="center"/>
    </xf>
    <xf numFmtId="194" fontId="22" fillId="0" borderId="0" xfId="0" applyNumberFormat="1" applyFont="1" applyFill="1" applyBorder="1" applyAlignment="1">
      <alignment horizontal="center" vertical="center"/>
    </xf>
    <xf numFmtId="189" fontId="22" fillId="0" borderId="24" xfId="0" applyNumberFormat="1" applyFont="1" applyFill="1" applyBorder="1" applyAlignment="1">
      <alignment horizontal="center" vertical="center"/>
    </xf>
    <xf numFmtId="194" fontId="22" fillId="0" borderId="24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76" fillId="0" borderId="0" xfId="0" applyNumberFormat="1" applyFont="1" applyFill="1" applyBorder="1" applyAlignment="1">
      <alignment horizontal="center" vertical="center"/>
    </xf>
    <xf numFmtId="194" fontId="76" fillId="0" borderId="0" xfId="0" applyNumberFormat="1" applyFont="1" applyFill="1" applyBorder="1" applyAlignment="1">
      <alignment horizontal="center" vertical="center"/>
    </xf>
    <xf numFmtId="0" fontId="46" fillId="24" borderId="0" xfId="64" applyFont="1" applyFill="1" applyAlignment="1">
      <alignment vertical="center"/>
      <protection/>
    </xf>
    <xf numFmtId="0" fontId="24" fillId="24" borderId="0" xfId="64" applyFont="1" applyFill="1" applyAlignment="1">
      <alignment vertical="center"/>
      <protection/>
    </xf>
    <xf numFmtId="0" fontId="24" fillId="24" borderId="24" xfId="64" applyFont="1" applyFill="1" applyBorder="1" applyAlignment="1">
      <alignment horizontal="right" vertical="center"/>
      <protection/>
    </xf>
    <xf numFmtId="0" fontId="24" fillId="24" borderId="22" xfId="64" applyFont="1" applyFill="1" applyBorder="1" applyAlignment="1">
      <alignment horizontal="center" vertical="center"/>
      <protection/>
    </xf>
    <xf numFmtId="0" fontId="43" fillId="24" borderId="20" xfId="64" applyFont="1" applyFill="1" applyBorder="1" applyAlignment="1">
      <alignment horizontal="center" vertical="center"/>
      <protection/>
    </xf>
    <xf numFmtId="0" fontId="24" fillId="24" borderId="21" xfId="64" applyFont="1" applyFill="1" applyBorder="1" applyAlignment="1">
      <alignment horizontal="center" vertical="center"/>
      <protection/>
    </xf>
    <xf numFmtId="0" fontId="10" fillId="24" borderId="13" xfId="64" applyFont="1" applyFill="1" applyBorder="1" applyAlignment="1">
      <alignment horizontal="center" vertical="center"/>
      <protection/>
    </xf>
    <xf numFmtId="0" fontId="24" fillId="24" borderId="0" xfId="64" applyFont="1" applyFill="1" applyBorder="1" applyAlignment="1">
      <alignment horizontal="center" vertical="center"/>
      <protection/>
    </xf>
    <xf numFmtId="0" fontId="43" fillId="24" borderId="11" xfId="64" applyFont="1" applyFill="1" applyBorder="1" applyAlignment="1">
      <alignment horizontal="center" vertical="center"/>
      <protection/>
    </xf>
    <xf numFmtId="0" fontId="24" fillId="24" borderId="10" xfId="64" applyFont="1" applyFill="1" applyBorder="1" applyAlignment="1">
      <alignment horizontal="center" vertical="center"/>
      <protection/>
    </xf>
    <xf numFmtId="0" fontId="24" fillId="24" borderId="12" xfId="64" applyFont="1" applyFill="1" applyBorder="1" applyAlignment="1">
      <alignment horizontal="center" vertical="center"/>
      <protection/>
    </xf>
    <xf numFmtId="0" fontId="16" fillId="24" borderId="29" xfId="64" applyFont="1" applyFill="1" applyBorder="1" applyAlignment="1">
      <alignment horizontal="center" vertical="center"/>
      <protection/>
    </xf>
    <xf numFmtId="0" fontId="16" fillId="24" borderId="24" xfId="64" applyFont="1" applyFill="1" applyBorder="1" applyAlignment="1">
      <alignment horizontal="center" vertical="center"/>
      <protection/>
    </xf>
    <xf numFmtId="0" fontId="16" fillId="24" borderId="26" xfId="64" applyFont="1" applyFill="1" applyBorder="1" applyAlignment="1">
      <alignment horizontal="center" vertical="center"/>
      <protection/>
    </xf>
    <xf numFmtId="0" fontId="16" fillId="24" borderId="25" xfId="64" applyFont="1" applyFill="1" applyBorder="1" applyAlignment="1">
      <alignment horizontal="center" vertical="center" shrinkToFit="1"/>
      <protection/>
    </xf>
    <xf numFmtId="0" fontId="16" fillId="24" borderId="25" xfId="64" applyFont="1" applyFill="1" applyBorder="1" applyAlignment="1">
      <alignment horizontal="center" vertical="center"/>
      <protection/>
    </xf>
    <xf numFmtId="0" fontId="16" fillId="24" borderId="0" xfId="64" applyFont="1" applyFill="1" applyAlignment="1">
      <alignment vertical="center"/>
      <protection/>
    </xf>
    <xf numFmtId="0" fontId="16" fillId="24" borderId="13" xfId="64" applyFont="1" applyFill="1" applyBorder="1" applyAlignment="1">
      <alignment horizontal="center" vertical="center"/>
      <protection/>
    </xf>
    <xf numFmtId="192" fontId="16" fillId="24" borderId="0" xfId="64" applyNumberFormat="1" applyFont="1" applyFill="1" applyAlignment="1">
      <alignment horizontal="center" vertical="center"/>
      <protection/>
    </xf>
    <xf numFmtId="0" fontId="16" fillId="24" borderId="0" xfId="64" applyFont="1" applyFill="1" applyAlignment="1">
      <alignment horizontal="center" vertical="center"/>
      <protection/>
    </xf>
    <xf numFmtId="191" fontId="16" fillId="24" borderId="0" xfId="64" applyNumberFormat="1" applyFont="1" applyFill="1" applyAlignment="1">
      <alignment horizontal="center" vertical="center"/>
      <protection/>
    </xf>
    <xf numFmtId="0" fontId="23" fillId="24" borderId="13" xfId="64" applyFont="1" applyFill="1" applyBorder="1" applyAlignment="1">
      <alignment horizontal="center" vertical="center"/>
      <protection/>
    </xf>
    <xf numFmtId="192" fontId="23" fillId="24" borderId="0" xfId="64" applyNumberFormat="1" applyFont="1" applyFill="1" applyAlignment="1">
      <alignment horizontal="center" vertical="center"/>
      <protection/>
    </xf>
    <xf numFmtId="196" fontId="23" fillId="24" borderId="0" xfId="64" applyNumberFormat="1" applyFont="1" applyFill="1" applyAlignment="1">
      <alignment horizontal="center" vertical="center"/>
      <protection/>
    </xf>
    <xf numFmtId="0" fontId="20" fillId="24" borderId="0" xfId="64" applyFont="1" applyFill="1" applyAlignment="1">
      <alignment horizontal="center" vertical="center"/>
      <protection/>
    </xf>
    <xf numFmtId="0" fontId="20" fillId="24" borderId="0" xfId="64" applyFont="1" applyFill="1" applyAlignment="1">
      <alignment vertical="center"/>
      <protection/>
    </xf>
    <xf numFmtId="191" fontId="16" fillId="24" borderId="0" xfId="64" applyNumberFormat="1" applyFont="1" applyFill="1" applyBorder="1" applyAlignment="1" applyProtection="1">
      <alignment vertical="center"/>
      <protection locked="0"/>
    </xf>
    <xf numFmtId="191" fontId="16" fillId="24" borderId="0" xfId="64" applyNumberFormat="1" applyFont="1" applyFill="1" applyBorder="1" applyAlignment="1" applyProtection="1">
      <alignment horizontal="right" vertical="center"/>
      <protection locked="0"/>
    </xf>
    <xf numFmtId="191" fontId="16" fillId="24" borderId="24" xfId="64" applyNumberFormat="1" applyFont="1" applyFill="1" applyBorder="1" applyAlignment="1">
      <alignment horizontal="center" vertical="center"/>
      <protection/>
    </xf>
    <xf numFmtId="191" fontId="16" fillId="24" borderId="24" xfId="64" applyNumberFormat="1" applyFont="1" applyFill="1" applyBorder="1" applyAlignment="1" applyProtection="1">
      <alignment vertical="center"/>
      <protection locked="0"/>
    </xf>
    <xf numFmtId="192" fontId="23" fillId="24" borderId="24" xfId="64" applyNumberFormat="1" applyFont="1" applyFill="1" applyBorder="1" applyAlignment="1">
      <alignment horizontal="center" vertical="center"/>
      <protection/>
    </xf>
    <xf numFmtId="192" fontId="16" fillId="24" borderId="24" xfId="64" applyNumberFormat="1" applyFont="1" applyFill="1" applyBorder="1" applyAlignment="1">
      <alignment horizontal="center" vertical="center"/>
      <protection/>
    </xf>
    <xf numFmtId="0" fontId="17" fillId="24" borderId="0" xfId="64" applyFont="1" applyFill="1" applyBorder="1" applyAlignment="1" quotePrefix="1">
      <alignment horizontal="left"/>
      <protection/>
    </xf>
    <xf numFmtId="0" fontId="16" fillId="24" borderId="0" xfId="64" applyFont="1" applyFill="1" applyBorder="1" applyAlignment="1">
      <alignment/>
      <protection/>
    </xf>
    <xf numFmtId="0" fontId="16" fillId="24" borderId="0" xfId="64" applyFont="1" applyFill="1" applyBorder="1" applyAlignment="1" quotePrefix="1">
      <alignment horizontal="right"/>
      <protection/>
    </xf>
    <xf numFmtId="0" fontId="7" fillId="24" borderId="0" xfId="64" applyFont="1" applyFill="1" applyAlignment="1">
      <alignment horizontal="left"/>
      <protection/>
    </xf>
    <xf numFmtId="0" fontId="18" fillId="24" borderId="0" xfId="64" applyFont="1" applyFill="1" applyAlignment="1">
      <alignment vertical="center"/>
      <protection/>
    </xf>
    <xf numFmtId="0" fontId="24" fillId="24" borderId="24" xfId="64" applyFont="1" applyFill="1" applyBorder="1" applyAlignment="1">
      <alignment vertical="center"/>
      <protection/>
    </xf>
    <xf numFmtId="0" fontId="24" fillId="24" borderId="22" xfId="64" applyFont="1" applyFill="1" applyBorder="1" applyAlignment="1">
      <alignment vertical="center" shrinkToFit="1"/>
      <protection/>
    </xf>
    <xf numFmtId="0" fontId="43" fillId="24" borderId="20" xfId="64" applyFont="1" applyFill="1" applyBorder="1" applyAlignment="1" quotePrefix="1">
      <alignment horizontal="center" vertical="center" shrinkToFit="1"/>
      <protection/>
    </xf>
    <xf numFmtId="0" fontId="43" fillId="24" borderId="20" xfId="64" applyFont="1" applyFill="1" applyBorder="1" applyAlignment="1">
      <alignment horizontal="center" vertical="center" shrinkToFit="1"/>
      <protection/>
    </xf>
    <xf numFmtId="0" fontId="10" fillId="24" borderId="13" xfId="64" applyFont="1" applyFill="1" applyBorder="1" applyAlignment="1">
      <alignment horizontal="center" vertical="center" shrinkToFit="1"/>
      <protection/>
    </xf>
    <xf numFmtId="0" fontId="24" fillId="24" borderId="10" xfId="64" applyFont="1" applyFill="1" applyBorder="1" applyAlignment="1">
      <alignment horizontal="center" vertical="center" shrinkToFit="1"/>
      <protection/>
    </xf>
    <xf numFmtId="0" fontId="43" fillId="24" borderId="11" xfId="64" applyFont="1" applyFill="1" applyBorder="1" applyAlignment="1">
      <alignment horizontal="center" vertical="center" shrinkToFit="1"/>
      <protection/>
    </xf>
    <xf numFmtId="0" fontId="24" fillId="24" borderId="13" xfId="64" applyFont="1" applyFill="1" applyBorder="1" applyAlignment="1">
      <alignment horizontal="center" vertical="center" shrinkToFit="1"/>
      <protection/>
    </xf>
    <xf numFmtId="0" fontId="24" fillId="24" borderId="12" xfId="64" applyFont="1" applyFill="1" applyBorder="1" applyAlignment="1">
      <alignment horizontal="center" vertical="center" shrinkToFit="1"/>
      <protection/>
    </xf>
    <xf numFmtId="0" fontId="43" fillId="24" borderId="10" xfId="64" applyFont="1" applyFill="1" applyBorder="1" applyAlignment="1">
      <alignment horizontal="center" vertical="center" shrinkToFit="1"/>
      <protection/>
    </xf>
    <xf numFmtId="0" fontId="24" fillId="24" borderId="13" xfId="64" applyFont="1" applyFill="1" applyBorder="1" applyAlignment="1">
      <alignment vertical="center" shrinkToFit="1"/>
      <protection/>
    </xf>
    <xf numFmtId="0" fontId="24" fillId="24" borderId="12" xfId="64" applyFont="1" applyFill="1" applyBorder="1" applyAlignment="1" quotePrefix="1">
      <alignment horizontal="center" vertical="center" shrinkToFit="1"/>
      <protection/>
    </xf>
    <xf numFmtId="0" fontId="24" fillId="24" borderId="12" xfId="64" applyFont="1" applyFill="1" applyBorder="1" applyAlignment="1">
      <alignment horizontal="center" vertical="center" wrapText="1" shrinkToFit="1"/>
      <protection/>
    </xf>
    <xf numFmtId="0" fontId="24" fillId="24" borderId="29" xfId="64" applyFont="1" applyFill="1" applyBorder="1" applyAlignment="1">
      <alignment vertical="center" shrinkToFit="1"/>
      <protection/>
    </xf>
    <xf numFmtId="0" fontId="24" fillId="24" borderId="25" xfId="64" applyFont="1" applyFill="1" applyBorder="1" applyAlignment="1">
      <alignment horizontal="center" vertical="center" shrinkToFit="1"/>
      <protection/>
    </xf>
    <xf numFmtId="0" fontId="24" fillId="24" borderId="26" xfId="64" applyFont="1" applyFill="1" applyBorder="1" applyAlignment="1" quotePrefix="1">
      <alignment horizontal="center" vertical="center" shrinkToFit="1"/>
      <protection/>
    </xf>
    <xf numFmtId="0" fontId="24" fillId="24" borderId="26" xfId="64" applyFont="1" applyFill="1" applyBorder="1" applyAlignment="1">
      <alignment horizontal="center" vertical="center" shrinkToFit="1"/>
      <protection/>
    </xf>
    <xf numFmtId="0" fontId="24" fillId="24" borderId="25" xfId="64" applyFont="1" applyFill="1" applyBorder="1" applyAlignment="1" quotePrefix="1">
      <alignment horizontal="center" vertical="center" shrinkToFit="1"/>
      <protection/>
    </xf>
    <xf numFmtId="192" fontId="16" fillId="24" borderId="0" xfId="64" applyNumberFormat="1" applyFont="1" applyFill="1" applyAlignment="1">
      <alignment horizontal="right" vertical="center"/>
      <protection/>
    </xf>
    <xf numFmtId="189" fontId="16" fillId="24" borderId="0" xfId="64" applyNumberFormat="1" applyFont="1" applyFill="1" applyAlignment="1">
      <alignment horizontal="right" vertical="center"/>
      <protection/>
    </xf>
    <xf numFmtId="0" fontId="24" fillId="24" borderId="13" xfId="64" applyFont="1" applyFill="1" applyBorder="1" applyAlignment="1">
      <alignment horizontal="center" vertical="center"/>
      <protection/>
    </xf>
    <xf numFmtId="192" fontId="23" fillId="24" borderId="0" xfId="64" applyNumberFormat="1" applyFont="1" applyFill="1" applyAlignment="1">
      <alignment horizontal="right" vertical="center"/>
      <protection/>
    </xf>
    <xf numFmtId="197" fontId="16" fillId="24" borderId="0" xfId="64" applyNumberFormat="1" applyFont="1" applyFill="1" applyAlignment="1">
      <alignment horizontal="right" vertical="center"/>
      <protection/>
    </xf>
    <xf numFmtId="197" fontId="16" fillId="24" borderId="0" xfId="64" applyNumberFormat="1" applyFont="1" applyFill="1" applyBorder="1" applyAlignment="1" applyProtection="1">
      <alignment vertical="center"/>
      <protection locked="0"/>
    </xf>
    <xf numFmtId="197" fontId="16" fillId="24" borderId="0" xfId="64" applyNumberFormat="1" applyFont="1" applyFill="1" applyBorder="1" applyAlignment="1">
      <alignment horizontal="center" vertical="center"/>
      <protection/>
    </xf>
    <xf numFmtId="197" fontId="16" fillId="24" borderId="0" xfId="64" applyNumberFormat="1" applyFont="1" applyFill="1" applyBorder="1" applyAlignment="1">
      <alignment horizontal="right" vertical="center"/>
      <protection/>
    </xf>
    <xf numFmtId="197" fontId="16" fillId="24" borderId="0" xfId="64" applyNumberFormat="1" applyFont="1" applyFill="1" applyBorder="1" applyAlignment="1" applyProtection="1">
      <alignment horizontal="right" vertical="center"/>
      <protection locked="0"/>
    </xf>
    <xf numFmtId="0" fontId="23" fillId="24" borderId="0" xfId="64" applyFont="1" applyFill="1" applyAlignment="1">
      <alignment vertical="center"/>
      <protection/>
    </xf>
    <xf numFmtId="197" fontId="16" fillId="24" borderId="24" xfId="64" applyNumberFormat="1" applyFont="1" applyFill="1" applyBorder="1" applyAlignment="1">
      <alignment horizontal="right" vertical="center"/>
      <protection/>
    </xf>
    <xf numFmtId="197" fontId="16" fillId="24" borderId="24" xfId="64" applyNumberFormat="1" applyFont="1" applyFill="1" applyBorder="1" applyAlignment="1" applyProtection="1">
      <alignment vertical="center"/>
      <protection locked="0"/>
    </xf>
    <xf numFmtId="197" fontId="16" fillId="24" borderId="24" xfId="64" applyNumberFormat="1" applyFont="1" applyFill="1" applyBorder="1" applyAlignment="1">
      <alignment horizontal="center" vertical="center"/>
      <protection/>
    </xf>
    <xf numFmtId="197" fontId="16" fillId="24" borderId="24" xfId="64" applyNumberFormat="1" applyFont="1" applyFill="1" applyBorder="1" applyAlignment="1" applyProtection="1">
      <alignment horizontal="right" vertical="center"/>
      <protection locked="0"/>
    </xf>
    <xf numFmtId="192" fontId="16" fillId="24" borderId="24" xfId="64" applyNumberFormat="1" applyFont="1" applyFill="1" applyBorder="1" applyAlignment="1">
      <alignment horizontal="right" vertical="center"/>
      <protection/>
    </xf>
    <xf numFmtId="0" fontId="46" fillId="24" borderId="0" xfId="64" applyFont="1" applyFill="1" applyAlignment="1">
      <alignment horizontal="center"/>
      <protection/>
    </xf>
    <xf numFmtId="0" fontId="46" fillId="24" borderId="0" xfId="64" applyFont="1" applyFill="1">
      <alignment/>
      <protection/>
    </xf>
    <xf numFmtId="0" fontId="24" fillId="24" borderId="0" xfId="64" applyFont="1" applyFill="1" applyAlignment="1">
      <alignment horizontal="right" vertical="center"/>
      <protection/>
    </xf>
    <xf numFmtId="0" fontId="43" fillId="24" borderId="11" xfId="64" applyFont="1" applyFill="1" applyBorder="1" applyAlignment="1" quotePrefix="1">
      <alignment horizontal="center" vertical="center" shrinkToFit="1"/>
      <protection/>
    </xf>
    <xf numFmtId="0" fontId="43" fillId="24" borderId="22" xfId="64" applyFont="1" applyFill="1" applyBorder="1" applyAlignment="1">
      <alignment horizontal="center" vertical="center" shrinkToFit="1"/>
      <protection/>
    </xf>
    <xf numFmtId="0" fontId="24" fillId="24" borderId="20" xfId="64" applyFont="1" applyFill="1" applyBorder="1" applyAlignment="1">
      <alignment vertical="center" shrinkToFit="1"/>
      <protection/>
    </xf>
    <xf numFmtId="0" fontId="24" fillId="24" borderId="0" xfId="64" applyFont="1" applyFill="1" applyBorder="1" applyAlignment="1">
      <alignment vertical="center"/>
      <protection/>
    </xf>
    <xf numFmtId="0" fontId="24" fillId="24" borderId="10" xfId="64" applyFont="1" applyFill="1" applyBorder="1" applyAlignment="1" quotePrefix="1">
      <alignment horizontal="center" vertical="center" wrapText="1" shrinkToFit="1"/>
      <protection/>
    </xf>
    <xf numFmtId="0" fontId="24" fillId="24" borderId="12" xfId="64" applyFont="1" applyFill="1" applyBorder="1" applyAlignment="1" quotePrefix="1">
      <alignment horizontal="center" vertical="center" wrapText="1" shrinkToFit="1"/>
      <protection/>
    </xf>
    <xf numFmtId="0" fontId="24" fillId="24" borderId="13" xfId="64" applyFont="1" applyFill="1" applyBorder="1" applyAlignment="1">
      <alignment horizontal="center" vertical="center" wrapText="1" shrinkToFit="1"/>
      <protection/>
    </xf>
    <xf numFmtId="0" fontId="10" fillId="24" borderId="29" xfId="64" applyFont="1" applyFill="1" applyBorder="1" applyAlignment="1">
      <alignment horizontal="center" vertical="center" shrinkToFit="1"/>
      <protection/>
    </xf>
    <xf numFmtId="0" fontId="24" fillId="24" borderId="25" xfId="64" applyFont="1" applyFill="1" applyBorder="1" applyAlignment="1">
      <alignment horizontal="center" vertical="center" wrapText="1" shrinkToFit="1"/>
      <protection/>
    </xf>
    <xf numFmtId="0" fontId="24" fillId="24" borderId="29" xfId="64" applyFont="1" applyFill="1" applyBorder="1" applyAlignment="1" quotePrefix="1">
      <alignment horizontal="center" vertical="center" wrapText="1" shrinkToFit="1"/>
      <protection/>
    </xf>
    <xf numFmtId="197" fontId="16" fillId="24" borderId="22" xfId="64" applyNumberFormat="1" applyFont="1" applyFill="1" applyBorder="1" applyAlignment="1">
      <alignment horizontal="center" vertical="center"/>
      <protection/>
    </xf>
    <xf numFmtId="0" fontId="16" fillId="24" borderId="0" xfId="64" applyFont="1" applyFill="1" applyBorder="1" applyAlignment="1">
      <alignment horizontal="center" vertical="center"/>
      <protection/>
    </xf>
    <xf numFmtId="0" fontId="16" fillId="24" borderId="0" xfId="64" applyFont="1" applyFill="1" applyBorder="1" applyAlignment="1">
      <alignment vertical="center"/>
      <protection/>
    </xf>
    <xf numFmtId="197" fontId="16" fillId="24" borderId="0" xfId="64" applyNumberFormat="1" applyFont="1" applyFill="1" applyAlignment="1">
      <alignment horizontal="center" vertical="center"/>
      <protection/>
    </xf>
    <xf numFmtId="197" fontId="16" fillId="24" borderId="0" xfId="48" applyNumberFormat="1" applyFont="1" applyFill="1" applyAlignment="1">
      <alignment horizontal="center" vertical="center"/>
    </xf>
    <xf numFmtId="197" fontId="16" fillId="24" borderId="13" xfId="64" applyNumberFormat="1" applyFont="1" applyFill="1" applyBorder="1" applyAlignment="1">
      <alignment horizontal="center" vertical="center"/>
      <protection/>
    </xf>
    <xf numFmtId="0" fontId="25" fillId="24" borderId="13" xfId="64" applyFont="1" applyFill="1" applyBorder="1" applyAlignment="1">
      <alignment horizontal="center" vertical="center"/>
      <protection/>
    </xf>
    <xf numFmtId="197" fontId="25" fillId="24" borderId="0" xfId="64" applyNumberFormat="1" applyFont="1" applyFill="1" applyBorder="1" applyAlignment="1">
      <alignment horizontal="center" vertical="center"/>
      <protection/>
    </xf>
    <xf numFmtId="197" fontId="25" fillId="24" borderId="0" xfId="64" applyNumberFormat="1" applyFont="1" applyFill="1" applyAlignment="1">
      <alignment horizontal="center" vertical="center"/>
      <protection/>
    </xf>
    <xf numFmtId="197" fontId="25" fillId="24" borderId="13" xfId="64" applyNumberFormat="1" applyFont="1" applyFill="1" applyBorder="1" applyAlignment="1">
      <alignment horizontal="center" vertical="center"/>
      <protection/>
    </xf>
    <xf numFmtId="0" fontId="25" fillId="24" borderId="0" xfId="64" applyFont="1" applyFill="1" applyBorder="1" applyAlignment="1">
      <alignment horizontal="center" vertical="center"/>
      <protection/>
    </xf>
    <xf numFmtId="197" fontId="23" fillId="24" borderId="0" xfId="64" applyNumberFormat="1" applyFont="1" applyFill="1" applyBorder="1" applyAlignment="1">
      <alignment horizontal="center" vertical="center"/>
      <protection/>
    </xf>
    <xf numFmtId="197" fontId="23" fillId="24" borderId="0" xfId="64" applyNumberFormat="1" applyFont="1" applyFill="1" applyAlignment="1">
      <alignment horizontal="center" vertical="center"/>
      <protection/>
    </xf>
    <xf numFmtId="197" fontId="23" fillId="24" borderId="13" xfId="64" applyNumberFormat="1" applyFont="1" applyFill="1" applyBorder="1" applyAlignment="1">
      <alignment horizontal="center" vertical="center"/>
      <protection/>
    </xf>
    <xf numFmtId="0" fontId="23" fillId="24" borderId="0" xfId="64" applyFont="1" applyFill="1" applyBorder="1" applyAlignment="1">
      <alignment horizontal="center" vertical="center"/>
      <protection/>
    </xf>
    <xf numFmtId="0" fontId="20" fillId="24" borderId="0" xfId="64" applyFont="1" applyFill="1" applyBorder="1" applyAlignment="1">
      <alignment vertical="center"/>
      <protection/>
    </xf>
    <xf numFmtId="0" fontId="17" fillId="24" borderId="13" xfId="64" applyFont="1" applyFill="1" applyBorder="1" applyAlignment="1">
      <alignment horizontal="center" vertical="center"/>
      <protection/>
    </xf>
    <xf numFmtId="197" fontId="16" fillId="24" borderId="0" xfId="64" applyNumberFormat="1" applyFont="1" applyFill="1" applyBorder="1" applyAlignment="1" applyProtection="1">
      <alignment horizontal="center" vertical="center"/>
      <protection locked="0"/>
    </xf>
    <xf numFmtId="197" fontId="16" fillId="24" borderId="13" xfId="64" applyNumberFormat="1" applyFont="1" applyFill="1" applyBorder="1" applyAlignment="1" applyProtection="1">
      <alignment horizontal="center" vertical="center"/>
      <protection locked="0"/>
    </xf>
    <xf numFmtId="0" fontId="17" fillId="24" borderId="29" xfId="64" applyFont="1" applyFill="1" applyBorder="1" applyAlignment="1">
      <alignment horizontal="center" vertical="center"/>
      <protection/>
    </xf>
    <xf numFmtId="197" fontId="16" fillId="24" borderId="24" xfId="64" applyNumberFormat="1" applyFont="1" applyFill="1" applyBorder="1" applyAlignment="1" applyProtection="1">
      <alignment horizontal="center" vertical="center"/>
      <protection locked="0"/>
    </xf>
    <xf numFmtId="197" fontId="16" fillId="24" borderId="29" xfId="64" applyNumberFormat="1" applyFont="1" applyFill="1" applyBorder="1" applyAlignment="1" applyProtection="1">
      <alignment horizontal="center" vertical="center"/>
      <protection locked="0"/>
    </xf>
    <xf numFmtId="0" fontId="16" fillId="24" borderId="0" xfId="64" applyFont="1" applyFill="1">
      <alignment/>
      <protection/>
    </xf>
    <xf numFmtId="0" fontId="18" fillId="24" borderId="0" xfId="64" applyFont="1" applyFill="1">
      <alignment/>
      <protection/>
    </xf>
    <xf numFmtId="0" fontId="80" fillId="24" borderId="0" xfId="64" applyFont="1" applyFill="1" applyAlignment="1">
      <alignment horizontal="center"/>
      <protection/>
    </xf>
    <xf numFmtId="0" fontId="24" fillId="24" borderId="22" xfId="64" applyFont="1" applyFill="1" applyBorder="1" applyAlignment="1">
      <alignment vertical="center"/>
      <protection/>
    </xf>
    <xf numFmtId="0" fontId="24" fillId="24" borderId="20" xfId="64" applyFont="1" applyFill="1" applyBorder="1" applyAlignment="1">
      <alignment vertical="center"/>
      <protection/>
    </xf>
    <xf numFmtId="0" fontId="43" fillId="24" borderId="12" xfId="64" applyFont="1" applyFill="1" applyBorder="1" applyAlignment="1">
      <alignment horizontal="center" vertical="center"/>
      <protection/>
    </xf>
    <xf numFmtId="0" fontId="10" fillId="24" borderId="29" xfId="64" applyFont="1" applyFill="1" applyBorder="1" applyAlignment="1">
      <alignment horizontal="center" vertical="center"/>
      <protection/>
    </xf>
    <xf numFmtId="0" fontId="24" fillId="24" borderId="26" xfId="64" applyFont="1" applyFill="1" applyBorder="1" applyAlignment="1">
      <alignment horizontal="center" vertical="center"/>
      <protection/>
    </xf>
    <xf numFmtId="0" fontId="24" fillId="24" borderId="26" xfId="64" applyFont="1" applyFill="1" applyBorder="1" applyAlignment="1" quotePrefix="1">
      <alignment horizontal="center" vertical="center"/>
      <protection/>
    </xf>
    <xf numFmtId="0" fontId="24" fillId="24" borderId="25" xfId="64" applyFont="1" applyFill="1" applyBorder="1" applyAlignment="1">
      <alignment horizontal="center" vertical="center"/>
      <protection/>
    </xf>
    <xf numFmtId="0" fontId="16" fillId="24" borderId="20" xfId="64" applyFont="1" applyFill="1" applyBorder="1" applyAlignment="1">
      <alignment horizontal="center" vertical="center"/>
      <protection/>
    </xf>
    <xf numFmtId="0" fontId="16" fillId="24" borderId="10" xfId="64" applyFont="1" applyFill="1" applyBorder="1" applyAlignment="1">
      <alignment horizontal="center" vertical="center"/>
      <protection/>
    </xf>
    <xf numFmtId="0" fontId="25" fillId="24" borderId="10" xfId="64" applyFont="1" applyFill="1" applyBorder="1" applyAlignment="1">
      <alignment horizontal="center" vertical="center"/>
      <protection/>
    </xf>
    <xf numFmtId="0" fontId="23" fillId="24" borderId="10" xfId="64" applyFont="1" applyFill="1" applyBorder="1" applyAlignment="1">
      <alignment horizontal="center" vertical="center"/>
      <protection/>
    </xf>
    <xf numFmtId="189" fontId="16" fillId="24" borderId="0" xfId="64" applyNumberFormat="1" applyFont="1" applyFill="1" applyBorder="1" applyAlignment="1" applyProtection="1">
      <alignment horizontal="center" vertical="center"/>
      <protection locked="0"/>
    </xf>
    <xf numFmtId="189" fontId="16" fillId="24" borderId="13" xfId="64" applyNumberFormat="1" applyFont="1" applyFill="1" applyBorder="1" applyAlignment="1" applyProtection="1">
      <alignment horizontal="center" vertical="center"/>
      <protection locked="0"/>
    </xf>
    <xf numFmtId="0" fontId="16" fillId="24" borderId="0" xfId="64" applyFont="1" applyFill="1" applyBorder="1" applyAlignment="1">
      <alignment horizontal="center" vertical="center" shrinkToFit="1"/>
      <protection/>
    </xf>
    <xf numFmtId="192" fontId="16" fillId="24" borderId="25" xfId="64" applyNumberFormat="1" applyFont="1" applyFill="1" applyBorder="1" applyAlignment="1">
      <alignment horizontal="center" vertical="center"/>
      <protection/>
    </xf>
    <xf numFmtId="189" fontId="16" fillId="24" borderId="24" xfId="64" applyNumberFormat="1" applyFont="1" applyFill="1" applyBorder="1" applyAlignment="1" applyProtection="1">
      <alignment horizontal="center" vertical="center"/>
      <protection locked="0"/>
    </xf>
    <xf numFmtId="189" fontId="16" fillId="24" borderId="29" xfId="64" applyNumberFormat="1" applyFont="1" applyFill="1" applyBorder="1" applyAlignment="1" applyProtection="1">
      <alignment horizontal="center" vertical="center"/>
      <protection locked="0"/>
    </xf>
    <xf numFmtId="0" fontId="16" fillId="24" borderId="24" xfId="64" applyFont="1" applyFill="1" applyBorder="1" applyAlignment="1">
      <alignment horizontal="center" vertical="center" shrinkToFit="1"/>
      <protection/>
    </xf>
    <xf numFmtId="0" fontId="17" fillId="24" borderId="21" xfId="64" applyFont="1" applyFill="1" applyBorder="1" applyAlignment="1" quotePrefix="1">
      <alignment horizontal="left"/>
      <protection/>
    </xf>
    <xf numFmtId="0" fontId="24" fillId="24" borderId="0" xfId="64" applyFont="1" applyFill="1">
      <alignment/>
      <protection/>
    </xf>
    <xf numFmtId="0" fontId="10" fillId="24" borderId="22" xfId="64" applyFont="1" applyFill="1" applyBorder="1" applyAlignment="1">
      <alignment horizontal="center" vertical="center"/>
      <protection/>
    </xf>
    <xf numFmtId="0" fontId="43" fillId="24" borderId="26" xfId="64" applyFont="1" applyFill="1" applyBorder="1" applyAlignment="1">
      <alignment horizontal="center" vertical="center" wrapText="1"/>
      <protection/>
    </xf>
    <xf numFmtId="0" fontId="43" fillId="24" borderId="43" xfId="64" applyFont="1" applyFill="1" applyBorder="1" applyAlignment="1">
      <alignment horizontal="center" vertical="center" wrapText="1"/>
      <protection/>
    </xf>
    <xf numFmtId="0" fontId="24" fillId="24" borderId="25" xfId="64" applyFont="1" applyFill="1" applyBorder="1" applyAlignment="1" quotePrefix="1">
      <alignment horizontal="center" vertical="center"/>
      <protection/>
    </xf>
    <xf numFmtId="0" fontId="24" fillId="24" borderId="24" xfId="64" applyFont="1" applyFill="1" applyBorder="1" applyAlignment="1">
      <alignment horizontal="center" vertical="center"/>
      <protection/>
    </xf>
    <xf numFmtId="189" fontId="16" fillId="24" borderId="0" xfId="64" applyNumberFormat="1" applyFont="1" applyFill="1" applyAlignment="1">
      <alignment horizontal="center" vertical="center"/>
      <protection/>
    </xf>
    <xf numFmtId="189" fontId="16" fillId="24" borderId="13" xfId="64" applyNumberFormat="1" applyFont="1" applyFill="1" applyBorder="1" applyAlignment="1">
      <alignment horizontal="center" vertical="center"/>
      <protection/>
    </xf>
    <xf numFmtId="191" fontId="16" fillId="24" borderId="13" xfId="64" applyNumberFormat="1" applyFont="1" applyFill="1" applyBorder="1" applyAlignment="1">
      <alignment horizontal="center" vertical="center"/>
      <protection/>
    </xf>
    <xf numFmtId="0" fontId="22" fillId="24" borderId="0" xfId="64" applyFont="1" applyFill="1">
      <alignment/>
      <protection/>
    </xf>
    <xf numFmtId="0" fontId="16" fillId="24" borderId="13" xfId="64" applyFont="1" applyFill="1" applyBorder="1" applyAlignment="1">
      <alignment horizontal="center" vertical="center" shrinkToFit="1"/>
      <protection/>
    </xf>
    <xf numFmtId="192" fontId="16" fillId="24" borderId="10" xfId="64" applyNumberFormat="1" applyFont="1" applyFill="1" applyBorder="1" applyAlignment="1">
      <alignment horizontal="center" vertical="center" shrinkToFit="1"/>
      <protection/>
    </xf>
    <xf numFmtId="192" fontId="16" fillId="24" borderId="0" xfId="64" applyNumberFormat="1" applyFont="1" applyFill="1" applyAlignment="1">
      <alignment horizontal="center" vertical="center" shrinkToFit="1"/>
      <protection/>
    </xf>
    <xf numFmtId="192" fontId="16" fillId="24" borderId="0" xfId="64" applyNumberFormat="1" applyFont="1" applyFill="1" applyBorder="1" applyAlignment="1">
      <alignment horizontal="center" vertical="center" shrinkToFit="1"/>
      <protection/>
    </xf>
    <xf numFmtId="0" fontId="16" fillId="24" borderId="10" xfId="64" applyFont="1" applyFill="1" applyBorder="1" applyAlignment="1">
      <alignment horizontal="center" vertical="center" shrinkToFit="1"/>
      <protection/>
    </xf>
    <xf numFmtId="0" fontId="22" fillId="24" borderId="0" xfId="64" applyFont="1" applyFill="1" applyAlignment="1">
      <alignment vertical="center" shrinkToFit="1"/>
      <protection/>
    </xf>
    <xf numFmtId="0" fontId="23" fillId="24" borderId="13" xfId="64" applyFont="1" applyFill="1" applyBorder="1" applyAlignment="1">
      <alignment horizontal="center" vertical="center" shrinkToFit="1"/>
      <protection/>
    </xf>
    <xf numFmtId="192" fontId="23" fillId="24" borderId="10" xfId="64" applyNumberFormat="1" applyFont="1" applyFill="1" applyBorder="1" applyAlignment="1">
      <alignment horizontal="center" vertical="center" shrinkToFit="1"/>
      <protection/>
    </xf>
    <xf numFmtId="192" fontId="23" fillId="24" borderId="0" xfId="64" applyNumberFormat="1" applyFont="1" applyFill="1" applyAlignment="1">
      <alignment horizontal="center" vertical="center" shrinkToFit="1"/>
      <protection/>
    </xf>
    <xf numFmtId="192" fontId="23" fillId="24" borderId="0" xfId="64" applyNumberFormat="1" applyFont="1" applyFill="1" applyBorder="1" applyAlignment="1">
      <alignment horizontal="center" vertical="center" shrinkToFit="1"/>
      <protection/>
    </xf>
    <xf numFmtId="0" fontId="23" fillId="24" borderId="10" xfId="64" applyFont="1" applyFill="1" applyBorder="1" applyAlignment="1">
      <alignment horizontal="center" vertical="center" shrinkToFit="1"/>
      <protection/>
    </xf>
    <xf numFmtId="0" fontId="20" fillId="24" borderId="0" xfId="64" applyFont="1" applyFill="1" applyAlignment="1">
      <alignment vertical="center" shrinkToFit="1"/>
      <protection/>
    </xf>
    <xf numFmtId="189" fontId="16" fillId="24" borderId="0" xfId="64" applyNumberFormat="1" applyFont="1" applyFill="1" applyBorder="1" applyAlignment="1">
      <alignment horizontal="center" vertical="center" shrinkToFit="1"/>
      <protection/>
    </xf>
    <xf numFmtId="189" fontId="16" fillId="24" borderId="13" xfId="64" applyNumberFormat="1" applyFont="1" applyFill="1" applyBorder="1" applyAlignment="1">
      <alignment horizontal="center" vertical="center" shrinkToFit="1"/>
      <protection/>
    </xf>
    <xf numFmtId="0" fontId="16" fillId="24" borderId="0" xfId="64" applyFont="1" applyFill="1" applyAlignment="1">
      <alignment vertical="center" shrinkToFit="1"/>
      <protection/>
    </xf>
    <xf numFmtId="0" fontId="16" fillId="24" borderId="29" xfId="64" applyFont="1" applyFill="1" applyBorder="1" applyAlignment="1">
      <alignment horizontal="center" vertical="center" shrinkToFit="1"/>
      <protection/>
    </xf>
    <xf numFmtId="192" fontId="16" fillId="24" borderId="25" xfId="64" applyNumberFormat="1" applyFont="1" applyFill="1" applyBorder="1" applyAlignment="1">
      <alignment horizontal="center" vertical="center" shrinkToFit="1"/>
      <protection/>
    </xf>
    <xf numFmtId="189" fontId="16" fillId="24" borderId="24" xfId="64" applyNumberFormat="1" applyFont="1" applyFill="1" applyBorder="1" applyAlignment="1">
      <alignment horizontal="center" vertical="center" shrinkToFit="1"/>
      <protection/>
    </xf>
    <xf numFmtId="192" fontId="16" fillId="24" borderId="24" xfId="64" applyNumberFormat="1" applyFont="1" applyFill="1" applyBorder="1" applyAlignment="1">
      <alignment horizontal="center" vertical="center" shrinkToFit="1"/>
      <protection/>
    </xf>
    <xf numFmtId="189" fontId="16" fillId="24" borderId="29" xfId="64" applyNumberFormat="1" applyFont="1" applyFill="1" applyBorder="1" applyAlignment="1">
      <alignment horizontal="center" vertical="center" shrinkToFit="1"/>
      <protection/>
    </xf>
    <xf numFmtId="191" fontId="16" fillId="24" borderId="0" xfId="64" applyNumberFormat="1" applyFont="1" applyFill="1" applyBorder="1" applyAlignment="1">
      <alignment horizontal="center" vertical="center"/>
      <protection/>
    </xf>
    <xf numFmtId="0" fontId="81" fillId="24" borderId="13" xfId="64" applyFont="1" applyFill="1" applyBorder="1" applyAlignment="1">
      <alignment horizontal="center" vertical="center"/>
      <protection/>
    </xf>
    <xf numFmtId="191" fontId="23" fillId="24" borderId="0" xfId="64" applyNumberFormat="1" applyFont="1" applyFill="1" applyAlignment="1">
      <alignment horizontal="center" vertical="center"/>
      <protection/>
    </xf>
    <xf numFmtId="191" fontId="23" fillId="24" borderId="0" xfId="64" applyNumberFormat="1" applyFont="1" applyFill="1" applyBorder="1" applyAlignment="1">
      <alignment horizontal="center" vertical="center"/>
      <protection/>
    </xf>
    <xf numFmtId="191" fontId="23" fillId="24" borderId="13" xfId="64" applyNumberFormat="1" applyFont="1" applyFill="1" applyBorder="1" applyAlignment="1">
      <alignment horizontal="center" vertical="center"/>
      <protection/>
    </xf>
    <xf numFmtId="0" fontId="81" fillId="24" borderId="10" xfId="64" applyFont="1" applyFill="1" applyBorder="1" applyAlignment="1">
      <alignment horizontal="center" vertical="center"/>
      <protection/>
    </xf>
    <xf numFmtId="0" fontId="20" fillId="24" borderId="0" xfId="64" applyFont="1" applyFill="1">
      <alignment/>
      <protection/>
    </xf>
    <xf numFmtId="0" fontId="16" fillId="24" borderId="24" xfId="64" applyFont="1" applyFill="1" applyBorder="1" applyAlignment="1">
      <alignment vertical="center"/>
      <protection/>
    </xf>
    <xf numFmtId="0" fontId="16" fillId="24" borderId="24" xfId="64" applyFont="1" applyFill="1" applyBorder="1" applyAlignment="1">
      <alignment horizontal="right" vertical="center" shrinkToFit="1"/>
      <protection/>
    </xf>
    <xf numFmtId="0" fontId="16" fillId="24" borderId="24" xfId="64" applyFont="1" applyFill="1" applyBorder="1" applyAlignment="1">
      <alignment horizontal="right" vertical="center"/>
      <protection/>
    </xf>
    <xf numFmtId="0" fontId="16" fillId="24" borderId="22" xfId="64" applyFont="1" applyFill="1" applyBorder="1" applyAlignment="1">
      <alignment vertical="center" shrinkToFit="1"/>
      <protection/>
    </xf>
    <xf numFmtId="0" fontId="16" fillId="24" borderId="20" xfId="64" applyFont="1" applyFill="1" applyBorder="1" applyAlignment="1">
      <alignment vertical="center" shrinkToFit="1"/>
      <protection/>
    </xf>
    <xf numFmtId="0" fontId="7" fillId="24" borderId="13" xfId="64" applyFont="1" applyFill="1" applyBorder="1" applyAlignment="1">
      <alignment horizontal="center" vertical="center" shrinkToFit="1"/>
      <protection/>
    </xf>
    <xf numFmtId="0" fontId="16" fillId="24" borderId="10" xfId="64" applyFont="1" applyFill="1" applyBorder="1" applyAlignment="1" quotePrefix="1">
      <alignment horizontal="center" vertical="center" shrinkToFit="1"/>
      <protection/>
    </xf>
    <xf numFmtId="0" fontId="16" fillId="24" borderId="13" xfId="64" applyFont="1" applyFill="1" applyBorder="1" applyAlignment="1">
      <alignment vertical="center" shrinkToFit="1"/>
      <protection/>
    </xf>
    <xf numFmtId="0" fontId="17" fillId="24" borderId="11" xfId="64" applyFont="1" applyFill="1" applyBorder="1" applyAlignment="1" quotePrefix="1">
      <alignment horizontal="center" vertical="center" shrinkToFit="1"/>
      <protection/>
    </xf>
    <xf numFmtId="0" fontId="16" fillId="24" borderId="10" xfId="64" applyFont="1" applyFill="1" applyBorder="1" applyAlignment="1">
      <alignment vertical="center" shrinkToFit="1"/>
      <protection/>
    </xf>
    <xf numFmtId="0" fontId="16" fillId="24" borderId="12" xfId="64" applyFont="1" applyFill="1" applyBorder="1" applyAlignment="1" quotePrefix="1">
      <alignment horizontal="center" vertical="center" shrinkToFit="1"/>
      <protection/>
    </xf>
    <xf numFmtId="0" fontId="16" fillId="24" borderId="12" xfId="64" applyFont="1" applyFill="1" applyBorder="1" applyAlignment="1">
      <alignment horizontal="center" vertical="center" shrinkToFit="1"/>
      <protection/>
    </xf>
    <xf numFmtId="0" fontId="16" fillId="24" borderId="29" xfId="64" applyFont="1" applyFill="1" applyBorder="1" applyAlignment="1">
      <alignment vertical="center" shrinkToFit="1"/>
      <protection/>
    </xf>
    <xf numFmtId="0" fontId="16" fillId="24" borderId="26" xfId="64" applyFont="1" applyFill="1" applyBorder="1" applyAlignment="1">
      <alignment horizontal="center" vertical="center" shrinkToFit="1"/>
      <protection/>
    </xf>
    <xf numFmtId="0" fontId="16" fillId="24" borderId="25" xfId="64" applyFont="1" applyFill="1" applyBorder="1" applyAlignment="1">
      <alignment vertical="center" shrinkToFit="1"/>
      <protection/>
    </xf>
    <xf numFmtId="190" fontId="16" fillId="24" borderId="0" xfId="64" applyNumberFormat="1" applyFont="1" applyFill="1" applyAlignment="1">
      <alignment horizontal="center" vertical="center" shrinkToFit="1"/>
      <protection/>
    </xf>
    <xf numFmtId="189" fontId="16" fillId="24" borderId="0" xfId="64" applyNumberFormat="1" applyFont="1" applyFill="1" applyAlignment="1">
      <alignment horizontal="center" vertical="center" shrinkToFit="1"/>
      <protection/>
    </xf>
    <xf numFmtId="0" fontId="16" fillId="24" borderId="0" xfId="64" applyFont="1" applyFill="1" applyAlignment="1">
      <alignment horizontal="center" vertical="center" shrinkToFit="1"/>
      <protection/>
    </xf>
    <xf numFmtId="198" fontId="16" fillId="24" borderId="0" xfId="64" applyNumberFormat="1" applyFont="1" applyFill="1" applyAlignment="1">
      <alignment horizontal="center" vertical="center" shrinkToFit="1"/>
      <protection/>
    </xf>
    <xf numFmtId="199" fontId="7" fillId="24" borderId="0" xfId="64" applyNumberFormat="1" applyFont="1" applyFill="1" applyBorder="1" applyAlignment="1">
      <alignment horizontal="right" vertical="center" shrinkToFit="1"/>
      <protection/>
    </xf>
    <xf numFmtId="199" fontId="7" fillId="24" borderId="13" xfId="64" applyNumberFormat="1" applyFont="1" applyFill="1" applyBorder="1" applyAlignment="1">
      <alignment horizontal="right" vertical="center" shrinkToFit="1"/>
      <protection/>
    </xf>
    <xf numFmtId="194" fontId="16" fillId="24" borderId="0" xfId="64" applyNumberFormat="1" applyFont="1" applyFill="1" applyAlignment="1">
      <alignment horizontal="center" vertical="center" shrinkToFit="1"/>
      <protection/>
    </xf>
    <xf numFmtId="190" fontId="23" fillId="24" borderId="0" xfId="64" applyNumberFormat="1" applyFont="1" applyFill="1" applyAlignment="1">
      <alignment horizontal="center" vertical="center" shrinkToFit="1"/>
      <protection/>
    </xf>
    <xf numFmtId="197" fontId="23" fillId="24" borderId="0" xfId="64" applyNumberFormat="1" applyFont="1" applyFill="1" applyAlignment="1">
      <alignment horizontal="right" vertical="center"/>
      <protection/>
    </xf>
    <xf numFmtId="199" fontId="23" fillId="24" borderId="13" xfId="64" applyNumberFormat="1" applyFont="1" applyFill="1" applyBorder="1" applyAlignment="1">
      <alignment horizontal="right" vertical="center" shrinkToFit="1"/>
      <protection/>
    </xf>
    <xf numFmtId="0" fontId="23" fillId="24" borderId="0" xfId="64" applyFont="1" applyFill="1" applyAlignment="1">
      <alignment vertical="center" shrinkToFit="1"/>
      <protection/>
    </xf>
    <xf numFmtId="199" fontId="16" fillId="24" borderId="13" xfId="64" applyNumberFormat="1" applyFont="1" applyFill="1" applyBorder="1" applyAlignment="1">
      <alignment horizontal="right" vertical="center" shrinkToFit="1"/>
      <protection/>
    </xf>
    <xf numFmtId="190" fontId="16" fillId="24" borderId="24" xfId="64" applyNumberFormat="1" applyFont="1" applyFill="1" applyBorder="1" applyAlignment="1">
      <alignment horizontal="center" vertical="center" shrinkToFit="1"/>
      <protection/>
    </xf>
    <xf numFmtId="199" fontId="16" fillId="24" borderId="29" xfId="64" applyNumberFormat="1" applyFont="1" applyFill="1" applyBorder="1" applyAlignment="1">
      <alignment horizontal="right" vertical="center" shrinkToFit="1"/>
      <protection/>
    </xf>
    <xf numFmtId="0" fontId="24" fillId="24" borderId="10" xfId="64" applyFont="1" applyFill="1" applyBorder="1" applyAlignment="1" quotePrefix="1">
      <alignment horizontal="center" vertical="center" shrinkToFit="1"/>
      <protection/>
    </xf>
    <xf numFmtId="0" fontId="24" fillId="24" borderId="0" xfId="64" applyFont="1" applyFill="1" applyBorder="1" applyAlignment="1">
      <alignment horizontal="center" vertical="center" shrinkToFit="1"/>
      <protection/>
    </xf>
    <xf numFmtId="189" fontId="16" fillId="24" borderId="20" xfId="64" applyNumberFormat="1" applyFont="1" applyFill="1" applyBorder="1" applyAlignment="1">
      <alignment horizontal="center" vertical="center" shrinkToFit="1"/>
      <protection/>
    </xf>
    <xf numFmtId="190" fontId="16" fillId="24" borderId="21" xfId="64" applyNumberFormat="1" applyFont="1" applyFill="1" applyBorder="1" applyAlignment="1">
      <alignment horizontal="center" vertical="center" shrinkToFit="1"/>
      <protection/>
    </xf>
    <xf numFmtId="189" fontId="16" fillId="24" borderId="21" xfId="64" applyNumberFormat="1" applyFont="1" applyFill="1" applyBorder="1" applyAlignment="1">
      <alignment horizontal="center" vertical="center" shrinkToFit="1"/>
      <protection/>
    </xf>
    <xf numFmtId="189" fontId="7" fillId="24" borderId="21" xfId="64" applyNumberFormat="1" applyFont="1" applyFill="1" applyBorder="1" applyAlignment="1">
      <alignment horizontal="center" vertical="center" shrinkToFit="1"/>
      <protection/>
    </xf>
    <xf numFmtId="194" fontId="7" fillId="24" borderId="22" xfId="64" applyNumberFormat="1" applyFont="1" applyFill="1" applyBorder="1" applyAlignment="1">
      <alignment horizontal="center" vertical="center" shrinkToFit="1"/>
      <protection/>
    </xf>
    <xf numFmtId="189" fontId="16" fillId="24" borderId="10" xfId="64" applyNumberFormat="1" applyFont="1" applyFill="1" applyBorder="1" applyAlignment="1">
      <alignment horizontal="center" vertical="center" shrinkToFit="1"/>
      <protection/>
    </xf>
    <xf numFmtId="190" fontId="16" fillId="24" borderId="0" xfId="64" applyNumberFormat="1" applyFont="1" applyFill="1" applyBorder="1" applyAlignment="1">
      <alignment horizontal="center" vertical="center" shrinkToFit="1"/>
      <protection/>
    </xf>
    <xf numFmtId="189" fontId="7" fillId="24" borderId="0" xfId="64" applyNumberFormat="1" applyFont="1" applyFill="1" applyBorder="1" applyAlignment="1">
      <alignment horizontal="center" vertical="center" shrinkToFit="1"/>
      <protection/>
    </xf>
    <xf numFmtId="194" fontId="7" fillId="24" borderId="13" xfId="64" applyNumberFormat="1" applyFont="1" applyFill="1" applyBorder="1" applyAlignment="1">
      <alignment horizontal="center" vertical="center" shrinkToFit="1"/>
      <protection/>
    </xf>
    <xf numFmtId="198" fontId="16" fillId="24" borderId="0" xfId="64" applyNumberFormat="1" applyFont="1" applyFill="1" applyBorder="1" applyAlignment="1">
      <alignment horizontal="center" vertical="center" shrinkToFit="1"/>
      <protection/>
    </xf>
    <xf numFmtId="2" fontId="16" fillId="24" borderId="0" xfId="64" applyNumberFormat="1" applyFont="1" applyFill="1" applyBorder="1" applyAlignment="1">
      <alignment horizontal="center" vertical="center" shrinkToFit="1"/>
      <protection/>
    </xf>
    <xf numFmtId="189" fontId="7" fillId="24" borderId="0" xfId="64" applyNumberFormat="1" applyFont="1" applyFill="1" applyBorder="1" applyAlignment="1">
      <alignment horizontal="right" vertical="center" shrinkToFit="1"/>
      <protection/>
    </xf>
    <xf numFmtId="198" fontId="7" fillId="24" borderId="13" xfId="64" applyNumberFormat="1" applyFont="1" applyFill="1" applyBorder="1" applyAlignment="1">
      <alignment horizontal="center" vertical="center" shrinkToFit="1"/>
      <protection/>
    </xf>
    <xf numFmtId="0" fontId="22" fillId="24" borderId="0" xfId="64" applyFont="1" applyFill="1" applyAlignment="1">
      <alignment vertical="center"/>
      <protection/>
    </xf>
    <xf numFmtId="41" fontId="4" fillId="24" borderId="0" xfId="64" applyNumberFormat="1" applyFont="1" applyFill="1">
      <alignment/>
      <protection/>
    </xf>
    <xf numFmtId="0" fontId="4" fillId="24" borderId="0" xfId="64" applyFont="1" applyFill="1">
      <alignment/>
      <protection/>
    </xf>
    <xf numFmtId="0" fontId="30" fillId="24" borderId="14" xfId="64" applyFont="1" applyFill="1" applyBorder="1" applyAlignment="1">
      <alignment horizontal="center" wrapText="1"/>
      <protection/>
    </xf>
    <xf numFmtId="0" fontId="30" fillId="24" borderId="15" xfId="64" applyFont="1" applyFill="1" applyBorder="1" applyAlignment="1">
      <alignment horizontal="center" wrapText="1"/>
      <protection/>
    </xf>
    <xf numFmtId="0" fontId="24" fillId="24" borderId="44" xfId="64" applyFont="1" applyFill="1" applyBorder="1" applyAlignment="1">
      <alignment horizontal="center" vertical="center"/>
      <protection/>
    </xf>
    <xf numFmtId="0" fontId="10" fillId="24" borderId="31" xfId="64" applyFont="1" applyFill="1" applyBorder="1" applyAlignment="1">
      <alignment horizontal="center" vertical="center"/>
      <protection/>
    </xf>
    <xf numFmtId="0" fontId="30" fillId="24" borderId="28" xfId="64" applyFont="1" applyFill="1" applyBorder="1" applyAlignment="1">
      <alignment horizontal="center" wrapText="1"/>
      <protection/>
    </xf>
    <xf numFmtId="0" fontId="30" fillId="24" borderId="32" xfId="64" applyFont="1" applyFill="1" applyBorder="1" applyAlignment="1">
      <alignment horizontal="center" wrapText="1"/>
      <protection/>
    </xf>
    <xf numFmtId="0" fontId="24" fillId="24" borderId="28" xfId="64" applyFont="1" applyFill="1" applyBorder="1" applyAlignment="1">
      <alignment horizontal="center" vertical="center"/>
      <protection/>
    </xf>
    <xf numFmtId="0" fontId="10" fillId="24" borderId="34" xfId="64" applyFont="1" applyFill="1" applyBorder="1" applyAlignment="1">
      <alignment horizontal="center" vertical="center"/>
      <protection/>
    </xf>
    <xf numFmtId="0" fontId="30" fillId="24" borderId="27" xfId="64" applyFont="1" applyFill="1" applyBorder="1" applyAlignment="1">
      <alignment horizontal="center" wrapText="1"/>
      <protection/>
    </xf>
    <xf numFmtId="0" fontId="30" fillId="24" borderId="19" xfId="64" applyFont="1" applyFill="1" applyBorder="1" applyAlignment="1">
      <alignment horizontal="center" wrapText="1"/>
      <protection/>
    </xf>
    <xf numFmtId="0" fontId="4" fillId="24" borderId="19" xfId="64" applyFont="1" applyFill="1" applyBorder="1" applyAlignment="1">
      <alignment wrapText="1"/>
      <protection/>
    </xf>
    <xf numFmtId="0" fontId="30" fillId="24" borderId="19" xfId="64" applyFont="1" applyFill="1" applyBorder="1" applyAlignment="1" quotePrefix="1">
      <alignment horizontal="center" wrapText="1"/>
      <protection/>
    </xf>
    <xf numFmtId="0" fontId="24" fillId="24" borderId="45" xfId="64" applyFont="1" applyFill="1" applyBorder="1" applyAlignment="1">
      <alignment horizontal="center" vertical="center"/>
      <protection/>
    </xf>
    <xf numFmtId="41" fontId="7" fillId="24" borderId="0" xfId="64" applyNumberFormat="1" applyFont="1" applyFill="1" applyAlignment="1">
      <alignment horizontal="center" vertical="center"/>
      <protection/>
    </xf>
    <xf numFmtId="41" fontId="7" fillId="24" borderId="0" xfId="48" applyFont="1" applyFill="1" applyAlignment="1">
      <alignment horizontal="center" vertical="center"/>
    </xf>
    <xf numFmtId="0" fontId="16" fillId="24" borderId="28" xfId="64" applyFont="1" applyFill="1" applyBorder="1" applyAlignment="1">
      <alignment horizontal="center" vertical="center" shrinkToFit="1"/>
      <protection/>
    </xf>
    <xf numFmtId="0" fontId="0" fillId="24" borderId="0" xfId="64" applyFill="1" applyAlignment="1">
      <alignment horizontal="center" vertical="center"/>
      <protection/>
    </xf>
    <xf numFmtId="0" fontId="0" fillId="24" borderId="0" xfId="64" applyFont="1" applyFill="1" applyAlignment="1">
      <alignment horizontal="center" vertical="center"/>
      <protection/>
    </xf>
    <xf numFmtId="41" fontId="33" fillId="24" borderId="10" xfId="48" applyFont="1" applyFill="1" applyBorder="1" applyAlignment="1">
      <alignment horizontal="center" vertical="center"/>
    </xf>
    <xf numFmtId="41" fontId="33" fillId="24" borderId="0" xfId="48" applyFont="1" applyFill="1" applyBorder="1" applyAlignment="1">
      <alignment horizontal="center" vertical="center"/>
    </xf>
    <xf numFmtId="41" fontId="33" fillId="24" borderId="31" xfId="48" applyFont="1" applyFill="1" applyBorder="1" applyAlignment="1">
      <alignment horizontal="center" vertical="center"/>
    </xf>
    <xf numFmtId="0" fontId="23" fillId="24" borderId="28" xfId="64" applyFont="1" applyFill="1" applyBorder="1" applyAlignment="1">
      <alignment horizontal="center" vertical="center" shrinkToFit="1"/>
      <protection/>
    </xf>
    <xf numFmtId="0" fontId="16" fillId="24" borderId="28" xfId="64" applyFont="1" applyFill="1" applyBorder="1" applyAlignment="1">
      <alignment horizontal="center" vertical="center"/>
      <protection/>
    </xf>
    <xf numFmtId="0" fontId="16" fillId="24" borderId="45" xfId="64" applyFont="1" applyFill="1" applyBorder="1" applyAlignment="1">
      <alignment horizontal="center" vertical="center"/>
      <protection/>
    </xf>
    <xf numFmtId="0" fontId="0" fillId="24" borderId="0" xfId="64" applyFill="1">
      <alignment/>
      <protection/>
    </xf>
    <xf numFmtId="0" fontId="37" fillId="24" borderId="0" xfId="64" applyFont="1" applyFill="1">
      <alignment/>
      <protection/>
    </xf>
    <xf numFmtId="0" fontId="30" fillId="24" borderId="0" xfId="64" applyFont="1" applyFill="1" applyAlignment="1">
      <alignment horizontal="right"/>
      <protection/>
    </xf>
    <xf numFmtId="0" fontId="7" fillId="24" borderId="13" xfId="64" applyFont="1" applyFill="1" applyBorder="1" applyAlignment="1">
      <alignment horizontal="center" vertical="center"/>
      <protection/>
    </xf>
    <xf numFmtId="0" fontId="0" fillId="24" borderId="0" xfId="64" applyFill="1" applyBorder="1">
      <alignment/>
      <protection/>
    </xf>
    <xf numFmtId="0" fontId="7" fillId="24" borderId="29" xfId="64" applyFont="1" applyFill="1" applyBorder="1" applyAlignment="1">
      <alignment horizontal="center" vertical="center"/>
      <protection/>
    </xf>
    <xf numFmtId="0" fontId="0" fillId="24" borderId="19" xfId="64" applyFill="1" applyBorder="1" applyAlignment="1">
      <alignment wrapText="1"/>
      <protection/>
    </xf>
    <xf numFmtId="41" fontId="33" fillId="24" borderId="0" xfId="48" applyFont="1" applyFill="1" applyAlignment="1">
      <alignment horizontal="center" vertical="center"/>
    </xf>
    <xf numFmtId="180" fontId="16" fillId="24" borderId="0" xfId="0" applyNumberFormat="1" applyFont="1" applyFill="1" applyBorder="1" applyAlignment="1">
      <alignment horizontal="center" vertical="center" shrinkToFit="1"/>
    </xf>
    <xf numFmtId="194" fontId="16" fillId="24" borderId="21" xfId="64" applyNumberFormat="1" applyFont="1" applyFill="1" applyBorder="1" applyAlignment="1">
      <alignment horizontal="center" vertical="center" shrinkToFit="1"/>
      <protection/>
    </xf>
    <xf numFmtId="0" fontId="23" fillId="24" borderId="29" xfId="64" applyFont="1" applyFill="1" applyBorder="1" applyAlignment="1">
      <alignment horizontal="center" vertical="center" shrinkToFit="1"/>
      <protection/>
    </xf>
    <xf numFmtId="0" fontId="17" fillId="24" borderId="0" xfId="64" applyFont="1" applyFill="1" applyAlignment="1">
      <alignment shrinkToFit="1"/>
      <protection/>
    </xf>
    <xf numFmtId="0" fontId="17" fillId="24" borderId="0" xfId="64" applyFont="1" applyFill="1" applyAlignment="1">
      <alignment/>
      <protection/>
    </xf>
    <xf numFmtId="0" fontId="17" fillId="24" borderId="0" xfId="64" applyFont="1" applyFill="1" applyBorder="1" applyAlignment="1" quotePrefix="1">
      <alignment/>
      <protection/>
    </xf>
    <xf numFmtId="0" fontId="17" fillId="24" borderId="0" xfId="64" applyFont="1" applyFill="1" applyAlignment="1">
      <alignment horizontal="left"/>
      <protection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1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center" vertical="center"/>
    </xf>
    <xf numFmtId="197" fontId="23" fillId="0" borderId="24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86" fontId="24" fillId="0" borderId="0" xfId="0" applyNumberFormat="1" applyFont="1" applyFill="1" applyBorder="1" applyAlignment="1">
      <alignment horizontal="center" vertical="center"/>
    </xf>
    <xf numFmtId="197" fontId="23" fillId="0" borderId="25" xfId="0" applyNumberFormat="1" applyFont="1" applyFill="1" applyBorder="1" applyAlignment="1">
      <alignment horizontal="center" vertical="center"/>
    </xf>
    <xf numFmtId="186" fontId="23" fillId="0" borderId="24" xfId="0" applyNumberFormat="1" applyFont="1" applyFill="1" applyBorder="1" applyAlignment="1">
      <alignment horizontal="center" vertical="center"/>
    </xf>
    <xf numFmtId="197" fontId="23" fillId="0" borderId="0" xfId="0" applyNumberFormat="1" applyFont="1" applyFill="1" applyAlignment="1">
      <alignment horizontal="center" vertical="center"/>
    </xf>
    <xf numFmtId="197" fontId="23" fillId="0" borderId="0" xfId="0" applyNumberFormat="1" applyFont="1" applyFill="1" applyBorder="1" applyAlignment="1">
      <alignment horizontal="center" vertical="center"/>
    </xf>
    <xf numFmtId="197" fontId="23" fillId="0" borderId="13" xfId="0" applyNumberFormat="1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 wrapText="1"/>
    </xf>
    <xf numFmtId="0" fontId="83" fillId="0" borderId="4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24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/>
    </xf>
    <xf numFmtId="197" fontId="75" fillId="0" borderId="2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75" fillId="0" borderId="27" xfId="0" applyFont="1" applyFill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191" fontId="47" fillId="0" borderId="10" xfId="0" applyNumberFormat="1" applyFont="1" applyFill="1" applyBorder="1" applyAlignment="1">
      <alignment horizontal="center" vertical="center"/>
    </xf>
    <xf numFmtId="191" fontId="47" fillId="0" borderId="0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191" fontId="18" fillId="0" borderId="28" xfId="0" applyNumberFormat="1" applyFont="1" applyFill="1" applyBorder="1" applyAlignment="1">
      <alignment horizontal="center" vertical="center"/>
    </xf>
    <xf numFmtId="191" fontId="16" fillId="0" borderId="0" xfId="48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191" fontId="18" fillId="0" borderId="27" xfId="0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44" fillId="0" borderId="3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4" fillId="0" borderId="0" xfId="48" applyNumberFormat="1" applyFont="1" applyFill="1" applyBorder="1" applyAlignment="1">
      <alignment horizontal="center" vertical="center" wrapText="1"/>
    </xf>
    <xf numFmtId="19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91" fontId="23" fillId="0" borderId="10" xfId="0" applyNumberFormat="1" applyFont="1" applyFill="1" applyBorder="1" applyAlignment="1">
      <alignment horizontal="center" vertical="center"/>
    </xf>
    <xf numFmtId="19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91" fontId="16" fillId="0" borderId="27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3" fillId="0" borderId="40" xfId="0" applyFont="1" applyFill="1" applyBorder="1" applyAlignment="1">
      <alignment horizontal="center"/>
    </xf>
    <xf numFmtId="192" fontId="23" fillId="0" borderId="42" xfId="0" applyNumberFormat="1" applyFont="1" applyFill="1" applyBorder="1" applyAlignment="1" applyProtection="1">
      <alignment horizontal="right" vertical="center"/>
      <protection locked="0"/>
    </xf>
    <xf numFmtId="41" fontId="23" fillId="0" borderId="42" xfId="48" applyFont="1" applyFill="1" applyBorder="1" applyAlignment="1">
      <alignment horizontal="right" vertical="center" shrinkToFit="1"/>
    </xf>
    <xf numFmtId="41" fontId="23" fillId="0" borderId="42" xfId="48" applyFont="1" applyFill="1" applyBorder="1" applyAlignment="1" applyProtection="1">
      <alignment horizontal="right" vertical="center"/>
      <protection locked="0"/>
    </xf>
    <xf numFmtId="178" fontId="23" fillId="0" borderId="42" xfId="0" applyNumberFormat="1" applyFont="1" applyFill="1" applyBorder="1" applyAlignment="1">
      <alignment horizontal="right" vertical="center" shrinkToFit="1"/>
    </xf>
    <xf numFmtId="185" fontId="23" fillId="0" borderId="42" xfId="48" applyNumberFormat="1" applyFont="1" applyFill="1" applyBorder="1" applyAlignment="1">
      <alignment horizontal="right" vertical="center" shrinkToFit="1"/>
    </xf>
    <xf numFmtId="43" fontId="23" fillId="0" borderId="42" xfId="48" applyNumberFormat="1" applyFont="1" applyFill="1" applyBorder="1" applyAlignment="1">
      <alignment horizontal="right" vertical="center" shrinkToFit="1"/>
    </xf>
    <xf numFmtId="185" fontId="23" fillId="0" borderId="42" xfId="48" applyNumberFormat="1" applyFont="1" applyFill="1" applyBorder="1" applyAlignment="1" applyProtection="1">
      <alignment horizontal="right" vertical="center"/>
      <protection locked="0"/>
    </xf>
    <xf numFmtId="0" fontId="23" fillId="0" borderId="41" xfId="0" applyFont="1" applyFill="1" applyBorder="1" applyAlignment="1">
      <alignment horizontal="right" vertical="center"/>
    </xf>
    <xf numFmtId="0" fontId="57" fillId="24" borderId="13" xfId="0" applyFont="1" applyFill="1" applyBorder="1" applyAlignment="1" quotePrefix="1">
      <alignment horizontal="center" vertical="center"/>
    </xf>
    <xf numFmtId="201" fontId="23" fillId="24" borderId="0" xfId="0" applyNumberFormat="1" applyFont="1" applyFill="1" applyBorder="1" applyAlignment="1">
      <alignment horizontal="center" vertical="center" shrinkToFit="1"/>
    </xf>
    <xf numFmtId="203" fontId="23" fillId="24" borderId="0" xfId="0" applyNumberFormat="1" applyFont="1" applyFill="1" applyBorder="1" applyAlignment="1">
      <alignment horizontal="center" vertical="center" shrinkToFit="1"/>
    </xf>
    <xf numFmtId="204" fontId="23" fillId="24" borderId="0" xfId="0" applyNumberFormat="1" applyFont="1" applyFill="1" applyBorder="1" applyAlignment="1">
      <alignment horizontal="center" vertical="center" shrinkToFit="1"/>
    </xf>
    <xf numFmtId="193" fontId="23" fillId="24" borderId="0" xfId="0" applyNumberFormat="1" applyFont="1" applyFill="1" applyBorder="1" applyAlignment="1">
      <alignment horizontal="center" vertical="center" shrinkToFit="1"/>
    </xf>
    <xf numFmtId="0" fontId="57" fillId="24" borderId="10" xfId="0" applyFont="1" applyFill="1" applyBorder="1" applyAlignment="1" quotePrefix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193" fontId="23" fillId="24" borderId="0" xfId="0" applyNumberFormat="1" applyFont="1" applyFill="1" applyAlignment="1" applyProtection="1">
      <alignment horizontal="center" vertical="center"/>
      <protection locked="0"/>
    </xf>
    <xf numFmtId="0" fontId="23" fillId="24" borderId="10" xfId="0" applyFont="1" applyFill="1" applyBorder="1" applyAlignment="1">
      <alignment horizontal="center" vertical="center" shrinkToFit="1"/>
    </xf>
    <xf numFmtId="0" fontId="57" fillId="24" borderId="29" xfId="0" applyFont="1" applyFill="1" applyBorder="1" applyAlignment="1">
      <alignment horizontal="center" vertical="center"/>
    </xf>
    <xf numFmtId="201" fontId="23" fillId="24" borderId="24" xfId="0" applyNumberFormat="1" applyFont="1" applyFill="1" applyBorder="1" applyAlignment="1">
      <alignment horizontal="center" vertical="center" shrinkToFit="1"/>
    </xf>
    <xf numFmtId="203" fontId="23" fillId="24" borderId="24" xfId="0" applyNumberFormat="1" applyFont="1" applyFill="1" applyBorder="1" applyAlignment="1">
      <alignment horizontal="center" vertical="center" shrinkToFit="1"/>
    </xf>
    <xf numFmtId="204" fontId="23" fillId="24" borderId="24" xfId="0" applyNumberFormat="1" applyFont="1" applyFill="1" applyBorder="1" applyAlignment="1">
      <alignment horizontal="center" vertical="center" shrinkToFit="1"/>
    </xf>
    <xf numFmtId="193" fontId="23" fillId="24" borderId="24" xfId="0" applyNumberFormat="1" applyFont="1" applyFill="1" applyBorder="1" applyAlignment="1" applyProtection="1">
      <alignment horizontal="center" vertical="center"/>
      <protection locked="0"/>
    </xf>
    <xf numFmtId="0" fontId="75" fillId="24" borderId="13" xfId="63" applyFont="1" applyFill="1" applyBorder="1" applyAlignment="1">
      <alignment horizontal="center" vertical="center"/>
      <protection/>
    </xf>
    <xf numFmtId="191" fontId="23" fillId="24" borderId="0" xfId="63" applyNumberFormat="1" applyFont="1" applyFill="1" applyAlignment="1">
      <alignment horizontal="right" vertical="center"/>
      <protection/>
    </xf>
    <xf numFmtId="0" fontId="23" fillId="24" borderId="10" xfId="63" applyFont="1" applyFill="1" applyBorder="1" applyAlignment="1" quotePrefix="1">
      <alignment horizontal="left" vertical="center" shrinkToFit="1"/>
      <protection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189" fontId="16" fillId="0" borderId="10" xfId="48" applyNumberFormat="1" applyFont="1" applyFill="1" applyBorder="1" applyAlignment="1">
      <alignment horizontal="center" vertical="center"/>
    </xf>
    <xf numFmtId="189" fontId="16" fillId="0" borderId="0" xfId="48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left"/>
    </xf>
    <xf numFmtId="0" fontId="17" fillId="0" borderId="0" xfId="0" applyNumberFormat="1" applyFont="1" applyBorder="1" applyAlignment="1">
      <alignment/>
    </xf>
    <xf numFmtId="177" fontId="57" fillId="0" borderId="0" xfId="48" applyNumberFormat="1" applyFont="1" applyBorder="1" applyAlignment="1">
      <alignment/>
    </xf>
    <xf numFmtId="177" fontId="57" fillId="0" borderId="0" xfId="48" applyNumberFormat="1" applyFont="1" applyBorder="1" applyAlignment="1">
      <alignment horizontal="right"/>
    </xf>
    <xf numFmtId="0" fontId="57" fillId="0" borderId="0" xfId="0" applyFont="1" applyAlignment="1">
      <alignment vertical="center"/>
    </xf>
    <xf numFmtId="0" fontId="17" fillId="0" borderId="0" xfId="0" applyFont="1" applyBorder="1" applyAlignment="1">
      <alignment horizontal="right"/>
    </xf>
    <xf numFmtId="0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3" fillId="24" borderId="25" xfId="0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/>
    </xf>
    <xf numFmtId="177" fontId="57" fillId="0" borderId="0" xfId="48" applyNumberFormat="1" applyFont="1" applyFill="1" applyBorder="1" applyAlignment="1">
      <alignment/>
    </xf>
    <xf numFmtId="177" fontId="57" fillId="0" borderId="0" xfId="48" applyNumberFormat="1" applyFont="1" applyFill="1" applyBorder="1" applyAlignment="1">
      <alignment horizontal="right"/>
    </xf>
    <xf numFmtId="0" fontId="5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 quotePrefix="1">
      <alignment horizontal="left"/>
    </xf>
    <xf numFmtId="0" fontId="17" fillId="0" borderId="0" xfId="0" applyFont="1" applyFill="1" applyAlignment="1" quotePrefix="1">
      <alignment horizontal="centerContinuous" shrinkToFit="1"/>
    </xf>
    <xf numFmtId="0" fontId="17" fillId="0" borderId="0" xfId="63" applyFont="1" applyFill="1">
      <alignment vertical="center"/>
      <protection/>
    </xf>
    <xf numFmtId="0" fontId="17" fillId="24" borderId="0" xfId="63" applyFont="1" applyFill="1">
      <alignment vertical="center"/>
      <protection/>
    </xf>
    <xf numFmtId="0" fontId="17" fillId="24" borderId="0" xfId="0" applyNumberFormat="1" applyFont="1" applyFill="1" applyBorder="1" applyAlignment="1">
      <alignment/>
    </xf>
    <xf numFmtId="177" fontId="57" fillId="24" borderId="0" xfId="48" applyNumberFormat="1" applyFont="1" applyFill="1" applyBorder="1" applyAlignment="1">
      <alignment/>
    </xf>
    <xf numFmtId="177" fontId="57" fillId="24" borderId="0" xfId="48" applyNumberFormat="1" applyFont="1" applyFill="1" applyBorder="1" applyAlignment="1">
      <alignment horizontal="right"/>
    </xf>
    <xf numFmtId="0" fontId="57" fillId="24" borderId="0" xfId="0" applyFont="1" applyFill="1" applyAlignment="1">
      <alignment vertical="center"/>
    </xf>
    <xf numFmtId="0" fontId="17" fillId="24" borderId="0" xfId="63" applyFont="1" applyFill="1" applyBorder="1" applyAlignment="1" quotePrefix="1">
      <alignment horizontal="center"/>
      <protection/>
    </xf>
    <xf numFmtId="0" fontId="17" fillId="24" borderId="0" xfId="63" applyFont="1" applyFill="1" applyAlignment="1">
      <alignment vertical="center"/>
      <protection/>
    </xf>
    <xf numFmtId="0" fontId="17" fillId="24" borderId="0" xfId="0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7" fillId="24" borderId="0" xfId="64" applyFont="1" applyFill="1" applyBorder="1" applyAlignment="1">
      <alignment/>
      <protection/>
    </xf>
    <xf numFmtId="0" fontId="17" fillId="24" borderId="0" xfId="64" applyFont="1" applyFill="1" applyAlignment="1" quotePrefix="1">
      <alignment/>
      <protection/>
    </xf>
    <xf numFmtId="0" fontId="17" fillId="24" borderId="0" xfId="64" applyFont="1" applyFill="1" applyBorder="1" applyAlignment="1">
      <alignment horizontal="left"/>
      <protection/>
    </xf>
    <xf numFmtId="0" fontId="17" fillId="24" borderId="0" xfId="64" applyFont="1" applyFill="1" applyBorder="1" applyAlignment="1" quotePrefix="1">
      <alignment horizontal="right"/>
      <protection/>
    </xf>
    <xf numFmtId="0" fontId="17" fillId="24" borderId="0" xfId="64" applyFont="1" applyFill="1" applyAlignment="1" quotePrefix="1">
      <alignment horizontal="left"/>
      <protection/>
    </xf>
    <xf numFmtId="0" fontId="24" fillId="0" borderId="30" xfId="0" applyFont="1" applyFill="1" applyBorder="1" applyAlignment="1">
      <alignment horizontal="center" vertical="center"/>
    </xf>
    <xf numFmtId="0" fontId="17" fillId="24" borderId="0" xfId="64" applyFont="1" applyFill="1" applyAlignment="1">
      <alignment horizontal="right"/>
      <protection/>
    </xf>
    <xf numFmtId="0" fontId="17" fillId="24" borderId="0" xfId="64" applyFont="1" applyFill="1" applyBorder="1" applyAlignment="1">
      <alignment horizontal="right"/>
      <protection/>
    </xf>
    <xf numFmtId="0" fontId="17" fillId="24" borderId="0" xfId="64" applyFont="1" applyFill="1" applyAlignment="1">
      <alignment vertical="center"/>
      <protection/>
    </xf>
    <xf numFmtId="0" fontId="12" fillId="0" borderId="29" xfId="0" applyFont="1" applyFill="1" applyBorder="1" applyAlignment="1">
      <alignment horizontal="center" vertical="center" shrinkToFit="1"/>
    </xf>
    <xf numFmtId="41" fontId="27" fillId="0" borderId="24" xfId="48" applyFont="1" applyFill="1" applyBorder="1" applyAlignment="1">
      <alignment horizontal="center"/>
    </xf>
    <xf numFmtId="187" fontId="27" fillId="0" borderId="24" xfId="48" applyNumberFormat="1" applyFont="1" applyFill="1" applyBorder="1" applyAlignment="1">
      <alignment horizontal="center" vertical="center"/>
    </xf>
    <xf numFmtId="41" fontId="16" fillId="0" borderId="24" xfId="48" applyFont="1" applyFill="1" applyBorder="1" applyAlignment="1">
      <alignment vertical="center"/>
    </xf>
    <xf numFmtId="205" fontId="16" fillId="0" borderId="24" xfId="48" applyNumberFormat="1" applyFont="1" applyFill="1" applyBorder="1" applyAlignment="1">
      <alignment vertical="center"/>
    </xf>
    <xf numFmtId="189" fontId="22" fillId="0" borderId="24" xfId="48" applyNumberFormat="1" applyFont="1" applyFill="1" applyBorder="1" applyAlignment="1">
      <alignment vertical="center"/>
    </xf>
    <xf numFmtId="194" fontId="22" fillId="0" borderId="29" xfId="48" applyNumberFormat="1" applyFont="1" applyFill="1" applyBorder="1" applyAlignment="1">
      <alignment vertical="center"/>
    </xf>
    <xf numFmtId="41" fontId="27" fillId="0" borderId="25" xfId="48" applyFont="1" applyFill="1" applyBorder="1" applyAlignment="1">
      <alignment horizontal="center" vertical="center" shrinkToFit="1"/>
    </xf>
    <xf numFmtId="41" fontId="27" fillId="0" borderId="0" xfId="48" applyFont="1" applyFill="1" applyBorder="1" applyAlignment="1">
      <alignment horizontal="center" vertical="center" shrinkToFit="1"/>
    </xf>
    <xf numFmtId="41" fontId="27" fillId="0" borderId="0" xfId="48" applyFont="1" applyFill="1" applyAlignment="1">
      <alignment vertical="center"/>
    </xf>
    <xf numFmtId="0" fontId="17" fillId="0" borderId="0" xfId="0" applyFont="1" applyFill="1" applyAlignment="1">
      <alignment vertical="center"/>
    </xf>
    <xf numFmtId="41" fontId="17" fillId="0" borderId="0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41" fontId="0" fillId="0" borderId="0" xfId="48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2" fontId="16" fillId="0" borderId="24" xfId="48" applyNumberFormat="1" applyFont="1" applyFill="1" applyBorder="1" applyAlignment="1">
      <alignment horizontal="center" vertical="center"/>
    </xf>
    <xf numFmtId="187" fontId="16" fillId="0" borderId="24" xfId="48" applyNumberFormat="1" applyFont="1" applyFill="1" applyBorder="1" applyAlignment="1">
      <alignment horizontal="center" vertical="center"/>
    </xf>
    <xf numFmtId="187" fontId="24" fillId="0" borderId="24" xfId="48" applyNumberFormat="1" applyFont="1" applyFill="1" applyBorder="1" applyAlignment="1">
      <alignment horizontal="center" vertical="center"/>
    </xf>
    <xf numFmtId="182" fontId="24" fillId="0" borderId="24" xfId="48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4" fillId="0" borderId="30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20" fillId="0" borderId="47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17" fillId="24" borderId="0" xfId="64" applyFont="1" applyFill="1">
      <alignment/>
      <protection/>
    </xf>
    <xf numFmtId="0" fontId="17" fillId="24" borderId="0" xfId="64" applyFont="1" applyFill="1" applyBorder="1">
      <alignment/>
      <protection/>
    </xf>
    <xf numFmtId="0" fontId="17" fillId="24" borderId="21" xfId="64" applyFont="1" applyFill="1" applyBorder="1" applyAlignment="1">
      <alignment/>
      <protection/>
    </xf>
    <xf numFmtId="0" fontId="17" fillId="24" borderId="21" xfId="64" applyFont="1" applyFill="1" applyBorder="1">
      <alignment/>
      <protection/>
    </xf>
    <xf numFmtId="0" fontId="17" fillId="24" borderId="21" xfId="64" applyFont="1" applyFill="1" applyBorder="1" applyAlignment="1">
      <alignment horizontal="right"/>
      <protection/>
    </xf>
    <xf numFmtId="0" fontId="17" fillId="24" borderId="0" xfId="64" applyFont="1" applyFill="1" applyAlignment="1">
      <alignment horizontal="left" shrinkToFit="1"/>
      <protection/>
    </xf>
    <xf numFmtId="0" fontId="17" fillId="24" borderId="0" xfId="64" applyFont="1" applyFill="1" applyAlignment="1">
      <alignment horizontal="left" vertical="center"/>
      <protection/>
    </xf>
    <xf numFmtId="0" fontId="17" fillId="24" borderId="0" xfId="64" applyFont="1" applyFill="1" applyAlignment="1">
      <alignment horizontal="left" vertical="center" shrinkToFit="1"/>
      <protection/>
    </xf>
    <xf numFmtId="0" fontId="17" fillId="24" borderId="0" xfId="64" applyFont="1" applyFill="1" applyBorder="1" applyAlignment="1" quotePrefix="1">
      <alignment vertical="center"/>
      <protection/>
    </xf>
    <xf numFmtId="0" fontId="17" fillId="24" borderId="0" xfId="64" applyFont="1" applyFill="1" applyBorder="1" applyAlignment="1">
      <alignment vertical="center"/>
      <protection/>
    </xf>
    <xf numFmtId="192" fontId="23" fillId="24" borderId="25" xfId="64" applyNumberFormat="1" applyFont="1" applyFill="1" applyBorder="1" applyAlignment="1">
      <alignment horizontal="center" vertical="center" shrinkToFit="1"/>
      <protection/>
    </xf>
    <xf numFmtId="198" fontId="23" fillId="24" borderId="24" xfId="64" applyNumberFormat="1" applyFont="1" applyFill="1" applyBorder="1" applyAlignment="1">
      <alignment horizontal="center" vertical="center" shrinkToFit="1"/>
      <protection/>
    </xf>
    <xf numFmtId="192" fontId="23" fillId="24" borderId="24" xfId="64" applyNumberFormat="1" applyFont="1" applyFill="1" applyBorder="1" applyAlignment="1">
      <alignment horizontal="center" vertical="center" shrinkToFit="1"/>
      <protection/>
    </xf>
    <xf numFmtId="2" fontId="23" fillId="24" borderId="24" xfId="64" applyNumberFormat="1" applyFont="1" applyFill="1" applyBorder="1" applyAlignment="1">
      <alignment horizontal="center" vertical="center" shrinkToFit="1"/>
      <protection/>
    </xf>
    <xf numFmtId="189" fontId="33" fillId="24" borderId="24" xfId="64" applyNumberFormat="1" applyFont="1" applyFill="1" applyBorder="1" applyAlignment="1">
      <alignment horizontal="right" vertical="center" shrinkToFit="1"/>
      <protection/>
    </xf>
    <xf numFmtId="198" fontId="33" fillId="24" borderId="29" xfId="64" applyNumberFormat="1" applyFont="1" applyFill="1" applyBorder="1" applyAlignment="1">
      <alignment horizontal="center" vertical="center" shrinkToFit="1"/>
      <protection/>
    </xf>
    <xf numFmtId="0" fontId="23" fillId="24" borderId="25" xfId="64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 quotePrefix="1">
      <alignment horizontal="right"/>
    </xf>
    <xf numFmtId="0" fontId="17" fillId="0" borderId="0" xfId="64" applyFont="1" applyFill="1" applyAlignment="1">
      <alignment horizontal="left"/>
      <protection/>
    </xf>
    <xf numFmtId="0" fontId="17" fillId="0" borderId="0" xfId="64" applyFont="1" applyFill="1" applyAlignment="1">
      <alignment/>
      <protection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 quotePrefix="1">
      <alignment wrapText="1"/>
    </xf>
    <xf numFmtId="0" fontId="17" fillId="0" borderId="0" xfId="0" applyFont="1" applyFill="1" applyBorder="1" applyAlignment="1" quotePrefix="1">
      <alignment vertical="center"/>
    </xf>
    <xf numFmtId="0" fontId="17" fillId="0" borderId="0" xfId="0" applyFont="1" applyFill="1" applyBorder="1" applyAlignment="1" quotePrefix="1">
      <alignment horizontal="left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center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>
      <alignment horizontal="center" vertical="center" shrinkToFit="1"/>
    </xf>
    <xf numFmtId="0" fontId="24" fillId="0" borderId="47" xfId="0" applyFont="1" applyFill="1" applyBorder="1" applyAlignment="1">
      <alignment horizontal="center" vertical="center" shrinkToFit="1"/>
    </xf>
    <xf numFmtId="189" fontId="23" fillId="0" borderId="24" xfId="48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vertical="center"/>
    </xf>
    <xf numFmtId="0" fontId="17" fillId="0" borderId="0" xfId="0" applyNumberFormat="1" applyFont="1" applyAlignment="1">
      <alignment vertical="center"/>
    </xf>
    <xf numFmtId="0" fontId="41" fillId="0" borderId="47" xfId="0" applyFont="1" applyFill="1" applyBorder="1" applyAlignment="1">
      <alignment horizontal="center" vertical="center" shrinkToFit="1"/>
    </xf>
    <xf numFmtId="0" fontId="41" fillId="0" borderId="30" xfId="0" applyFont="1" applyFill="1" applyBorder="1" applyAlignment="1">
      <alignment horizontal="center" vertical="center" shrinkToFit="1"/>
    </xf>
    <xf numFmtId="0" fontId="41" fillId="0" borderId="3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29" xfId="63" applyFont="1" applyFill="1" applyBorder="1" applyAlignment="1">
      <alignment horizontal="center" vertical="center"/>
      <protection/>
    </xf>
    <xf numFmtId="0" fontId="16" fillId="0" borderId="20" xfId="63" applyFont="1" applyFill="1" applyBorder="1" applyAlignment="1">
      <alignment horizontal="center" vertical="center" wrapText="1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16" fillId="0" borderId="25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 quotePrefix="1">
      <alignment horizontal="center" vertical="center"/>
      <protection/>
    </xf>
    <xf numFmtId="0" fontId="16" fillId="0" borderId="21" xfId="63" applyFont="1" applyFill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0" borderId="29" xfId="0" applyFont="1" applyFill="1" applyBorder="1" applyAlignment="1">
      <alignment horizontal="center" vertical="center" wrapText="1" shrinkToFit="1"/>
    </xf>
    <xf numFmtId="0" fontId="40" fillId="0" borderId="47" xfId="0" applyFont="1" applyFill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center" vertical="center" shrinkToFit="1"/>
    </xf>
    <xf numFmtId="0" fontId="27" fillId="0" borderId="47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186" fontId="5" fillId="0" borderId="0" xfId="63" applyNumberFormat="1" applyFont="1" applyFill="1" applyAlignment="1">
      <alignment horizontal="center" vertical="center" shrinkToFit="1"/>
      <protection/>
    </xf>
    <xf numFmtId="0" fontId="17" fillId="0" borderId="30" xfId="63" applyFont="1" applyFill="1" applyBorder="1" applyAlignment="1" quotePrefix="1">
      <alignment horizontal="center" vertical="center"/>
      <protection/>
    </xf>
    <xf numFmtId="0" fontId="16" fillId="0" borderId="30" xfId="63" applyFont="1" applyFill="1" applyBorder="1" applyAlignment="1">
      <alignment horizontal="center" vertical="center"/>
      <protection/>
    </xf>
    <xf numFmtId="0" fontId="16" fillId="0" borderId="23" xfId="63" applyFont="1" applyFill="1" applyBorder="1" applyAlignment="1">
      <alignment horizontal="center" vertical="center"/>
      <protection/>
    </xf>
    <xf numFmtId="0" fontId="17" fillId="0" borderId="47" xfId="63" applyFont="1" applyFill="1" applyBorder="1" applyAlignment="1" quotePrefix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7" fillId="0" borderId="2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24" borderId="0" xfId="62" applyFont="1" applyFill="1" applyAlignment="1" applyProtection="1">
      <alignment horizontal="center" vertical="center"/>
      <protection locked="0"/>
    </xf>
    <xf numFmtId="179" fontId="16" fillId="24" borderId="36" xfId="62" applyNumberFormat="1" applyFont="1" applyFill="1" applyBorder="1" applyAlignment="1" applyProtection="1">
      <alignment horizontal="center" vertical="center" wrapText="1"/>
      <protection locked="0"/>
    </xf>
    <xf numFmtId="179" fontId="16" fillId="24" borderId="12" xfId="62" applyNumberFormat="1" applyFont="1" applyFill="1" applyBorder="1" applyAlignment="1" applyProtection="1">
      <alignment horizontal="center" vertical="center" wrapText="1"/>
      <protection locked="0"/>
    </xf>
    <xf numFmtId="180" fontId="7" fillId="24" borderId="37" xfId="62" applyNumberFormat="1" applyFont="1" applyFill="1" applyBorder="1" applyAlignment="1" applyProtection="1">
      <alignment horizontal="center" vertical="center" wrapText="1"/>
      <protection locked="0"/>
    </xf>
    <xf numFmtId="180" fontId="16" fillId="24" borderId="35" xfId="62" applyNumberFormat="1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7" fillId="24" borderId="35" xfId="62" applyFont="1" applyFill="1" applyBorder="1" applyAlignment="1" applyProtection="1">
      <alignment horizontal="center" vertical="center" shrinkToFit="1"/>
      <protection locked="0"/>
    </xf>
    <xf numFmtId="0" fontId="7" fillId="24" borderId="13" xfId="62" applyFont="1" applyFill="1" applyBorder="1" applyAlignment="1" applyProtection="1">
      <alignment horizontal="center" vertical="center" shrinkToFit="1"/>
      <protection locked="0"/>
    </xf>
    <xf numFmtId="0" fontId="7" fillId="24" borderId="29" xfId="62" applyFont="1" applyFill="1" applyBorder="1" applyAlignment="1" applyProtection="1">
      <alignment horizontal="center" vertical="center" shrinkToFit="1"/>
      <protection locked="0"/>
    </xf>
    <xf numFmtId="180" fontId="7" fillId="24" borderId="37" xfId="62" applyNumberFormat="1" applyFont="1" applyFill="1" applyBorder="1" applyAlignment="1" applyProtection="1">
      <alignment horizontal="center" vertical="center" shrinkToFit="1"/>
      <protection locked="0"/>
    </xf>
    <xf numFmtId="180" fontId="7" fillId="24" borderId="35" xfId="62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/>
    </xf>
    <xf numFmtId="0" fontId="31" fillId="24" borderId="0" xfId="64" applyFont="1" applyFill="1" applyAlignment="1">
      <alignment horizontal="center" vertical="center"/>
      <protection/>
    </xf>
    <xf numFmtId="0" fontId="43" fillId="24" borderId="20" xfId="64" applyFont="1" applyFill="1" applyBorder="1" applyAlignment="1">
      <alignment horizontal="center" vertical="center"/>
      <protection/>
    </xf>
    <xf numFmtId="0" fontId="24" fillId="24" borderId="21" xfId="64" applyFont="1" applyFill="1" applyBorder="1" applyAlignment="1">
      <alignment horizontal="center" vertical="center"/>
      <protection/>
    </xf>
    <xf numFmtId="0" fontId="24" fillId="24" borderId="22" xfId="64" applyFont="1" applyFill="1" applyBorder="1" applyAlignment="1">
      <alignment horizontal="center" vertical="center"/>
      <protection/>
    </xf>
    <xf numFmtId="0" fontId="43" fillId="24" borderId="20" xfId="64" applyFont="1" applyFill="1" applyBorder="1" applyAlignment="1" quotePrefix="1">
      <alignment horizontal="center" vertical="center"/>
      <protection/>
    </xf>
    <xf numFmtId="0" fontId="17" fillId="24" borderId="0" xfId="64" applyFont="1" applyFill="1" applyBorder="1" applyAlignment="1" quotePrefix="1">
      <alignment horizontal="left"/>
      <protection/>
    </xf>
    <xf numFmtId="0" fontId="17" fillId="24" borderId="0" xfId="64" applyFont="1" applyFill="1" applyBorder="1" applyAlignment="1">
      <alignment/>
      <protection/>
    </xf>
    <xf numFmtId="0" fontId="31" fillId="24" borderId="0" xfId="64" applyFont="1" applyFill="1" applyAlignment="1" quotePrefix="1">
      <alignment horizontal="center" vertical="center"/>
      <protection/>
    </xf>
    <xf numFmtId="0" fontId="43" fillId="24" borderId="20" xfId="64" applyFont="1" applyFill="1" applyBorder="1" applyAlignment="1" quotePrefix="1">
      <alignment horizontal="center" vertical="center" shrinkToFit="1"/>
      <protection/>
    </xf>
    <xf numFmtId="0" fontId="24" fillId="24" borderId="21" xfId="64" applyFont="1" applyFill="1" applyBorder="1" applyAlignment="1">
      <alignment horizontal="center" vertical="center" shrinkToFit="1"/>
      <protection/>
    </xf>
    <xf numFmtId="0" fontId="24" fillId="24" borderId="22" xfId="64" applyFont="1" applyFill="1" applyBorder="1" applyAlignment="1">
      <alignment horizontal="center" vertical="center" shrinkToFit="1"/>
      <protection/>
    </xf>
    <xf numFmtId="0" fontId="43" fillId="24" borderId="20" xfId="64" applyFont="1" applyFill="1" applyBorder="1" applyAlignment="1">
      <alignment horizontal="center" vertical="center" shrinkToFit="1"/>
      <protection/>
    </xf>
    <xf numFmtId="0" fontId="24" fillId="24" borderId="24" xfId="64" applyFont="1" applyFill="1" applyBorder="1" applyAlignment="1">
      <alignment horizontal="right" vertical="center" shrinkToFit="1"/>
      <protection/>
    </xf>
    <xf numFmtId="0" fontId="43" fillId="24" borderId="47" xfId="64" applyFont="1" applyFill="1" applyBorder="1" applyAlignment="1">
      <alignment horizontal="center" vertical="center"/>
      <protection/>
    </xf>
    <xf numFmtId="0" fontId="24" fillId="24" borderId="30" xfId="64" applyFont="1" applyFill="1" applyBorder="1" applyAlignment="1">
      <alignment horizontal="center" vertical="center"/>
      <protection/>
    </xf>
    <xf numFmtId="0" fontId="24" fillId="24" borderId="23" xfId="64" applyFont="1" applyFill="1" applyBorder="1" applyAlignment="1">
      <alignment horizontal="center" vertical="center"/>
      <protection/>
    </xf>
    <xf numFmtId="0" fontId="17" fillId="24" borderId="0" xfId="64" applyFont="1" applyFill="1" applyAlignment="1">
      <alignment/>
      <protection/>
    </xf>
    <xf numFmtId="0" fontId="17" fillId="24" borderId="21" xfId="64" applyFont="1" applyFill="1" applyBorder="1" applyAlignment="1">
      <alignment horizontal="left"/>
      <protection/>
    </xf>
    <xf numFmtId="0" fontId="24" fillId="24" borderId="20" xfId="64" applyFont="1" applyFill="1" applyBorder="1" applyAlignment="1">
      <alignment horizontal="center" vertical="center"/>
      <protection/>
    </xf>
    <xf numFmtId="0" fontId="24" fillId="24" borderId="25" xfId="64" applyFont="1" applyFill="1" applyBorder="1" applyAlignment="1">
      <alignment horizontal="center" vertical="center"/>
      <protection/>
    </xf>
    <xf numFmtId="0" fontId="10" fillId="24" borderId="22" xfId="64" applyFont="1" applyFill="1" applyBorder="1" applyAlignment="1">
      <alignment horizontal="center" vertical="center"/>
      <protection/>
    </xf>
    <xf numFmtId="0" fontId="10" fillId="24" borderId="29" xfId="64" applyFont="1" applyFill="1" applyBorder="1" applyAlignment="1">
      <alignment horizontal="center" vertical="center"/>
      <protection/>
    </xf>
    <xf numFmtId="0" fontId="17" fillId="24" borderId="21" xfId="64" applyFont="1" applyFill="1" applyBorder="1" applyAlignment="1" quotePrefix="1">
      <alignment horizontal="left" shrinkToFit="1"/>
      <protection/>
    </xf>
    <xf numFmtId="0" fontId="17" fillId="24" borderId="20" xfId="64" applyFont="1" applyFill="1" applyBorder="1" applyAlignment="1">
      <alignment horizontal="center" vertical="center" shrinkToFit="1"/>
      <protection/>
    </xf>
    <xf numFmtId="0" fontId="16" fillId="24" borderId="22" xfId="64" applyFont="1" applyFill="1" applyBorder="1" applyAlignment="1">
      <alignment horizontal="center" vertical="center" shrinkToFit="1"/>
      <protection/>
    </xf>
    <xf numFmtId="0" fontId="16" fillId="24" borderId="10" xfId="64" applyFont="1" applyFill="1" applyBorder="1" applyAlignment="1" quotePrefix="1">
      <alignment horizontal="center" vertical="center" shrinkToFit="1"/>
      <protection/>
    </xf>
    <xf numFmtId="0" fontId="16" fillId="24" borderId="13" xfId="64" applyFont="1" applyFill="1" applyBorder="1" applyAlignment="1">
      <alignment horizontal="center" vertical="center" shrinkToFit="1"/>
      <protection/>
    </xf>
    <xf numFmtId="0" fontId="16" fillId="24" borderId="10" xfId="64" applyFont="1" applyFill="1" applyBorder="1" applyAlignment="1">
      <alignment horizontal="center" vertical="center" shrinkToFit="1"/>
      <protection/>
    </xf>
    <xf numFmtId="0" fontId="16" fillId="24" borderId="25" xfId="64" applyFont="1" applyFill="1" applyBorder="1" applyAlignment="1">
      <alignment horizontal="center" vertical="center" shrinkToFit="1"/>
      <protection/>
    </xf>
    <xf numFmtId="0" fontId="16" fillId="24" borderId="24" xfId="64" applyFont="1" applyFill="1" applyBorder="1" applyAlignment="1">
      <alignment horizontal="center" vertical="center" shrinkToFit="1"/>
      <protection/>
    </xf>
    <xf numFmtId="0" fontId="16" fillId="24" borderId="29" xfId="64" applyFont="1" applyFill="1" applyBorder="1" applyAlignment="1">
      <alignment horizontal="center" vertical="center" shrinkToFit="1"/>
      <protection/>
    </xf>
    <xf numFmtId="0" fontId="16" fillId="24" borderId="13" xfId="64" applyFont="1" applyFill="1" applyBorder="1" applyAlignment="1" quotePrefix="1">
      <alignment horizontal="center" vertical="center" shrinkToFit="1"/>
      <protection/>
    </xf>
    <xf numFmtId="0" fontId="17" fillId="24" borderId="10" xfId="64" applyFont="1" applyFill="1" applyBorder="1" applyAlignment="1" quotePrefix="1">
      <alignment horizontal="center" vertical="center" shrinkToFit="1"/>
      <protection/>
    </xf>
    <xf numFmtId="0" fontId="17" fillId="24" borderId="0" xfId="64" applyFont="1" applyFill="1" applyAlignment="1">
      <alignment horizontal="left"/>
      <protection/>
    </xf>
    <xf numFmtId="0" fontId="5" fillId="24" borderId="0" xfId="64" applyFont="1" applyFill="1" applyAlignment="1" quotePrefix="1">
      <alignment horizontal="center" vertical="center" shrinkToFit="1"/>
      <protection/>
    </xf>
    <xf numFmtId="0" fontId="5" fillId="24" borderId="0" xfId="64" applyFont="1" applyFill="1" applyAlignment="1">
      <alignment horizontal="center" vertical="center" shrinkToFit="1"/>
      <protection/>
    </xf>
    <xf numFmtId="0" fontId="16" fillId="24" borderId="21" xfId="64" applyFont="1" applyFill="1" applyBorder="1" applyAlignment="1">
      <alignment horizontal="center" vertical="center" shrinkToFit="1"/>
      <protection/>
    </xf>
    <xf numFmtId="0" fontId="10" fillId="24" borderId="22" xfId="64" applyFont="1" applyFill="1" applyBorder="1" applyAlignment="1">
      <alignment horizontal="center" vertical="center" shrinkToFit="1"/>
      <protection/>
    </xf>
    <xf numFmtId="0" fontId="10" fillId="24" borderId="13" xfId="64" applyFont="1" applyFill="1" applyBorder="1" applyAlignment="1">
      <alignment horizontal="center" vertical="center" shrinkToFit="1"/>
      <protection/>
    </xf>
    <xf numFmtId="0" fontId="10" fillId="24" borderId="29" xfId="64" applyFont="1" applyFill="1" applyBorder="1" applyAlignment="1">
      <alignment horizontal="center" vertical="center" shrinkToFit="1"/>
      <protection/>
    </xf>
    <xf numFmtId="0" fontId="24" fillId="24" borderId="25" xfId="64" applyFont="1" applyFill="1" applyBorder="1" applyAlignment="1" quotePrefix="1">
      <alignment horizontal="center" vertical="center" shrinkToFit="1"/>
      <protection/>
    </xf>
    <xf numFmtId="0" fontId="24" fillId="24" borderId="24" xfId="64" applyFont="1" applyFill="1" applyBorder="1" applyAlignment="1" quotePrefix="1">
      <alignment horizontal="center" vertical="center" shrinkToFit="1"/>
      <protection/>
    </xf>
    <xf numFmtId="0" fontId="24" fillId="24" borderId="29" xfId="64" applyFont="1" applyFill="1" applyBorder="1" applyAlignment="1" quotePrefix="1">
      <alignment horizontal="center" vertical="center" shrinkToFit="1"/>
      <protection/>
    </xf>
    <xf numFmtId="0" fontId="24" fillId="24" borderId="10" xfId="64" applyFont="1" applyFill="1" applyBorder="1" applyAlignment="1" quotePrefix="1">
      <alignment horizontal="center" vertical="center" shrinkToFit="1"/>
      <protection/>
    </xf>
    <xf numFmtId="0" fontId="24" fillId="24" borderId="13" xfId="64" applyFont="1" applyFill="1" applyBorder="1" applyAlignment="1" quotePrefix="1">
      <alignment horizontal="center" vertical="center" shrinkToFit="1"/>
      <protection/>
    </xf>
    <xf numFmtId="0" fontId="24" fillId="24" borderId="10" xfId="64" applyFont="1" applyFill="1" applyBorder="1" applyAlignment="1">
      <alignment horizontal="center" vertical="center" shrinkToFit="1"/>
      <protection/>
    </xf>
    <xf numFmtId="0" fontId="24" fillId="24" borderId="13" xfId="64" applyFont="1" applyFill="1" applyBorder="1" applyAlignment="1">
      <alignment horizontal="center" vertical="center" shrinkToFit="1"/>
      <protection/>
    </xf>
    <xf numFmtId="0" fontId="24" fillId="24" borderId="25" xfId="64" applyFont="1" applyFill="1" applyBorder="1" applyAlignment="1">
      <alignment horizontal="center" vertical="center" shrinkToFit="1"/>
      <protection/>
    </xf>
    <xf numFmtId="0" fontId="31" fillId="24" borderId="0" xfId="64" applyFont="1" applyFill="1" applyAlignment="1">
      <alignment horizontal="center"/>
      <protection/>
    </xf>
    <xf numFmtId="0" fontId="32" fillId="24" borderId="0" xfId="64" applyFont="1" applyFill="1" applyAlignment="1">
      <alignment horizontal="center"/>
      <protection/>
    </xf>
    <xf numFmtId="0" fontId="5" fillId="0" borderId="0" xfId="0" applyFont="1" applyFill="1" applyAlignment="1" quotePrefix="1">
      <alignment horizontal="center" vertical="center"/>
    </xf>
    <xf numFmtId="0" fontId="17" fillId="0" borderId="11" xfId="0" applyFont="1" applyFill="1" applyBorder="1" applyAlignment="1" quotePrefix="1">
      <alignment horizontal="center" vertical="center" shrinkToFit="1"/>
    </xf>
    <xf numFmtId="0" fontId="16" fillId="0" borderId="43" xfId="0" applyFont="1" applyFill="1" applyBorder="1" applyAlignment="1">
      <alignment horizontal="center" vertical="center" shrinkToFit="1"/>
    </xf>
    <xf numFmtId="0" fontId="17" fillId="0" borderId="43" xfId="0" applyFont="1" applyFill="1" applyBorder="1" applyAlignment="1" quotePrefix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 quotePrefix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/>
    </xf>
    <xf numFmtId="0" fontId="17" fillId="24" borderId="20" xfId="0" applyFont="1" applyFill="1" applyBorder="1" applyAlignment="1" quotePrefix="1">
      <alignment horizontal="center" vertical="center" shrinkToFit="1"/>
    </xf>
    <xf numFmtId="0" fontId="16" fillId="24" borderId="30" xfId="0" applyFont="1" applyFill="1" applyBorder="1" applyAlignment="1">
      <alignment horizontal="center" vertical="center" shrinkToFit="1"/>
    </xf>
    <xf numFmtId="0" fontId="16" fillId="24" borderId="23" xfId="0" applyFont="1" applyFill="1" applyBorder="1" applyAlignment="1">
      <alignment horizontal="center" vertical="center" shrinkToFit="1"/>
    </xf>
    <xf numFmtId="0" fontId="7" fillId="24" borderId="20" xfId="0" applyFont="1" applyFill="1" applyBorder="1" applyAlignment="1">
      <alignment horizontal="center" vertical="center" shrinkToFi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7" fillId="0" borderId="21" xfId="0" applyFont="1" applyFill="1" applyBorder="1" applyAlignment="1" quotePrefix="1">
      <alignment horizontal="left" wrapText="1"/>
    </xf>
    <xf numFmtId="0" fontId="17" fillId="0" borderId="21" xfId="0" applyFont="1" applyFill="1" applyBorder="1" applyAlignment="1">
      <alignment/>
    </xf>
    <xf numFmtId="0" fontId="31" fillId="0" borderId="0" xfId="0" applyFont="1" applyAlignment="1">
      <alignment horizontal="center" vertical="center" wrapText="1"/>
    </xf>
    <xf numFmtId="0" fontId="24" fillId="0" borderId="33" xfId="0" applyFont="1" applyBorder="1" applyAlignment="1">
      <alignment horizontal="right"/>
    </xf>
    <xf numFmtId="0" fontId="30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17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Border="1" applyAlignment="1" quotePrefix="1">
      <alignment horizontal="left" vertical="center" wrapText="1"/>
    </xf>
    <xf numFmtId="0" fontId="24" fillId="0" borderId="33" xfId="0" applyFont="1" applyBorder="1" applyAlignment="1">
      <alignment horizontal="right" vertical="center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wrapText="1"/>
    </xf>
    <xf numFmtId="0" fontId="49" fillId="24" borderId="22" xfId="0" applyFont="1" applyFill="1" applyBorder="1" applyAlignment="1">
      <alignment horizontal="left" vertical="center"/>
    </xf>
    <xf numFmtId="0" fontId="49" fillId="24" borderId="29" xfId="0" applyFont="1" applyFill="1" applyBorder="1" applyAlignment="1">
      <alignment horizontal="left" vertical="center"/>
    </xf>
    <xf numFmtId="0" fontId="43" fillId="24" borderId="20" xfId="0" applyFont="1" applyFill="1" applyBorder="1" applyAlignment="1" applyProtection="1">
      <alignment horizontal="center" vertical="center" wrapText="1"/>
      <protection locked="0"/>
    </xf>
    <xf numFmtId="0" fontId="43" fillId="24" borderId="25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1.인구추이" xfId="59"/>
    <cellStyle name="Currency" xfId="60"/>
    <cellStyle name="Currency [0]" xfId="61"/>
    <cellStyle name="표준_1. 인구추이" xfId="62"/>
    <cellStyle name="표준_3.인구" xfId="63"/>
    <cellStyle name="표준_인구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53685;&#44228;&#50672;&#48372;\2010&#45380;%20&#51228;&#51452;&#49884;&#53685;&#44228;&#50672;&#48372;(2009&#45380;&#44592;&#51456;)\2010&#45380;%20&#51228;&#51452;&#49884;%20&#53685;&#44228;&#50672;&#48372;%20&#51089;&#49457;&#54028;&#51068;\&#53685;&#44228;&#50672;&#48372;%202007&#45380;(&#51088;&#47308;&#49688;&#54633;)\&#53685;&#44228;&#50672;&#48372;(&#51333;&#54633;&#48124;&#50896;&#49892;-&#51064;&#443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0577;&#54788;&#51452;\&#48148;&#53461;%20&#54868;&#47732;\&#53685;&#44228;&#50672;&#48372;\2009&#45380;%20&#53685;&#44228;&#50672;&#48372;\&#51088;&#47308;&#49688;&#54633;\&#51333;&#54633;&#48124;&#50896;&#498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Recovered_Sheet1"/>
      <sheetName val="1.인구추이"/>
      <sheetName val="2 시군별 세대 및 인구(주민등록)"/>
      <sheetName val="3 동별 세대 및 인구"/>
      <sheetName val="4 연령및 성별인구"/>
      <sheetName val="4 연령및 성별인구 (2)"/>
      <sheetName val="5.인구동태 "/>
      <sheetName val="6. 인구이동"/>
      <sheetName val="7. 국적별 외국인 등록현황"/>
    </sheetNames>
    <sheetDataSet>
      <sheetData sheetId="5">
        <row r="6">
          <cell r="P6">
            <v>403601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 토지지목별 현황(1)"/>
      <sheetName val="3. 토지지목별현황(2)"/>
      <sheetName val="3. 토지지목별 현황(3)"/>
      <sheetName val="2.시별 세대및인구(주민등록)"/>
      <sheetName val="3.읍면동별 세대및인구"/>
      <sheetName val="4.연령(5세계급)및성별인구"/>
      <sheetName val="4.연령(5세계급)및성별인구(계속)"/>
      <sheetName val="13.외국인 국적별 등록현황"/>
      <sheetName val="8. 토지거래 현황"/>
      <sheetName val="6. 민원서류 처리 "/>
    </sheetNames>
    <sheetDataSet>
      <sheetData sheetId="5">
        <row r="6">
          <cell r="AF6">
            <v>407498</v>
          </cell>
        </row>
        <row r="7">
          <cell r="AF7">
            <v>203107</v>
          </cell>
        </row>
        <row r="8">
          <cell r="AF8">
            <v>204391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SheetLayoutView="100" workbookViewId="0" topLeftCell="A1">
      <selection activeCell="A1" sqref="A1:Q1"/>
    </sheetView>
  </sheetViews>
  <sheetFormatPr defaultColWidth="8.88671875" defaultRowHeight="13.5"/>
  <cols>
    <col min="1" max="1" width="13.6640625" style="0" customWidth="1"/>
    <col min="2" max="2" width="9.3359375" style="0" customWidth="1"/>
    <col min="3" max="3" width="8.4453125" style="0" customWidth="1"/>
    <col min="4" max="4" width="7.6640625" style="0" customWidth="1"/>
    <col min="5" max="5" width="6.99609375" style="0" customWidth="1"/>
    <col min="6" max="6" width="7.5546875" style="0" customWidth="1"/>
    <col min="7" max="7" width="7.99609375" style="0" customWidth="1"/>
    <col min="8" max="8" width="7.5546875" style="0" customWidth="1"/>
    <col min="9" max="9" width="7.21484375" style="0" customWidth="1"/>
    <col min="10" max="11" width="5.77734375" style="0" customWidth="1"/>
    <col min="12" max="12" width="7.77734375" style="0" customWidth="1"/>
    <col min="13" max="13" width="7.6640625" style="0" customWidth="1"/>
    <col min="14" max="14" width="7.99609375" style="0" customWidth="1"/>
    <col min="15" max="15" width="7.10546875" style="0" customWidth="1"/>
    <col min="16" max="16" width="7.21484375" style="0" customWidth="1"/>
    <col min="17" max="17" width="8.21484375" style="0" customWidth="1"/>
  </cols>
  <sheetData>
    <row r="1" spans="1:20" ht="28.5" customHeight="1">
      <c r="A1" s="931" t="s">
        <v>645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2"/>
      <c r="S1" s="3"/>
      <c r="T1" s="3"/>
    </row>
    <row r="2" spans="1:20" s="17" customFormat="1" ht="18" customHeight="1" thickBot="1">
      <c r="A2" s="35" t="s">
        <v>439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08"/>
      <c r="M2" s="35"/>
      <c r="N2" s="309"/>
      <c r="O2" s="310"/>
      <c r="P2" s="35"/>
      <c r="Q2" s="311" t="s">
        <v>333</v>
      </c>
      <c r="R2" s="35"/>
      <c r="S2" s="35"/>
      <c r="T2" s="55"/>
    </row>
    <row r="3" spans="1:20" s="17" customFormat="1" ht="15" customHeight="1">
      <c r="A3" s="312"/>
      <c r="B3" s="313" t="s">
        <v>461</v>
      </c>
      <c r="C3" s="314"/>
      <c r="D3" s="315"/>
      <c r="E3" s="316" t="s">
        <v>462</v>
      </c>
      <c r="F3" s="315"/>
      <c r="G3" s="315"/>
      <c r="H3" s="317"/>
      <c r="I3" s="318"/>
      <c r="J3" s="315"/>
      <c r="K3" s="319"/>
      <c r="L3" s="320" t="s">
        <v>339</v>
      </c>
      <c r="M3" s="321" t="s">
        <v>334</v>
      </c>
      <c r="N3" s="932" t="s">
        <v>463</v>
      </c>
      <c r="O3" s="934" t="s">
        <v>519</v>
      </c>
      <c r="P3" s="935"/>
      <c r="Q3" s="936" t="s">
        <v>473</v>
      </c>
      <c r="R3" s="55"/>
      <c r="S3" s="55"/>
      <c r="T3" s="55"/>
    </row>
    <row r="4" spans="1:20" s="17" customFormat="1" ht="12.75">
      <c r="A4" s="41"/>
      <c r="B4" s="40"/>
      <c r="C4" s="36"/>
      <c r="D4" s="37"/>
      <c r="E4" s="42"/>
      <c r="F4" s="37"/>
      <c r="G4" s="37"/>
      <c r="H4" s="37"/>
      <c r="I4" s="36"/>
      <c r="J4" s="37"/>
      <c r="K4" s="38"/>
      <c r="L4" s="43" t="s">
        <v>464</v>
      </c>
      <c r="M4" s="44"/>
      <c r="N4" s="933"/>
      <c r="O4" s="4"/>
      <c r="P4" s="39"/>
      <c r="Q4" s="937"/>
      <c r="R4" s="55"/>
      <c r="S4" s="55"/>
      <c r="T4" s="55"/>
    </row>
    <row r="5" spans="1:20" s="17" customFormat="1" ht="17.25" customHeight="1">
      <c r="A5" s="14" t="s">
        <v>518</v>
      </c>
      <c r="B5" s="46" t="s">
        <v>337</v>
      </c>
      <c r="C5" s="5" t="s">
        <v>465</v>
      </c>
      <c r="D5" s="7" t="s">
        <v>466</v>
      </c>
      <c r="E5" s="7" t="s">
        <v>467</v>
      </c>
      <c r="F5" s="13" t="s">
        <v>468</v>
      </c>
      <c r="G5" s="7" t="s">
        <v>466</v>
      </c>
      <c r="H5" s="7" t="s">
        <v>467</v>
      </c>
      <c r="I5" s="6" t="s">
        <v>469</v>
      </c>
      <c r="J5" s="7" t="s">
        <v>466</v>
      </c>
      <c r="K5" s="7" t="s">
        <v>467</v>
      </c>
      <c r="L5" s="47" t="s">
        <v>470</v>
      </c>
      <c r="M5" s="44" t="s">
        <v>471</v>
      </c>
      <c r="N5" s="201" t="s">
        <v>650</v>
      </c>
      <c r="O5" s="48" t="s">
        <v>470</v>
      </c>
      <c r="P5" s="7" t="s">
        <v>472</v>
      </c>
      <c r="Q5" s="937"/>
      <c r="R5" s="55"/>
      <c r="S5" s="55"/>
      <c r="T5" s="55"/>
    </row>
    <row r="6" spans="1:20" s="17" customFormat="1" ht="13.5" customHeight="1">
      <c r="A6" s="45"/>
      <c r="B6" s="49"/>
      <c r="C6" s="49"/>
      <c r="D6" s="44"/>
      <c r="E6" s="44"/>
      <c r="F6" s="44"/>
      <c r="G6" s="44"/>
      <c r="H6" s="44"/>
      <c r="I6" s="40"/>
      <c r="J6" s="44"/>
      <c r="K6" s="44"/>
      <c r="L6" s="47" t="s">
        <v>474</v>
      </c>
      <c r="M6" s="44" t="s">
        <v>475</v>
      </c>
      <c r="N6" s="199" t="s">
        <v>648</v>
      </c>
      <c r="O6" s="48" t="s">
        <v>476</v>
      </c>
      <c r="P6" s="56" t="s">
        <v>483</v>
      </c>
      <c r="Q6" s="937"/>
      <c r="R6" s="55"/>
      <c r="S6" s="55"/>
      <c r="T6" s="55"/>
    </row>
    <row r="7" spans="1:20" s="17" customFormat="1" ht="12.75" customHeight="1">
      <c r="A7" s="127"/>
      <c r="B7" s="50" t="s">
        <v>335</v>
      </c>
      <c r="C7" s="51" t="s">
        <v>477</v>
      </c>
      <c r="D7" s="52" t="s">
        <v>478</v>
      </c>
      <c r="E7" s="52" t="s">
        <v>479</v>
      </c>
      <c r="F7" s="52" t="s">
        <v>646</v>
      </c>
      <c r="G7" s="52" t="s">
        <v>647</v>
      </c>
      <c r="H7" s="52" t="s">
        <v>479</v>
      </c>
      <c r="I7" s="51" t="s">
        <v>480</v>
      </c>
      <c r="J7" s="52" t="s">
        <v>478</v>
      </c>
      <c r="K7" s="52" t="s">
        <v>479</v>
      </c>
      <c r="L7" s="53" t="s">
        <v>481</v>
      </c>
      <c r="M7" s="52"/>
      <c r="N7" s="200" t="s">
        <v>649</v>
      </c>
      <c r="O7" s="54"/>
      <c r="P7" s="51" t="s">
        <v>482</v>
      </c>
      <c r="Q7" s="938"/>
      <c r="R7" s="35"/>
      <c r="S7" s="35"/>
      <c r="T7" s="35"/>
    </row>
    <row r="8" spans="1:17" s="17" customFormat="1" ht="12" customHeight="1">
      <c r="A8" s="264" t="s">
        <v>683</v>
      </c>
      <c r="B8" s="57">
        <v>25594</v>
      </c>
      <c r="C8" s="57">
        <f>SUM(D8:E8)</f>
        <v>117585</v>
      </c>
      <c r="D8" s="57">
        <v>57557</v>
      </c>
      <c r="E8" s="57">
        <v>60028</v>
      </c>
      <c r="F8" s="58">
        <f>SUM(G8:H8)</f>
        <v>117585</v>
      </c>
      <c r="G8" s="58">
        <v>57557</v>
      </c>
      <c r="H8" s="58">
        <v>60028</v>
      </c>
      <c r="I8" s="59" t="s">
        <v>484</v>
      </c>
      <c r="J8" s="57" t="s">
        <v>484</v>
      </c>
      <c r="K8" s="57" t="s">
        <v>484</v>
      </c>
      <c r="L8" s="124" t="s">
        <v>384</v>
      </c>
      <c r="M8" s="125">
        <f>C8/B8</f>
        <v>4.5942408376963355</v>
      </c>
      <c r="N8" s="59" t="s">
        <v>484</v>
      </c>
      <c r="O8" s="61">
        <f>C8/P8</f>
        <v>466.07079154940743</v>
      </c>
      <c r="P8" s="62">
        <v>252.29</v>
      </c>
      <c r="Q8" s="266" t="s">
        <v>485</v>
      </c>
    </row>
    <row r="9" spans="1:17" s="17" customFormat="1" ht="12" customHeight="1">
      <c r="A9" s="264" t="s">
        <v>520</v>
      </c>
      <c r="B9" s="63">
        <v>26467</v>
      </c>
      <c r="C9" s="57">
        <f aca="true" t="shared" si="0" ref="C9:C22">SUM(D9:E9)</f>
        <v>116100</v>
      </c>
      <c r="D9" s="63">
        <v>54391</v>
      </c>
      <c r="E9" s="63">
        <v>61709</v>
      </c>
      <c r="F9" s="58">
        <f aca="true" t="shared" si="1" ref="F9:F41">SUM(G9:H9)</f>
        <v>116100</v>
      </c>
      <c r="G9" s="58">
        <v>54391</v>
      </c>
      <c r="H9" s="58">
        <v>61709</v>
      </c>
      <c r="I9" s="59" t="s">
        <v>484</v>
      </c>
      <c r="J9" s="57" t="s">
        <v>484</v>
      </c>
      <c r="K9" s="57" t="s">
        <v>484</v>
      </c>
      <c r="L9" s="124" t="s">
        <v>384</v>
      </c>
      <c r="M9" s="125">
        <f aca="true" t="shared" si="2" ref="M9:M41">C9/B9</f>
        <v>4.3865946272716965</v>
      </c>
      <c r="N9" s="59" t="s">
        <v>484</v>
      </c>
      <c r="O9" s="61">
        <f aca="true" t="shared" si="3" ref="O9:O41">C9/P9</f>
        <v>164.90071868874813</v>
      </c>
      <c r="P9" s="64">
        <v>704.06</v>
      </c>
      <c r="Q9" s="266" t="s">
        <v>485</v>
      </c>
    </row>
    <row r="10" spans="1:17" s="17" customFormat="1" ht="12" customHeight="1">
      <c r="A10" s="264" t="s">
        <v>567</v>
      </c>
      <c r="B10" s="57">
        <v>28765</v>
      </c>
      <c r="C10" s="57">
        <f t="shared" si="0"/>
        <v>127472</v>
      </c>
      <c r="D10" s="57">
        <v>62469</v>
      </c>
      <c r="E10" s="57">
        <v>65003</v>
      </c>
      <c r="F10" s="58">
        <f t="shared" si="1"/>
        <v>127472</v>
      </c>
      <c r="G10" s="58">
        <v>62469</v>
      </c>
      <c r="H10" s="58">
        <v>65003</v>
      </c>
      <c r="I10" s="59" t="s">
        <v>484</v>
      </c>
      <c r="J10" s="57" t="s">
        <v>484</v>
      </c>
      <c r="K10" s="57" t="s">
        <v>484</v>
      </c>
      <c r="L10" s="126">
        <f>(C10-C8)/C8*100</f>
        <v>8.408385423310797</v>
      </c>
      <c r="M10" s="125">
        <f t="shared" si="2"/>
        <v>4.431496610464106</v>
      </c>
      <c r="N10" s="59" t="s">
        <v>484</v>
      </c>
      <c r="O10" s="61">
        <f t="shared" si="3"/>
        <v>505.2598200483571</v>
      </c>
      <c r="P10" s="62">
        <v>252.29</v>
      </c>
      <c r="Q10" s="266" t="s">
        <v>486</v>
      </c>
    </row>
    <row r="11" spans="1:17" s="17" customFormat="1" ht="12" customHeight="1">
      <c r="A11" s="264" t="s">
        <v>566</v>
      </c>
      <c r="B11" s="63">
        <v>26857</v>
      </c>
      <c r="C11" s="57">
        <f t="shared" si="0"/>
        <v>119032</v>
      </c>
      <c r="D11" s="63">
        <v>56237</v>
      </c>
      <c r="E11" s="63">
        <v>62795</v>
      </c>
      <c r="F11" s="58">
        <f t="shared" si="1"/>
        <v>119032</v>
      </c>
      <c r="G11" s="58">
        <v>56237</v>
      </c>
      <c r="H11" s="58">
        <v>62795</v>
      </c>
      <c r="I11" s="59" t="s">
        <v>484</v>
      </c>
      <c r="J11" s="59" t="s">
        <v>484</v>
      </c>
      <c r="K11" s="59" t="s">
        <v>484</v>
      </c>
      <c r="L11" s="126">
        <f aca="true" t="shared" si="4" ref="L11:L37">(C11-C9)/C9*100</f>
        <v>2.5254091300602926</v>
      </c>
      <c r="M11" s="60">
        <f t="shared" si="2"/>
        <v>4.43206612801132</v>
      </c>
      <c r="N11" s="59" t="s">
        <v>484</v>
      </c>
      <c r="O11" s="61">
        <f t="shared" si="3"/>
        <v>169.05553188467547</v>
      </c>
      <c r="P11" s="64">
        <v>704.1</v>
      </c>
      <c r="Q11" s="266" t="s">
        <v>486</v>
      </c>
    </row>
    <row r="12" spans="1:17" s="17" customFormat="1" ht="12" customHeight="1">
      <c r="A12" s="265" t="s">
        <v>684</v>
      </c>
      <c r="B12" s="57">
        <v>30140</v>
      </c>
      <c r="C12" s="57">
        <f t="shared" si="0"/>
        <v>135189</v>
      </c>
      <c r="D12" s="57">
        <v>66539</v>
      </c>
      <c r="E12" s="57">
        <v>68650</v>
      </c>
      <c r="F12" s="58">
        <f t="shared" si="1"/>
        <v>135189</v>
      </c>
      <c r="G12" s="58">
        <v>66539</v>
      </c>
      <c r="H12" s="58">
        <v>68650</v>
      </c>
      <c r="I12" s="59" t="s">
        <v>484</v>
      </c>
      <c r="J12" s="59" t="s">
        <v>484</v>
      </c>
      <c r="K12" s="59" t="s">
        <v>484</v>
      </c>
      <c r="L12" s="126">
        <f t="shared" si="4"/>
        <v>6.053878498807581</v>
      </c>
      <c r="M12" s="60">
        <f t="shared" si="2"/>
        <v>4.485368281353683</v>
      </c>
      <c r="N12" s="59" t="s">
        <v>484</v>
      </c>
      <c r="O12" s="61">
        <f t="shared" si="3"/>
        <v>535.8263971462544</v>
      </c>
      <c r="P12" s="62">
        <v>252.3</v>
      </c>
      <c r="Q12" s="267" t="s">
        <v>690</v>
      </c>
    </row>
    <row r="13" spans="1:17" s="17" customFormat="1" ht="12" customHeight="1">
      <c r="A13" s="265" t="s">
        <v>685</v>
      </c>
      <c r="B13" s="65">
        <v>27194</v>
      </c>
      <c r="C13" s="57">
        <f t="shared" si="0"/>
        <v>116725</v>
      </c>
      <c r="D13" s="65">
        <v>55100</v>
      </c>
      <c r="E13" s="65">
        <v>61625</v>
      </c>
      <c r="F13" s="58">
        <f t="shared" si="1"/>
        <v>116725</v>
      </c>
      <c r="G13" s="58">
        <v>55100</v>
      </c>
      <c r="H13" s="58">
        <v>61625</v>
      </c>
      <c r="I13" s="59" t="s">
        <v>484</v>
      </c>
      <c r="J13" s="59" t="s">
        <v>484</v>
      </c>
      <c r="K13" s="59" t="s">
        <v>484</v>
      </c>
      <c r="L13" s="279">
        <f t="shared" si="4"/>
        <v>-1.9381342832179582</v>
      </c>
      <c r="M13" s="60">
        <f t="shared" si="2"/>
        <v>4.292307126572038</v>
      </c>
      <c r="N13" s="59" t="s">
        <v>484</v>
      </c>
      <c r="O13" s="61">
        <f t="shared" si="3"/>
        <v>165.77665421596058</v>
      </c>
      <c r="P13" s="66">
        <v>704.11</v>
      </c>
      <c r="Q13" s="267" t="s">
        <v>690</v>
      </c>
    </row>
    <row r="14" spans="1:17" s="17" customFormat="1" ht="12" customHeight="1">
      <c r="A14" s="264" t="s">
        <v>568</v>
      </c>
      <c r="B14" s="57">
        <v>32061</v>
      </c>
      <c r="C14" s="57">
        <f t="shared" si="0"/>
        <v>139246</v>
      </c>
      <c r="D14" s="57">
        <v>68233</v>
      </c>
      <c r="E14" s="57">
        <v>71013</v>
      </c>
      <c r="F14" s="58">
        <f t="shared" si="1"/>
        <v>139246</v>
      </c>
      <c r="G14" s="58">
        <v>68233</v>
      </c>
      <c r="H14" s="58">
        <v>71013</v>
      </c>
      <c r="I14" s="59" t="s">
        <v>484</v>
      </c>
      <c r="J14" s="59" t="s">
        <v>484</v>
      </c>
      <c r="K14" s="59" t="s">
        <v>484</v>
      </c>
      <c r="L14" s="279">
        <f t="shared" si="4"/>
        <v>3.000983807854189</v>
      </c>
      <c r="M14" s="60">
        <f t="shared" si="2"/>
        <v>4.34315835438695</v>
      </c>
      <c r="N14" s="59" t="s">
        <v>484</v>
      </c>
      <c r="O14" s="61">
        <f t="shared" si="3"/>
        <v>551.8845864214657</v>
      </c>
      <c r="P14" s="62">
        <v>252.31</v>
      </c>
      <c r="Q14" s="266" t="s">
        <v>487</v>
      </c>
    </row>
    <row r="15" spans="1:17" s="17" customFormat="1" ht="12" customHeight="1">
      <c r="A15" s="264" t="s">
        <v>488</v>
      </c>
      <c r="B15" s="63">
        <v>27164</v>
      </c>
      <c r="C15" s="57">
        <f t="shared" si="0"/>
        <v>119071</v>
      </c>
      <c r="D15" s="63">
        <v>56958</v>
      </c>
      <c r="E15" s="63">
        <v>62113</v>
      </c>
      <c r="F15" s="58">
        <f t="shared" si="1"/>
        <v>119071</v>
      </c>
      <c r="G15" s="58">
        <v>56958</v>
      </c>
      <c r="H15" s="58">
        <v>62113</v>
      </c>
      <c r="I15" s="59" t="s">
        <v>484</v>
      </c>
      <c r="J15" s="59" t="s">
        <v>484</v>
      </c>
      <c r="K15" s="59" t="s">
        <v>484</v>
      </c>
      <c r="L15" s="279">
        <f t="shared" si="4"/>
        <v>2.0098522167487682</v>
      </c>
      <c r="M15" s="60">
        <f t="shared" si="2"/>
        <v>4.3834118686496835</v>
      </c>
      <c r="N15" s="59" t="s">
        <v>484</v>
      </c>
      <c r="O15" s="61">
        <f t="shared" si="3"/>
        <v>169.1037166432335</v>
      </c>
      <c r="P15" s="64">
        <v>704.13</v>
      </c>
      <c r="Q15" s="266" t="s">
        <v>487</v>
      </c>
    </row>
    <row r="16" spans="1:17" s="17" customFormat="1" ht="12" customHeight="1">
      <c r="A16" s="264" t="s">
        <v>569</v>
      </c>
      <c r="B16" s="57">
        <v>33281</v>
      </c>
      <c r="C16" s="57">
        <f t="shared" si="0"/>
        <v>145451</v>
      </c>
      <c r="D16" s="57">
        <v>71332</v>
      </c>
      <c r="E16" s="57">
        <v>74119</v>
      </c>
      <c r="F16" s="58">
        <f t="shared" si="1"/>
        <v>145451</v>
      </c>
      <c r="G16" s="58">
        <v>71332</v>
      </c>
      <c r="H16" s="58">
        <v>74119</v>
      </c>
      <c r="I16" s="59" t="s">
        <v>484</v>
      </c>
      <c r="J16" s="59" t="s">
        <v>484</v>
      </c>
      <c r="K16" s="59" t="s">
        <v>484</v>
      </c>
      <c r="L16" s="279">
        <f t="shared" si="4"/>
        <v>4.456142366746621</v>
      </c>
      <c r="M16" s="60">
        <f t="shared" si="2"/>
        <v>4.370391514678045</v>
      </c>
      <c r="N16" s="59" t="s">
        <v>484</v>
      </c>
      <c r="O16" s="61">
        <f t="shared" si="3"/>
        <v>576.4773492925369</v>
      </c>
      <c r="P16" s="62">
        <v>252.31</v>
      </c>
      <c r="Q16" s="266" t="s">
        <v>489</v>
      </c>
    </row>
    <row r="17" spans="1:17" s="17" customFormat="1" ht="12" customHeight="1">
      <c r="A17" s="264" t="s">
        <v>490</v>
      </c>
      <c r="B17" s="63">
        <v>27920</v>
      </c>
      <c r="C17" s="57">
        <f t="shared" si="0"/>
        <v>119769</v>
      </c>
      <c r="D17" s="63">
        <v>56637</v>
      </c>
      <c r="E17" s="63">
        <v>63132</v>
      </c>
      <c r="F17" s="58">
        <f t="shared" si="1"/>
        <v>119769</v>
      </c>
      <c r="G17" s="58">
        <v>56637</v>
      </c>
      <c r="H17" s="58">
        <v>63132</v>
      </c>
      <c r="I17" s="59" t="s">
        <v>484</v>
      </c>
      <c r="J17" s="59" t="s">
        <v>484</v>
      </c>
      <c r="K17" s="59" t="s">
        <v>484</v>
      </c>
      <c r="L17" s="279">
        <f t="shared" si="4"/>
        <v>0.586204869363657</v>
      </c>
      <c r="M17" s="60">
        <f t="shared" si="2"/>
        <v>4.289720630372493</v>
      </c>
      <c r="N17" s="59" t="s">
        <v>484</v>
      </c>
      <c r="O17" s="61">
        <f t="shared" si="3"/>
        <v>170.09501086447105</v>
      </c>
      <c r="P17" s="64">
        <v>704.13</v>
      </c>
      <c r="Q17" s="266" t="s">
        <v>489</v>
      </c>
    </row>
    <row r="18" spans="1:17" s="17" customFormat="1" ht="12" customHeight="1">
      <c r="A18" s="264" t="s">
        <v>570</v>
      </c>
      <c r="B18" s="57">
        <v>35485</v>
      </c>
      <c r="C18" s="57">
        <f t="shared" si="0"/>
        <v>152486</v>
      </c>
      <c r="D18" s="57">
        <v>74975</v>
      </c>
      <c r="E18" s="57">
        <v>77511</v>
      </c>
      <c r="F18" s="58">
        <f t="shared" si="1"/>
        <v>152486</v>
      </c>
      <c r="G18" s="58">
        <v>74975</v>
      </c>
      <c r="H18" s="58">
        <v>77511</v>
      </c>
      <c r="I18" s="59" t="s">
        <v>484</v>
      </c>
      <c r="J18" s="59" t="s">
        <v>484</v>
      </c>
      <c r="K18" s="59" t="s">
        <v>484</v>
      </c>
      <c r="L18" s="279">
        <f t="shared" si="4"/>
        <v>4.836680394084606</v>
      </c>
      <c r="M18" s="60">
        <f t="shared" si="2"/>
        <v>4.297195998309145</v>
      </c>
      <c r="N18" s="59" t="s">
        <v>484</v>
      </c>
      <c r="O18" s="61">
        <f t="shared" si="3"/>
        <v>600.7643211724844</v>
      </c>
      <c r="P18" s="62">
        <v>253.82</v>
      </c>
      <c r="Q18" s="266" t="s">
        <v>491</v>
      </c>
    </row>
    <row r="19" spans="1:17" s="17" customFormat="1" ht="12" customHeight="1">
      <c r="A19" s="264" t="s">
        <v>492</v>
      </c>
      <c r="B19" s="63">
        <v>28229</v>
      </c>
      <c r="C19" s="57">
        <f t="shared" si="0"/>
        <v>121276</v>
      </c>
      <c r="D19" s="63">
        <v>57540</v>
      </c>
      <c r="E19" s="63">
        <v>63736</v>
      </c>
      <c r="F19" s="58">
        <f t="shared" si="1"/>
        <v>121276</v>
      </c>
      <c r="G19" s="58">
        <v>57540</v>
      </c>
      <c r="H19" s="58">
        <v>63736</v>
      </c>
      <c r="I19" s="59" t="s">
        <v>484</v>
      </c>
      <c r="J19" s="59" t="s">
        <v>484</v>
      </c>
      <c r="K19" s="59" t="s">
        <v>484</v>
      </c>
      <c r="L19" s="279">
        <f t="shared" si="4"/>
        <v>1.2582554751229449</v>
      </c>
      <c r="M19" s="60">
        <f t="shared" si="2"/>
        <v>4.296149349959261</v>
      </c>
      <c r="N19" s="59" t="s">
        <v>484</v>
      </c>
      <c r="O19" s="61">
        <f t="shared" si="3"/>
        <v>172.11546649257755</v>
      </c>
      <c r="P19" s="64">
        <v>704.62</v>
      </c>
      <c r="Q19" s="266" t="s">
        <v>491</v>
      </c>
    </row>
    <row r="20" spans="1:17" s="17" customFormat="1" ht="12" customHeight="1">
      <c r="A20" s="264" t="s">
        <v>571</v>
      </c>
      <c r="B20" s="57">
        <v>37654</v>
      </c>
      <c r="C20" s="57">
        <f t="shared" si="0"/>
        <v>160981</v>
      </c>
      <c r="D20" s="57">
        <v>79342</v>
      </c>
      <c r="E20" s="57">
        <v>81639</v>
      </c>
      <c r="F20" s="58">
        <f t="shared" si="1"/>
        <v>160981</v>
      </c>
      <c r="G20" s="58">
        <v>79342</v>
      </c>
      <c r="H20" s="58">
        <v>81639</v>
      </c>
      <c r="I20" s="59" t="s">
        <v>484</v>
      </c>
      <c r="J20" s="59" t="s">
        <v>484</v>
      </c>
      <c r="K20" s="59" t="s">
        <v>484</v>
      </c>
      <c r="L20" s="279">
        <f t="shared" si="4"/>
        <v>5.571003239641672</v>
      </c>
      <c r="M20" s="60">
        <f t="shared" si="2"/>
        <v>4.275269559674935</v>
      </c>
      <c r="N20" s="59" t="s">
        <v>484</v>
      </c>
      <c r="O20" s="61">
        <f t="shared" si="3"/>
        <v>634.1329866855747</v>
      </c>
      <c r="P20" s="62">
        <v>253.86</v>
      </c>
      <c r="Q20" s="266" t="s">
        <v>493</v>
      </c>
    </row>
    <row r="21" spans="1:17" s="17" customFormat="1" ht="12" customHeight="1">
      <c r="A21" s="264" t="s">
        <v>494</v>
      </c>
      <c r="B21" s="63">
        <v>28568</v>
      </c>
      <c r="C21" s="57">
        <f t="shared" si="0"/>
        <v>123330</v>
      </c>
      <c r="D21" s="63">
        <v>58635</v>
      </c>
      <c r="E21" s="63">
        <v>64695</v>
      </c>
      <c r="F21" s="58">
        <f t="shared" si="1"/>
        <v>123330</v>
      </c>
      <c r="G21" s="58">
        <v>58635</v>
      </c>
      <c r="H21" s="58">
        <v>64695</v>
      </c>
      <c r="I21" s="59" t="s">
        <v>484</v>
      </c>
      <c r="J21" s="59" t="s">
        <v>484</v>
      </c>
      <c r="K21" s="59" t="s">
        <v>484</v>
      </c>
      <c r="L21" s="279">
        <f t="shared" si="4"/>
        <v>1.6936574425277877</v>
      </c>
      <c r="M21" s="60">
        <f t="shared" si="2"/>
        <v>4.31706804816578</v>
      </c>
      <c r="N21" s="59" t="s">
        <v>484</v>
      </c>
      <c r="O21" s="61">
        <f t="shared" si="3"/>
        <v>175.02554495912807</v>
      </c>
      <c r="P21" s="64">
        <v>704.64</v>
      </c>
      <c r="Q21" s="266" t="s">
        <v>493</v>
      </c>
    </row>
    <row r="22" spans="1:17" s="17" customFormat="1" ht="12" customHeight="1">
      <c r="A22" s="265" t="s">
        <v>686</v>
      </c>
      <c r="B22" s="57">
        <v>39160</v>
      </c>
      <c r="C22" s="57">
        <f t="shared" si="0"/>
        <v>167719</v>
      </c>
      <c r="D22" s="57">
        <v>83499</v>
      </c>
      <c r="E22" s="57">
        <v>84220</v>
      </c>
      <c r="F22" s="58">
        <f t="shared" si="1"/>
        <v>167719</v>
      </c>
      <c r="G22" s="58">
        <v>83499</v>
      </c>
      <c r="H22" s="58">
        <v>84220</v>
      </c>
      <c r="I22" s="59" t="s">
        <v>484</v>
      </c>
      <c r="J22" s="59" t="s">
        <v>484</v>
      </c>
      <c r="K22" s="59" t="s">
        <v>484</v>
      </c>
      <c r="L22" s="279">
        <f t="shared" si="4"/>
        <v>4.185587118976774</v>
      </c>
      <c r="M22" s="60">
        <f t="shared" si="2"/>
        <v>4.282916241062308</v>
      </c>
      <c r="N22" s="57">
        <v>5884</v>
      </c>
      <c r="O22" s="61">
        <f t="shared" si="3"/>
        <v>660.6491511403474</v>
      </c>
      <c r="P22" s="62">
        <v>253.87</v>
      </c>
      <c r="Q22" s="267" t="s">
        <v>691</v>
      </c>
    </row>
    <row r="23" spans="1:17" s="17" customFormat="1" ht="12" customHeight="1">
      <c r="A23" s="265" t="s">
        <v>687</v>
      </c>
      <c r="B23" s="65">
        <v>28335</v>
      </c>
      <c r="C23" s="65">
        <v>122397</v>
      </c>
      <c r="D23" s="65" t="s">
        <v>495</v>
      </c>
      <c r="E23" s="65" t="s">
        <v>496</v>
      </c>
      <c r="F23" s="58">
        <f t="shared" si="1"/>
        <v>0</v>
      </c>
      <c r="G23" s="58" t="s">
        <v>361</v>
      </c>
      <c r="H23" s="58" t="s">
        <v>362</v>
      </c>
      <c r="I23" s="59" t="s">
        <v>484</v>
      </c>
      <c r="J23" s="59" t="s">
        <v>484</v>
      </c>
      <c r="K23" s="59" t="s">
        <v>484</v>
      </c>
      <c r="L23" s="279">
        <f t="shared" si="4"/>
        <v>-0.7565069326198005</v>
      </c>
      <c r="M23" s="60">
        <f t="shared" si="2"/>
        <v>4.319640021175225</v>
      </c>
      <c r="N23" s="59" t="s">
        <v>484</v>
      </c>
      <c r="O23" s="61">
        <f t="shared" si="3"/>
        <v>173.69653449890728</v>
      </c>
      <c r="P23" s="66">
        <v>704.66</v>
      </c>
      <c r="Q23" s="267" t="s">
        <v>691</v>
      </c>
    </row>
    <row r="24" spans="1:17" s="17" customFormat="1" ht="12" customHeight="1">
      <c r="A24" s="264" t="s">
        <v>572</v>
      </c>
      <c r="B24" s="57">
        <v>41487</v>
      </c>
      <c r="C24" s="57">
        <f>SUM(D24:E24)</f>
        <v>174895</v>
      </c>
      <c r="D24" s="57">
        <v>86287</v>
      </c>
      <c r="E24" s="57">
        <v>88608</v>
      </c>
      <c r="F24" s="58">
        <f t="shared" si="1"/>
        <v>174895</v>
      </c>
      <c r="G24" s="58">
        <v>86287</v>
      </c>
      <c r="H24" s="58">
        <v>88608</v>
      </c>
      <c r="I24" s="59" t="s">
        <v>484</v>
      </c>
      <c r="J24" s="59" t="s">
        <v>484</v>
      </c>
      <c r="K24" s="59" t="s">
        <v>484</v>
      </c>
      <c r="L24" s="279">
        <f t="shared" si="4"/>
        <v>4.278585014220213</v>
      </c>
      <c r="M24" s="60">
        <f t="shared" si="2"/>
        <v>4.215657916937836</v>
      </c>
      <c r="N24" s="59" t="s">
        <v>484</v>
      </c>
      <c r="O24" s="61">
        <f t="shared" si="3"/>
        <v>688.8884512368048</v>
      </c>
      <c r="P24" s="62">
        <v>253.88</v>
      </c>
      <c r="Q24" s="266" t="s">
        <v>497</v>
      </c>
    </row>
    <row r="25" spans="1:17" s="17" customFormat="1" ht="12" customHeight="1">
      <c r="A25" s="264" t="s">
        <v>498</v>
      </c>
      <c r="B25" s="63">
        <v>28078</v>
      </c>
      <c r="C25" s="57">
        <f aca="true" t="shared" si="5" ref="C25:C32">SUM(D25:E25)</f>
        <v>120162</v>
      </c>
      <c r="D25" s="63">
        <v>56897</v>
      </c>
      <c r="E25" s="63">
        <v>63265</v>
      </c>
      <c r="F25" s="58">
        <f t="shared" si="1"/>
        <v>120162</v>
      </c>
      <c r="G25" s="58">
        <v>56897</v>
      </c>
      <c r="H25" s="58">
        <v>63265</v>
      </c>
      <c r="I25" s="59" t="s">
        <v>484</v>
      </c>
      <c r="J25" s="59" t="s">
        <v>484</v>
      </c>
      <c r="K25" s="59" t="s">
        <v>484</v>
      </c>
      <c r="L25" s="279">
        <f t="shared" si="4"/>
        <v>-1.8260251476751883</v>
      </c>
      <c r="M25" s="60">
        <f t="shared" si="2"/>
        <v>4.279578317543985</v>
      </c>
      <c r="N25" s="59" t="s">
        <v>484</v>
      </c>
      <c r="O25" s="61">
        <f t="shared" si="3"/>
        <v>170.37971811814083</v>
      </c>
      <c r="P25" s="64">
        <v>705.26</v>
      </c>
      <c r="Q25" s="266" t="s">
        <v>497</v>
      </c>
    </row>
    <row r="26" spans="1:17" s="17" customFormat="1" ht="12" customHeight="1">
      <c r="A26" s="264" t="s">
        <v>573</v>
      </c>
      <c r="B26" s="57">
        <v>43405</v>
      </c>
      <c r="C26" s="57">
        <f t="shared" si="5"/>
        <v>182005</v>
      </c>
      <c r="D26" s="57">
        <v>89542</v>
      </c>
      <c r="E26" s="57">
        <v>92463</v>
      </c>
      <c r="F26" s="58">
        <f t="shared" si="1"/>
        <v>182005</v>
      </c>
      <c r="G26" s="58">
        <v>89542</v>
      </c>
      <c r="H26" s="58">
        <v>92463</v>
      </c>
      <c r="I26" s="59" t="s">
        <v>484</v>
      </c>
      <c r="J26" s="59" t="s">
        <v>484</v>
      </c>
      <c r="K26" s="59" t="s">
        <v>484</v>
      </c>
      <c r="L26" s="279">
        <f t="shared" si="4"/>
        <v>4.065296320649533</v>
      </c>
      <c r="M26" s="60">
        <f t="shared" si="2"/>
        <v>4.193180509157931</v>
      </c>
      <c r="N26" s="59" t="s">
        <v>484</v>
      </c>
      <c r="O26" s="61">
        <f t="shared" si="3"/>
        <v>716.8655717042814</v>
      </c>
      <c r="P26" s="62">
        <v>253.89</v>
      </c>
      <c r="Q26" s="266" t="s">
        <v>499</v>
      </c>
    </row>
    <row r="27" spans="1:17" s="17" customFormat="1" ht="12" customHeight="1">
      <c r="A27" s="264" t="s">
        <v>500</v>
      </c>
      <c r="B27" s="63">
        <v>27788</v>
      </c>
      <c r="C27" s="57">
        <f t="shared" si="5"/>
        <v>118833</v>
      </c>
      <c r="D27" s="63">
        <v>56654</v>
      </c>
      <c r="E27" s="63">
        <v>62179</v>
      </c>
      <c r="F27" s="58">
        <f t="shared" si="1"/>
        <v>118833</v>
      </c>
      <c r="G27" s="58">
        <v>56654</v>
      </c>
      <c r="H27" s="58">
        <v>62179</v>
      </c>
      <c r="I27" s="59" t="s">
        <v>484</v>
      </c>
      <c r="J27" s="59" t="s">
        <v>484</v>
      </c>
      <c r="K27" s="59" t="s">
        <v>484</v>
      </c>
      <c r="L27" s="279">
        <f t="shared" si="4"/>
        <v>-1.1060068906975582</v>
      </c>
      <c r="M27" s="60">
        <f t="shared" si="2"/>
        <v>4.276414279545127</v>
      </c>
      <c r="N27" s="59" t="s">
        <v>484</v>
      </c>
      <c r="O27" s="61">
        <f t="shared" si="3"/>
        <v>168.60527809307607</v>
      </c>
      <c r="P27" s="64">
        <v>704.8</v>
      </c>
      <c r="Q27" s="266" t="s">
        <v>499</v>
      </c>
    </row>
    <row r="28" spans="1:17" s="17" customFormat="1" ht="12" customHeight="1">
      <c r="A28" s="264" t="s">
        <v>574</v>
      </c>
      <c r="B28" s="57">
        <v>45930</v>
      </c>
      <c r="C28" s="57">
        <f t="shared" si="5"/>
        <v>188518</v>
      </c>
      <c r="D28" s="57">
        <v>92888</v>
      </c>
      <c r="E28" s="57">
        <v>95630</v>
      </c>
      <c r="F28" s="58">
        <f t="shared" si="1"/>
        <v>188518</v>
      </c>
      <c r="G28" s="58">
        <v>92888</v>
      </c>
      <c r="H28" s="58">
        <v>95630</v>
      </c>
      <c r="I28" s="59" t="s">
        <v>484</v>
      </c>
      <c r="J28" s="59" t="s">
        <v>484</v>
      </c>
      <c r="K28" s="59" t="s">
        <v>484</v>
      </c>
      <c r="L28" s="279">
        <f t="shared" si="4"/>
        <v>3.578473118870361</v>
      </c>
      <c r="M28" s="60">
        <f t="shared" si="2"/>
        <v>4.1044633137382975</v>
      </c>
      <c r="N28" s="59" t="s">
        <v>484</v>
      </c>
      <c r="O28" s="61">
        <f t="shared" si="3"/>
        <v>742.2845217939126</v>
      </c>
      <c r="P28" s="62">
        <v>253.97</v>
      </c>
      <c r="Q28" s="266" t="s">
        <v>501</v>
      </c>
    </row>
    <row r="29" spans="1:17" s="17" customFormat="1" ht="12" customHeight="1">
      <c r="A29" s="264" t="s">
        <v>502</v>
      </c>
      <c r="B29" s="63">
        <v>27499</v>
      </c>
      <c r="C29" s="57">
        <f t="shared" si="5"/>
        <v>116654</v>
      </c>
      <c r="D29" s="63">
        <v>56122</v>
      </c>
      <c r="E29" s="63">
        <v>60532</v>
      </c>
      <c r="F29" s="58">
        <f t="shared" si="1"/>
        <v>116654</v>
      </c>
      <c r="G29" s="58">
        <v>56122</v>
      </c>
      <c r="H29" s="58">
        <v>60532</v>
      </c>
      <c r="I29" s="59" t="s">
        <v>484</v>
      </c>
      <c r="J29" s="59" t="s">
        <v>484</v>
      </c>
      <c r="K29" s="59" t="s">
        <v>484</v>
      </c>
      <c r="L29" s="279">
        <f t="shared" si="4"/>
        <v>-1.8336657325827</v>
      </c>
      <c r="M29" s="60">
        <f t="shared" si="2"/>
        <v>4.242117895196189</v>
      </c>
      <c r="N29" s="59" t="s">
        <v>484</v>
      </c>
      <c r="O29" s="61">
        <f t="shared" si="3"/>
        <v>165.51596929581862</v>
      </c>
      <c r="P29" s="64">
        <v>704.79</v>
      </c>
      <c r="Q29" s="266" t="s">
        <v>501</v>
      </c>
    </row>
    <row r="30" spans="1:17" s="17" customFormat="1" ht="12" customHeight="1">
      <c r="A30" s="264" t="s">
        <v>575</v>
      </c>
      <c r="B30" s="57">
        <v>48035</v>
      </c>
      <c r="C30" s="57">
        <f t="shared" si="5"/>
        <v>195071</v>
      </c>
      <c r="D30" s="57">
        <v>96016</v>
      </c>
      <c r="E30" s="57">
        <v>99055</v>
      </c>
      <c r="F30" s="58">
        <f t="shared" si="1"/>
        <v>195071</v>
      </c>
      <c r="G30" s="58">
        <v>96016</v>
      </c>
      <c r="H30" s="58">
        <v>99055</v>
      </c>
      <c r="I30" s="59" t="s">
        <v>484</v>
      </c>
      <c r="J30" s="59" t="s">
        <v>484</v>
      </c>
      <c r="K30" s="59" t="s">
        <v>484</v>
      </c>
      <c r="L30" s="279">
        <f t="shared" si="4"/>
        <v>3.4760606414241613</v>
      </c>
      <c r="M30" s="60">
        <f>C30/B30</f>
        <v>4.0610180077027165</v>
      </c>
      <c r="N30" s="59" t="s">
        <v>484</v>
      </c>
      <c r="O30" s="61">
        <f t="shared" si="3"/>
        <v>768.147273085253</v>
      </c>
      <c r="P30" s="62">
        <v>253.95</v>
      </c>
      <c r="Q30" s="266" t="s">
        <v>503</v>
      </c>
    </row>
    <row r="31" spans="1:17" s="17" customFormat="1" ht="12" customHeight="1">
      <c r="A31" s="264" t="s">
        <v>504</v>
      </c>
      <c r="B31" s="63">
        <v>27349</v>
      </c>
      <c r="C31" s="57">
        <f t="shared" si="5"/>
        <v>115276</v>
      </c>
      <c r="D31" s="63">
        <v>55460</v>
      </c>
      <c r="E31" s="63">
        <v>59816</v>
      </c>
      <c r="F31" s="58">
        <f t="shared" si="1"/>
        <v>115276</v>
      </c>
      <c r="G31" s="58">
        <v>55460</v>
      </c>
      <c r="H31" s="58">
        <v>59816</v>
      </c>
      <c r="I31" s="59" t="s">
        <v>484</v>
      </c>
      <c r="J31" s="59" t="s">
        <v>484</v>
      </c>
      <c r="K31" s="59" t="s">
        <v>484</v>
      </c>
      <c r="L31" s="279">
        <f t="shared" si="4"/>
        <v>-1.1812711094347386</v>
      </c>
      <c r="M31" s="60">
        <f t="shared" si="2"/>
        <v>4.214998720245712</v>
      </c>
      <c r="N31" s="59" t="s">
        <v>484</v>
      </c>
      <c r="O31" s="61">
        <f t="shared" si="3"/>
        <v>163.5584562996595</v>
      </c>
      <c r="P31" s="64">
        <v>704.8</v>
      </c>
      <c r="Q31" s="266" t="s">
        <v>503</v>
      </c>
    </row>
    <row r="32" spans="1:17" s="17" customFormat="1" ht="12" customHeight="1">
      <c r="A32" s="265" t="s">
        <v>688</v>
      </c>
      <c r="B32" s="57">
        <v>50627</v>
      </c>
      <c r="C32" s="57">
        <f t="shared" si="5"/>
        <v>203298</v>
      </c>
      <c r="D32" s="57">
        <v>100153</v>
      </c>
      <c r="E32" s="57">
        <v>103145</v>
      </c>
      <c r="F32" s="58">
        <f t="shared" si="1"/>
        <v>203298</v>
      </c>
      <c r="G32" s="58">
        <v>100153</v>
      </c>
      <c r="H32" s="58">
        <v>103145</v>
      </c>
      <c r="I32" s="59" t="s">
        <v>484</v>
      </c>
      <c r="J32" s="59" t="s">
        <v>484</v>
      </c>
      <c r="K32" s="59" t="s">
        <v>484</v>
      </c>
      <c r="L32" s="279">
        <f t="shared" si="4"/>
        <v>4.217438778701088</v>
      </c>
      <c r="M32" s="60">
        <f t="shared" si="2"/>
        <v>4.01560432180457</v>
      </c>
      <c r="N32" s="57">
        <v>7186</v>
      </c>
      <c r="O32" s="61">
        <f t="shared" si="3"/>
        <v>800.5434140578855</v>
      </c>
      <c r="P32" s="62">
        <v>253.95</v>
      </c>
      <c r="Q32" s="267" t="s">
        <v>692</v>
      </c>
    </row>
    <row r="33" spans="1:17" s="17" customFormat="1" ht="12" customHeight="1">
      <c r="A33" s="265" t="s">
        <v>689</v>
      </c>
      <c r="B33" s="65">
        <v>27406</v>
      </c>
      <c r="C33" s="65">
        <v>114139</v>
      </c>
      <c r="D33" s="65" t="s">
        <v>505</v>
      </c>
      <c r="E33" s="65" t="s">
        <v>506</v>
      </c>
      <c r="F33" s="58">
        <f t="shared" si="1"/>
        <v>0</v>
      </c>
      <c r="G33" s="58" t="s">
        <v>363</v>
      </c>
      <c r="H33" s="58" t="s">
        <v>364</v>
      </c>
      <c r="I33" s="59" t="s">
        <v>484</v>
      </c>
      <c r="J33" s="59" t="s">
        <v>484</v>
      </c>
      <c r="K33" s="59" t="s">
        <v>484</v>
      </c>
      <c r="L33" s="279">
        <f t="shared" si="4"/>
        <v>-0.9863284638606475</v>
      </c>
      <c r="M33" s="60">
        <f t="shared" si="2"/>
        <v>4.16474494636211</v>
      </c>
      <c r="N33" s="59" t="s">
        <v>484</v>
      </c>
      <c r="O33" s="61">
        <f t="shared" si="3"/>
        <v>161.94293497538345</v>
      </c>
      <c r="P33" s="66">
        <v>704.81</v>
      </c>
      <c r="Q33" s="267" t="s">
        <v>693</v>
      </c>
    </row>
    <row r="34" spans="1:17" s="17" customFormat="1" ht="12" customHeight="1">
      <c r="A34" s="264" t="s">
        <v>576</v>
      </c>
      <c r="B34" s="57">
        <v>53186</v>
      </c>
      <c r="C34" s="57">
        <f>SUM(D34:E34)</f>
        <v>210490</v>
      </c>
      <c r="D34" s="57">
        <v>103390</v>
      </c>
      <c r="E34" s="57">
        <v>107100</v>
      </c>
      <c r="F34" s="58">
        <f t="shared" si="1"/>
        <v>210490</v>
      </c>
      <c r="G34" s="58">
        <v>103390</v>
      </c>
      <c r="H34" s="58">
        <v>107100</v>
      </c>
      <c r="I34" s="59" t="s">
        <v>484</v>
      </c>
      <c r="J34" s="59" t="s">
        <v>484</v>
      </c>
      <c r="K34" s="59" t="s">
        <v>484</v>
      </c>
      <c r="L34" s="279">
        <f t="shared" si="4"/>
        <v>3.537663921927417</v>
      </c>
      <c r="M34" s="60">
        <f t="shared" si="2"/>
        <v>3.9576204264280075</v>
      </c>
      <c r="N34" s="59" t="s">
        <v>484</v>
      </c>
      <c r="O34" s="61">
        <f t="shared" si="3"/>
        <v>828.7986770090955</v>
      </c>
      <c r="P34" s="62">
        <v>253.97</v>
      </c>
      <c r="Q34" s="266" t="s">
        <v>507</v>
      </c>
    </row>
    <row r="35" spans="1:17" s="17" customFormat="1" ht="12" customHeight="1">
      <c r="A35" s="264" t="s">
        <v>508</v>
      </c>
      <c r="B35" s="63">
        <v>27232</v>
      </c>
      <c r="C35" s="57">
        <f aca="true" t="shared" si="6" ref="C35:C41">SUM(D35:E35)</f>
        <v>113360</v>
      </c>
      <c r="D35" s="63">
        <v>54366</v>
      </c>
      <c r="E35" s="63">
        <v>58994</v>
      </c>
      <c r="F35" s="58">
        <f t="shared" si="1"/>
        <v>113360</v>
      </c>
      <c r="G35" s="58">
        <v>54366</v>
      </c>
      <c r="H35" s="58">
        <v>58994</v>
      </c>
      <c r="I35" s="59" t="s">
        <v>484</v>
      </c>
      <c r="J35" s="59" t="s">
        <v>484</v>
      </c>
      <c r="K35" s="59" t="s">
        <v>484</v>
      </c>
      <c r="L35" s="279">
        <f t="shared" si="4"/>
        <v>-0.6825011608652608</v>
      </c>
      <c r="M35" s="60">
        <f t="shared" si="2"/>
        <v>4.1627497062279675</v>
      </c>
      <c r="N35" s="59" t="s">
        <v>484</v>
      </c>
      <c r="O35" s="61">
        <f t="shared" si="3"/>
        <v>160.81485579719399</v>
      </c>
      <c r="P35" s="64">
        <v>704.91</v>
      </c>
      <c r="Q35" s="266" t="s">
        <v>507</v>
      </c>
    </row>
    <row r="36" spans="1:17" s="17" customFormat="1" ht="12" customHeight="1">
      <c r="A36" s="264" t="s">
        <v>577</v>
      </c>
      <c r="B36" s="57">
        <v>55319</v>
      </c>
      <c r="C36" s="57">
        <f t="shared" si="6"/>
        <v>216833</v>
      </c>
      <c r="D36" s="57">
        <v>106020</v>
      </c>
      <c r="E36" s="57">
        <v>110813</v>
      </c>
      <c r="F36" s="58">
        <f t="shared" si="1"/>
        <v>216833</v>
      </c>
      <c r="G36" s="67">
        <v>106020</v>
      </c>
      <c r="H36" s="67">
        <v>110813</v>
      </c>
      <c r="I36" s="59" t="s">
        <v>484</v>
      </c>
      <c r="J36" s="59" t="s">
        <v>484</v>
      </c>
      <c r="K36" s="59" t="s">
        <v>484</v>
      </c>
      <c r="L36" s="279">
        <f t="shared" si="4"/>
        <v>3.0134448192313172</v>
      </c>
      <c r="M36" s="60">
        <f t="shared" si="2"/>
        <v>3.9196840145338854</v>
      </c>
      <c r="N36" s="59" t="s">
        <v>484</v>
      </c>
      <c r="O36" s="61">
        <f t="shared" si="3"/>
        <v>853.7740678032839</v>
      </c>
      <c r="P36" s="62">
        <v>253.97</v>
      </c>
      <c r="Q36" s="266" t="s">
        <v>509</v>
      </c>
    </row>
    <row r="37" spans="1:17" s="17" customFormat="1" ht="12" customHeight="1">
      <c r="A37" s="264" t="s">
        <v>510</v>
      </c>
      <c r="B37" s="68">
        <v>27128</v>
      </c>
      <c r="C37" s="57">
        <f t="shared" si="6"/>
        <v>112928</v>
      </c>
      <c r="D37" s="68">
        <v>54273</v>
      </c>
      <c r="E37" s="68">
        <v>58655</v>
      </c>
      <c r="F37" s="58">
        <f t="shared" si="1"/>
        <v>112928</v>
      </c>
      <c r="G37" s="67">
        <v>54273</v>
      </c>
      <c r="H37" s="67">
        <v>58655</v>
      </c>
      <c r="I37" s="59" t="s">
        <v>484</v>
      </c>
      <c r="J37" s="59" t="s">
        <v>484</v>
      </c>
      <c r="K37" s="59" t="s">
        <v>484</v>
      </c>
      <c r="L37" s="279">
        <f t="shared" si="4"/>
        <v>-0.38108680310515175</v>
      </c>
      <c r="M37" s="60">
        <f t="shared" si="2"/>
        <v>4.162783839575346</v>
      </c>
      <c r="N37" s="59" t="s">
        <v>484</v>
      </c>
      <c r="O37" s="61">
        <f t="shared" si="3"/>
        <v>160.18610457034242</v>
      </c>
      <c r="P37" s="69">
        <v>704.98</v>
      </c>
      <c r="Q37" s="266" t="s">
        <v>509</v>
      </c>
    </row>
    <row r="38" spans="1:17" s="17" customFormat="1" ht="12" customHeight="1">
      <c r="A38" s="264" t="s">
        <v>579</v>
      </c>
      <c r="B38" s="70">
        <v>57773</v>
      </c>
      <c r="C38" s="57">
        <f t="shared" si="6"/>
        <v>223285</v>
      </c>
      <c r="D38" s="57">
        <v>109779</v>
      </c>
      <c r="E38" s="57">
        <v>113506</v>
      </c>
      <c r="F38" s="58">
        <f t="shared" si="1"/>
        <v>223285</v>
      </c>
      <c r="G38" s="67">
        <v>109779</v>
      </c>
      <c r="H38" s="67">
        <v>113506</v>
      </c>
      <c r="I38" s="59" t="s">
        <v>484</v>
      </c>
      <c r="J38" s="59" t="s">
        <v>484</v>
      </c>
      <c r="K38" s="59" t="s">
        <v>484</v>
      </c>
      <c r="L38" s="279">
        <f>(C38-C36)/C36*100</f>
        <v>2.975561837912126</v>
      </c>
      <c r="M38" s="60">
        <f t="shared" si="2"/>
        <v>3.864867671749779</v>
      </c>
      <c r="N38" s="59" t="s">
        <v>484</v>
      </c>
      <c r="O38" s="61">
        <f t="shared" si="3"/>
        <v>879.0748031496063</v>
      </c>
      <c r="P38" s="62">
        <v>254</v>
      </c>
      <c r="Q38" s="266" t="s">
        <v>511</v>
      </c>
    </row>
    <row r="39" spans="1:17" s="17" customFormat="1" ht="12" customHeight="1">
      <c r="A39" s="264" t="s">
        <v>698</v>
      </c>
      <c r="B39" s="70">
        <v>27183</v>
      </c>
      <c r="C39" s="57">
        <v>112725</v>
      </c>
      <c r="D39" s="57">
        <v>54253</v>
      </c>
      <c r="E39" s="57">
        <v>58472</v>
      </c>
      <c r="F39" s="58">
        <v>112725</v>
      </c>
      <c r="G39" s="67">
        <v>54253</v>
      </c>
      <c r="H39" s="67">
        <v>58472</v>
      </c>
      <c r="I39" s="59" t="s">
        <v>484</v>
      </c>
      <c r="J39" s="59" t="s">
        <v>484</v>
      </c>
      <c r="K39" s="59" t="s">
        <v>484</v>
      </c>
      <c r="L39" s="279">
        <f>(C39-C37)/C37*100</f>
        <v>-0.17976055539812977</v>
      </c>
      <c r="M39" s="60">
        <f t="shared" si="2"/>
        <v>4.14689327888754</v>
      </c>
      <c r="N39" s="59" t="s">
        <v>484</v>
      </c>
      <c r="O39" s="61">
        <v>159.82</v>
      </c>
      <c r="P39" s="62">
        <v>705.32</v>
      </c>
      <c r="Q39" s="266"/>
    </row>
    <row r="40" spans="1:17" s="17" customFormat="1" ht="12" customHeight="1">
      <c r="A40" s="264" t="s">
        <v>578</v>
      </c>
      <c r="B40" s="70">
        <v>60600</v>
      </c>
      <c r="C40" s="57">
        <f t="shared" si="6"/>
        <v>229815</v>
      </c>
      <c r="D40" s="57">
        <v>113072</v>
      </c>
      <c r="E40" s="57">
        <v>116743</v>
      </c>
      <c r="F40" s="67">
        <f t="shared" si="1"/>
        <v>229815</v>
      </c>
      <c r="G40" s="67">
        <v>113072</v>
      </c>
      <c r="H40" s="58">
        <v>116743</v>
      </c>
      <c r="I40" s="59" t="s">
        <v>484</v>
      </c>
      <c r="J40" s="59" t="s">
        <v>484</v>
      </c>
      <c r="K40" s="59" t="s">
        <v>484</v>
      </c>
      <c r="L40" s="279">
        <f>(C40-C38)/C38*100</f>
        <v>2.9245135141187273</v>
      </c>
      <c r="M40" s="60">
        <f t="shared" si="2"/>
        <v>3.7923267326732675</v>
      </c>
      <c r="N40" s="59" t="s">
        <v>484</v>
      </c>
      <c r="O40" s="61">
        <f t="shared" si="3"/>
        <v>904.2850397418746</v>
      </c>
      <c r="P40" s="62">
        <v>254.14</v>
      </c>
      <c r="Q40" s="266" t="s">
        <v>512</v>
      </c>
    </row>
    <row r="41" spans="1:20" s="17" customFormat="1" ht="12" customHeight="1" thickBot="1">
      <c r="A41" s="322" t="s">
        <v>513</v>
      </c>
      <c r="B41" s="323">
        <v>27220</v>
      </c>
      <c r="C41" s="324">
        <f t="shared" si="6"/>
        <v>112842</v>
      </c>
      <c r="D41" s="325">
        <v>54272</v>
      </c>
      <c r="E41" s="325">
        <v>58570</v>
      </c>
      <c r="F41" s="326">
        <f t="shared" si="1"/>
        <v>112842</v>
      </c>
      <c r="G41" s="326">
        <v>54272</v>
      </c>
      <c r="H41" s="326">
        <v>58570</v>
      </c>
      <c r="I41" s="327" t="s">
        <v>484</v>
      </c>
      <c r="J41" s="327" t="s">
        <v>484</v>
      </c>
      <c r="K41" s="327" t="s">
        <v>484</v>
      </c>
      <c r="L41" s="328">
        <f>(C41-C39)/C39*100</f>
        <v>0.10379241516966069</v>
      </c>
      <c r="M41" s="329">
        <f t="shared" si="2"/>
        <v>4.145554739162381</v>
      </c>
      <c r="N41" s="327" t="s">
        <v>484</v>
      </c>
      <c r="O41" s="330">
        <f t="shared" si="3"/>
        <v>160.1845411313791</v>
      </c>
      <c r="P41" s="331">
        <v>704.45</v>
      </c>
      <c r="Q41" s="332" t="s">
        <v>512</v>
      </c>
      <c r="T41" s="71"/>
    </row>
    <row r="42" spans="1:20" s="806" customFormat="1" ht="14.25" customHeight="1">
      <c r="A42" s="803" t="s">
        <v>840</v>
      </c>
      <c r="B42" s="804"/>
      <c r="C42" s="804"/>
      <c r="D42" s="804"/>
      <c r="E42" s="805"/>
      <c r="H42" s="738" t="s">
        <v>839</v>
      </c>
      <c r="T42" s="807"/>
    </row>
    <row r="43" spans="1:20" s="737" customFormat="1" ht="14.25" customHeight="1">
      <c r="A43" s="808" t="s">
        <v>836</v>
      </c>
      <c r="H43" s="810" t="s">
        <v>837</v>
      </c>
      <c r="T43" s="809"/>
    </row>
    <row r="44" spans="1:10" s="737" customFormat="1" ht="14.25" customHeight="1">
      <c r="A44" s="898" t="s">
        <v>838</v>
      </c>
      <c r="B44" s="828"/>
      <c r="C44" s="828"/>
      <c r="D44" s="828"/>
      <c r="E44" s="828"/>
      <c r="F44" s="828"/>
      <c r="G44" s="828"/>
      <c r="H44" s="828"/>
      <c r="I44" s="828"/>
      <c r="J44" s="828"/>
    </row>
  </sheetData>
  <mergeCells count="4">
    <mergeCell ref="A1:Q1"/>
    <mergeCell ref="N3:N4"/>
    <mergeCell ref="O3:P3"/>
    <mergeCell ref="Q3:Q7"/>
  </mergeCells>
  <printOptions/>
  <pageMargins left="0.61" right="0.56" top="0.63" bottom="0.3937007874015748" header="0.3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M23"/>
  <sheetViews>
    <sheetView view="pageBreakPreview" zoomScaleNormal="85" zoomScaleSheetLayoutView="100" workbookViewId="0" topLeftCell="A1">
      <selection activeCell="A1" sqref="A1:I1"/>
    </sheetView>
  </sheetViews>
  <sheetFormatPr defaultColWidth="18.77734375" defaultRowHeight="13.5"/>
  <cols>
    <col min="1" max="1" width="10.88671875" style="567" customWidth="1"/>
    <col min="2" max="3" width="10.77734375" style="567" customWidth="1"/>
    <col min="4" max="7" width="13.3359375" style="567" customWidth="1"/>
    <col min="8" max="9" width="10.77734375" style="567" customWidth="1"/>
    <col min="10" max="55" width="18.77734375" style="567" hidden="1" customWidth="1"/>
    <col min="56" max="16384" width="18.77734375" style="567" customWidth="1"/>
  </cols>
  <sheetData>
    <row r="1" spans="1:12" s="532" customFormat="1" ht="39" customHeight="1">
      <c r="A1" s="960" t="s">
        <v>118</v>
      </c>
      <c r="B1" s="953"/>
      <c r="C1" s="953"/>
      <c r="D1" s="953"/>
      <c r="E1" s="953"/>
      <c r="F1" s="953"/>
      <c r="G1" s="953"/>
      <c r="H1" s="953"/>
      <c r="I1" s="953"/>
      <c r="J1" s="568"/>
      <c r="K1" s="568"/>
      <c r="L1" s="568"/>
    </row>
    <row r="2" spans="1:9" s="462" customFormat="1" ht="18" customHeight="1">
      <c r="A2" s="462" t="s">
        <v>88</v>
      </c>
      <c r="H2" s="965" t="s">
        <v>89</v>
      </c>
      <c r="I2" s="965"/>
    </row>
    <row r="3" spans="1:9" s="462" customFormat="1" ht="24.75" customHeight="1">
      <c r="A3" s="569"/>
      <c r="B3" s="966" t="s">
        <v>119</v>
      </c>
      <c r="C3" s="967"/>
      <c r="D3" s="967"/>
      <c r="E3" s="967"/>
      <c r="F3" s="967"/>
      <c r="G3" s="967"/>
      <c r="H3" s="968"/>
      <c r="I3" s="570"/>
    </row>
    <row r="4" spans="1:10" s="462" customFormat="1" ht="24.75" customHeight="1">
      <c r="A4" s="467" t="s">
        <v>98</v>
      </c>
      <c r="B4" s="571" t="s">
        <v>120</v>
      </c>
      <c r="C4" s="471">
        <v>1</v>
      </c>
      <c r="D4" s="471">
        <v>2</v>
      </c>
      <c r="E4" s="471">
        <v>3</v>
      </c>
      <c r="F4" s="471">
        <v>4</v>
      </c>
      <c r="G4" s="471">
        <v>5</v>
      </c>
      <c r="H4" s="471" t="s">
        <v>121</v>
      </c>
      <c r="I4" s="470" t="s">
        <v>102</v>
      </c>
      <c r="J4" s="537"/>
    </row>
    <row r="5" spans="1:10" s="462" customFormat="1" ht="24.75" customHeight="1">
      <c r="A5" s="572" t="s">
        <v>122</v>
      </c>
      <c r="B5" s="573" t="s">
        <v>104</v>
      </c>
      <c r="C5" s="573"/>
      <c r="D5" s="573"/>
      <c r="E5" s="573"/>
      <c r="F5" s="573"/>
      <c r="G5" s="573"/>
      <c r="H5" s="574" t="s">
        <v>123</v>
      </c>
      <c r="I5" s="575" t="s">
        <v>112</v>
      </c>
      <c r="J5" s="537"/>
    </row>
    <row r="6" spans="1:9" s="477" customFormat="1" ht="36" customHeight="1">
      <c r="A6" s="478" t="s">
        <v>34</v>
      </c>
      <c r="B6" s="479">
        <v>118144</v>
      </c>
      <c r="C6" s="479">
        <v>23378</v>
      </c>
      <c r="D6" s="479">
        <v>27483</v>
      </c>
      <c r="E6" s="479">
        <v>29316</v>
      </c>
      <c r="F6" s="479">
        <v>21925</v>
      </c>
      <c r="G6" s="479">
        <v>11164</v>
      </c>
      <c r="H6" s="479">
        <v>4878</v>
      </c>
      <c r="I6" s="576" t="s">
        <v>34</v>
      </c>
    </row>
    <row r="7" spans="1:9" s="477" customFormat="1" ht="36" customHeight="1">
      <c r="A7" s="478" t="s">
        <v>36</v>
      </c>
      <c r="B7" s="479">
        <v>131367</v>
      </c>
      <c r="C7" s="479">
        <v>19930</v>
      </c>
      <c r="D7" s="479">
        <v>32187</v>
      </c>
      <c r="E7" s="479">
        <v>35181</v>
      </c>
      <c r="F7" s="479">
        <v>25088</v>
      </c>
      <c r="G7" s="479">
        <v>13725</v>
      </c>
      <c r="H7" s="479">
        <v>5256</v>
      </c>
      <c r="I7" s="577" t="s">
        <v>36</v>
      </c>
    </row>
    <row r="8" spans="1:9" s="477" customFormat="1" ht="36" customHeight="1">
      <c r="A8" s="478" t="s">
        <v>331</v>
      </c>
      <c r="B8" s="479">
        <v>146426</v>
      </c>
      <c r="C8" s="479">
        <v>7630</v>
      </c>
      <c r="D8" s="479">
        <v>20345</v>
      </c>
      <c r="E8" s="479">
        <v>34242</v>
      </c>
      <c r="F8" s="479">
        <v>48951</v>
      </c>
      <c r="G8" s="479">
        <v>25286</v>
      </c>
      <c r="H8" s="479">
        <v>9972</v>
      </c>
      <c r="I8" s="577" t="s">
        <v>331</v>
      </c>
    </row>
    <row r="9" spans="1:9" s="477" customFormat="1" ht="36" customHeight="1">
      <c r="A9" s="478" t="s">
        <v>22</v>
      </c>
      <c r="B9" s="479">
        <v>157563</v>
      </c>
      <c r="C9" s="479">
        <v>8349</v>
      </c>
      <c r="D9" s="479">
        <v>15384</v>
      </c>
      <c r="E9" s="479">
        <v>37340</v>
      </c>
      <c r="F9" s="479">
        <v>57831</v>
      </c>
      <c r="G9" s="479">
        <v>29378</v>
      </c>
      <c r="H9" s="479">
        <v>9281</v>
      </c>
      <c r="I9" s="577" t="s">
        <v>22</v>
      </c>
    </row>
    <row r="10" spans="1:9" s="477" customFormat="1" ht="36" customHeight="1">
      <c r="A10" s="550" t="s">
        <v>23</v>
      </c>
      <c r="B10" s="479">
        <v>179199</v>
      </c>
      <c r="C10" s="479">
        <v>8847</v>
      </c>
      <c r="D10" s="479">
        <v>12427</v>
      </c>
      <c r="E10" s="479">
        <v>35164</v>
      </c>
      <c r="F10" s="479">
        <v>69473</v>
      </c>
      <c r="G10" s="479">
        <v>40547</v>
      </c>
      <c r="H10" s="479">
        <v>12741</v>
      </c>
      <c r="I10" s="578" t="s">
        <v>23</v>
      </c>
    </row>
    <row r="11" spans="1:9" s="486" customFormat="1" ht="36" customHeight="1">
      <c r="A11" s="482" t="s">
        <v>113</v>
      </c>
      <c r="B11" s="483">
        <f>SUM(C11:H11)</f>
        <v>187323</v>
      </c>
      <c r="C11" s="483">
        <f aca="true" t="shared" si="0" ref="C11:H11">SUM(C12:C13)</f>
        <v>11183</v>
      </c>
      <c r="D11" s="483">
        <f t="shared" si="0"/>
        <v>12321</v>
      </c>
      <c r="E11" s="483">
        <f t="shared" si="0"/>
        <v>36468</v>
      </c>
      <c r="F11" s="483">
        <f t="shared" si="0"/>
        <v>73208</v>
      </c>
      <c r="G11" s="483">
        <f t="shared" si="0"/>
        <v>40236</v>
      </c>
      <c r="H11" s="483">
        <f t="shared" si="0"/>
        <v>13907</v>
      </c>
      <c r="I11" s="579" t="s">
        <v>124</v>
      </c>
    </row>
    <row r="12" spans="1:9" s="477" customFormat="1" ht="36" customHeight="1">
      <c r="A12" s="560" t="s">
        <v>125</v>
      </c>
      <c r="B12" s="479">
        <f>SUM(C12:H12)</f>
        <v>139485</v>
      </c>
      <c r="C12" s="580">
        <v>10027</v>
      </c>
      <c r="D12" s="580">
        <v>9252</v>
      </c>
      <c r="E12" s="580">
        <v>25916</v>
      </c>
      <c r="F12" s="580">
        <v>56807</v>
      </c>
      <c r="G12" s="580">
        <v>27818</v>
      </c>
      <c r="H12" s="581">
        <v>9665</v>
      </c>
      <c r="I12" s="582" t="s">
        <v>126</v>
      </c>
    </row>
    <row r="13" spans="1:9" s="477" customFormat="1" ht="36" customHeight="1">
      <c r="A13" s="560" t="s">
        <v>127</v>
      </c>
      <c r="B13" s="583">
        <f>SUM(C13:H13)</f>
        <v>47838</v>
      </c>
      <c r="C13" s="584">
        <v>1156</v>
      </c>
      <c r="D13" s="584">
        <v>3069</v>
      </c>
      <c r="E13" s="584">
        <v>10552</v>
      </c>
      <c r="F13" s="584">
        <v>16401</v>
      </c>
      <c r="G13" s="584">
        <v>12418</v>
      </c>
      <c r="H13" s="585">
        <v>4242</v>
      </c>
      <c r="I13" s="586" t="s">
        <v>128</v>
      </c>
    </row>
    <row r="14" spans="1:9" s="566" customFormat="1" ht="15.75" customHeight="1">
      <c r="A14" s="587" t="s">
        <v>129</v>
      </c>
      <c r="B14" s="494"/>
      <c r="C14" s="494"/>
      <c r="E14" s="494"/>
      <c r="F14" s="494"/>
      <c r="G14" s="494"/>
      <c r="H14" s="494"/>
      <c r="I14" s="495" t="s">
        <v>130</v>
      </c>
    </row>
    <row r="15" s="566" customFormat="1" ht="18.75" customHeight="1">
      <c r="A15" s="496" t="s">
        <v>131</v>
      </c>
    </row>
    <row r="16" spans="1:13" ht="14.25">
      <c r="A16" s="566"/>
      <c r="B16" s="566"/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6"/>
    </row>
    <row r="17" spans="1:13" ht="14.25">
      <c r="A17" s="566"/>
      <c r="B17" s="566"/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</row>
    <row r="18" spans="1:13" ht="14.25">
      <c r="A18" s="566"/>
      <c r="B18" s="566"/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6"/>
    </row>
    <row r="19" spans="1:13" ht="14.25">
      <c r="A19" s="566"/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</row>
    <row r="20" spans="1:13" ht="14.25">
      <c r="A20" s="566"/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</row>
    <row r="21" spans="1:13" ht="14.25" hidden="1">
      <c r="A21" s="566"/>
      <c r="B21" s="566"/>
      <c r="C21" s="566"/>
      <c r="D21" s="566"/>
      <c r="E21" s="566"/>
      <c r="F21" s="566"/>
      <c r="G21" s="566"/>
      <c r="H21" s="566"/>
      <c r="I21" s="566"/>
      <c r="J21" s="566"/>
      <c r="K21" s="566"/>
      <c r="L21" s="566"/>
      <c r="M21" s="566"/>
    </row>
    <row r="22" spans="1:13" ht="14.25" hidden="1">
      <c r="A22" s="566"/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</row>
    <row r="23" spans="1:13" ht="14.25" hidden="1">
      <c r="A23" s="566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</row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</sheetData>
  <sheetProtection/>
  <mergeCells count="3">
    <mergeCell ref="A1:I1"/>
    <mergeCell ref="H2:I2"/>
    <mergeCell ref="B3:H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S24"/>
  <sheetViews>
    <sheetView view="pageBreakPreview" zoomScaleNormal="90" zoomScaleSheetLayoutView="100" workbookViewId="0" topLeftCell="A1">
      <pane xSplit="1" ySplit="5" topLeftCell="B6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:J1"/>
    </sheetView>
  </sheetViews>
  <sheetFormatPr defaultColWidth="18.88671875" defaultRowHeight="13.5"/>
  <cols>
    <col min="1" max="1" width="10.77734375" style="566" customWidth="1"/>
    <col min="2" max="9" width="11.77734375" style="566" customWidth="1"/>
    <col min="10" max="10" width="12.77734375" style="566" customWidth="1"/>
    <col min="11" max="11" width="0.23046875" style="566" hidden="1" customWidth="1"/>
    <col min="12" max="16384" width="18.88671875" style="566" customWidth="1"/>
  </cols>
  <sheetData>
    <row r="1" spans="1:10" s="588" customFormat="1" ht="30" customHeight="1">
      <c r="A1" s="953" t="s">
        <v>138</v>
      </c>
      <c r="B1" s="953"/>
      <c r="C1" s="953"/>
      <c r="D1" s="953"/>
      <c r="E1" s="953"/>
      <c r="F1" s="953"/>
      <c r="G1" s="953"/>
      <c r="H1" s="953"/>
      <c r="I1" s="953"/>
      <c r="J1" s="953"/>
    </row>
    <row r="2" spans="1:10" s="588" customFormat="1" ht="13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</row>
    <row r="3" spans="1:10" s="462" customFormat="1" ht="18" customHeight="1">
      <c r="A3" s="462" t="s">
        <v>140</v>
      </c>
      <c r="J3" s="533" t="s">
        <v>141</v>
      </c>
    </row>
    <row r="4" spans="1:10" s="588" customFormat="1" ht="24.75" customHeight="1">
      <c r="A4" s="589" t="s">
        <v>142</v>
      </c>
      <c r="B4" s="954" t="s">
        <v>144</v>
      </c>
      <c r="C4" s="955"/>
      <c r="D4" s="956"/>
      <c r="E4" s="954" t="s">
        <v>146</v>
      </c>
      <c r="F4" s="955"/>
      <c r="G4" s="956"/>
      <c r="H4" s="465" t="s">
        <v>148</v>
      </c>
      <c r="I4" s="469" t="s">
        <v>150</v>
      </c>
      <c r="J4" s="466" t="s">
        <v>151</v>
      </c>
    </row>
    <row r="5" spans="1:10" s="588" customFormat="1" ht="31.5" customHeight="1">
      <c r="A5" s="572" t="s">
        <v>152</v>
      </c>
      <c r="B5" s="590"/>
      <c r="C5" s="591" t="s">
        <v>154</v>
      </c>
      <c r="D5" s="591" t="s">
        <v>156</v>
      </c>
      <c r="E5" s="590"/>
      <c r="F5" s="591" t="s">
        <v>154</v>
      </c>
      <c r="G5" s="591" t="s">
        <v>156</v>
      </c>
      <c r="H5" s="592" t="s">
        <v>157</v>
      </c>
      <c r="I5" s="574" t="s">
        <v>158</v>
      </c>
      <c r="J5" s="593" t="s">
        <v>159</v>
      </c>
    </row>
    <row r="6" spans="1:10" ht="19.5" customHeight="1">
      <c r="A6" s="550">
        <v>2006</v>
      </c>
      <c r="B6" s="481">
        <v>5806</v>
      </c>
      <c r="C6" s="481">
        <v>3043</v>
      </c>
      <c r="D6" s="481">
        <v>2763</v>
      </c>
      <c r="E6" s="481">
        <v>2974</v>
      </c>
      <c r="F6" s="481">
        <v>1529</v>
      </c>
      <c r="G6" s="481">
        <v>1445</v>
      </c>
      <c r="H6" s="594">
        <v>3576</v>
      </c>
      <c r="I6" s="595">
        <v>1613</v>
      </c>
      <c r="J6" s="554">
        <v>2006</v>
      </c>
    </row>
    <row r="7" spans="1:10" ht="19.5" customHeight="1">
      <c r="A7" s="550">
        <v>2007</v>
      </c>
      <c r="B7" s="481">
        <v>6143</v>
      </c>
      <c r="C7" s="481">
        <v>3157</v>
      </c>
      <c r="D7" s="481">
        <v>2986</v>
      </c>
      <c r="E7" s="481">
        <v>2880</v>
      </c>
      <c r="F7" s="481">
        <v>1519</v>
      </c>
      <c r="G7" s="481">
        <v>1361</v>
      </c>
      <c r="H7" s="594">
        <v>3495</v>
      </c>
      <c r="I7" s="595">
        <v>1561</v>
      </c>
      <c r="J7" s="545">
        <v>2007</v>
      </c>
    </row>
    <row r="8" spans="1:10" s="597" customFormat="1" ht="19.5" customHeight="1">
      <c r="A8" s="550">
        <v>2008</v>
      </c>
      <c r="B8" s="481">
        <v>5593</v>
      </c>
      <c r="C8" s="481">
        <v>2884</v>
      </c>
      <c r="D8" s="481">
        <v>2709</v>
      </c>
      <c r="E8" s="481">
        <v>2813</v>
      </c>
      <c r="F8" s="481">
        <v>1476</v>
      </c>
      <c r="G8" s="481">
        <v>1337</v>
      </c>
      <c r="H8" s="481">
        <v>3445</v>
      </c>
      <c r="I8" s="596">
        <v>1238</v>
      </c>
      <c r="J8" s="554">
        <v>2008</v>
      </c>
    </row>
    <row r="9" spans="1:11" s="603" customFormat="1" ht="19.5" customHeight="1">
      <c r="A9" s="598">
        <v>2009</v>
      </c>
      <c r="B9" s="599">
        <v>5433</v>
      </c>
      <c r="C9" s="600">
        <v>2825</v>
      </c>
      <c r="D9" s="600">
        <v>2608</v>
      </c>
      <c r="E9" s="601">
        <v>2826</v>
      </c>
      <c r="F9" s="600">
        <v>1515</v>
      </c>
      <c r="G9" s="600">
        <v>1311</v>
      </c>
      <c r="H9" s="600">
        <v>3279</v>
      </c>
      <c r="I9" s="600">
        <v>1469</v>
      </c>
      <c r="J9" s="602">
        <v>2009</v>
      </c>
      <c r="K9" s="600">
        <v>0</v>
      </c>
    </row>
    <row r="10" spans="1:11" s="609" customFormat="1" ht="19.5" customHeight="1">
      <c r="A10" s="604">
        <v>2010</v>
      </c>
      <c r="B10" s="605">
        <f aca="true" t="shared" si="0" ref="B10:B22">C10+D10</f>
        <v>5657</v>
      </c>
      <c r="C10" s="606">
        <f>SUM(C11:C22)</f>
        <v>2929</v>
      </c>
      <c r="D10" s="606">
        <f>SUM(D11:D22)</f>
        <v>2728</v>
      </c>
      <c r="E10" s="607">
        <f>F10+G10</f>
        <v>3017</v>
      </c>
      <c r="F10" s="606">
        <f>SUM(F11:F22)</f>
        <v>1563</v>
      </c>
      <c r="G10" s="606">
        <f>SUM(G11:G22)</f>
        <v>1454</v>
      </c>
      <c r="H10" s="606">
        <f>SUM(H11:H22)</f>
        <v>3515</v>
      </c>
      <c r="I10" s="606">
        <f>SUM(I11:I22)</f>
        <v>1466</v>
      </c>
      <c r="J10" s="608">
        <v>2010</v>
      </c>
      <c r="K10" s="606">
        <v>0</v>
      </c>
    </row>
    <row r="11" spans="1:11" s="612" customFormat="1" ht="19.5" customHeight="1">
      <c r="A11" s="598" t="s">
        <v>161</v>
      </c>
      <c r="B11" s="599">
        <f t="shared" si="0"/>
        <v>511</v>
      </c>
      <c r="C11" s="610">
        <v>258</v>
      </c>
      <c r="D11" s="600">
        <v>253</v>
      </c>
      <c r="E11" s="601">
        <v>251</v>
      </c>
      <c r="F11" s="600">
        <v>126</v>
      </c>
      <c r="G11" s="610">
        <v>125</v>
      </c>
      <c r="H11" s="600">
        <v>458</v>
      </c>
      <c r="I11" s="611">
        <v>160</v>
      </c>
      <c r="J11" s="602" t="s">
        <v>162</v>
      </c>
      <c r="K11" s="610"/>
    </row>
    <row r="12" spans="1:11" s="612" customFormat="1" ht="19.5" customHeight="1">
      <c r="A12" s="598" t="s">
        <v>164</v>
      </c>
      <c r="B12" s="599">
        <f t="shared" si="0"/>
        <v>420</v>
      </c>
      <c r="C12" s="610">
        <v>214</v>
      </c>
      <c r="D12" s="600">
        <v>206</v>
      </c>
      <c r="E12" s="601">
        <v>247</v>
      </c>
      <c r="F12" s="600">
        <v>130</v>
      </c>
      <c r="G12" s="610">
        <v>117</v>
      </c>
      <c r="H12" s="600">
        <v>244</v>
      </c>
      <c r="I12" s="611">
        <v>127</v>
      </c>
      <c r="J12" s="602" t="s">
        <v>165</v>
      </c>
      <c r="K12" s="610"/>
    </row>
    <row r="13" spans="1:11" s="612" customFormat="1" ht="19.5" customHeight="1">
      <c r="A13" s="598" t="s">
        <v>167</v>
      </c>
      <c r="B13" s="599">
        <f t="shared" si="0"/>
        <v>507</v>
      </c>
      <c r="C13" s="610">
        <v>266</v>
      </c>
      <c r="D13" s="600">
        <v>241</v>
      </c>
      <c r="E13" s="601">
        <v>266</v>
      </c>
      <c r="F13" s="600">
        <v>145</v>
      </c>
      <c r="G13" s="610">
        <v>121</v>
      </c>
      <c r="H13" s="600">
        <v>334</v>
      </c>
      <c r="I13" s="611">
        <v>129</v>
      </c>
      <c r="J13" s="602" t="s">
        <v>168</v>
      </c>
      <c r="K13" s="610"/>
    </row>
    <row r="14" spans="1:11" s="612" customFormat="1" ht="19.5" customHeight="1">
      <c r="A14" s="598" t="s">
        <v>170</v>
      </c>
      <c r="B14" s="599">
        <f t="shared" si="0"/>
        <v>451</v>
      </c>
      <c r="C14" s="610">
        <v>243</v>
      </c>
      <c r="D14" s="600">
        <v>208</v>
      </c>
      <c r="E14" s="601">
        <v>258</v>
      </c>
      <c r="F14" s="600">
        <v>139</v>
      </c>
      <c r="G14" s="610">
        <v>119</v>
      </c>
      <c r="H14" s="600">
        <v>398</v>
      </c>
      <c r="I14" s="611">
        <v>146</v>
      </c>
      <c r="J14" s="602" t="s">
        <v>171</v>
      </c>
      <c r="K14" s="610"/>
    </row>
    <row r="15" spans="1:11" s="612" customFormat="1" ht="19.5" customHeight="1">
      <c r="A15" s="598" t="s">
        <v>173</v>
      </c>
      <c r="B15" s="599">
        <f t="shared" si="0"/>
        <v>444</v>
      </c>
      <c r="C15" s="610">
        <v>246</v>
      </c>
      <c r="D15" s="600">
        <v>198</v>
      </c>
      <c r="E15" s="601">
        <v>265</v>
      </c>
      <c r="F15" s="600">
        <v>139</v>
      </c>
      <c r="G15" s="610">
        <v>126</v>
      </c>
      <c r="H15" s="600">
        <v>399</v>
      </c>
      <c r="I15" s="611">
        <v>109</v>
      </c>
      <c r="J15" s="602" t="s">
        <v>174</v>
      </c>
      <c r="K15" s="610"/>
    </row>
    <row r="16" spans="1:11" s="612" customFormat="1" ht="19.5" customHeight="1">
      <c r="A16" s="598" t="s">
        <v>176</v>
      </c>
      <c r="B16" s="599">
        <f t="shared" si="0"/>
        <v>423</v>
      </c>
      <c r="C16" s="610">
        <v>209</v>
      </c>
      <c r="D16" s="600">
        <v>214</v>
      </c>
      <c r="E16" s="601">
        <v>243</v>
      </c>
      <c r="F16" s="600">
        <v>119</v>
      </c>
      <c r="G16" s="610">
        <v>124</v>
      </c>
      <c r="H16" s="600">
        <v>235</v>
      </c>
      <c r="I16" s="611">
        <v>104</v>
      </c>
      <c r="J16" s="602" t="s">
        <v>177</v>
      </c>
      <c r="K16" s="610"/>
    </row>
    <row r="17" spans="1:11" s="612" customFormat="1" ht="19.5" customHeight="1">
      <c r="A17" s="598" t="s">
        <v>179</v>
      </c>
      <c r="B17" s="599">
        <f t="shared" si="0"/>
        <v>445</v>
      </c>
      <c r="C17" s="610">
        <v>245</v>
      </c>
      <c r="D17" s="600">
        <v>200</v>
      </c>
      <c r="E17" s="601">
        <v>253</v>
      </c>
      <c r="F17" s="600">
        <v>137</v>
      </c>
      <c r="G17" s="610">
        <v>116</v>
      </c>
      <c r="H17" s="600">
        <v>137</v>
      </c>
      <c r="I17" s="611">
        <v>112</v>
      </c>
      <c r="J17" s="602" t="s">
        <v>180</v>
      </c>
      <c r="K17" s="610"/>
    </row>
    <row r="18" spans="1:11" s="612" customFormat="1" ht="19.5" customHeight="1">
      <c r="A18" s="598" t="s">
        <v>182</v>
      </c>
      <c r="B18" s="599">
        <f t="shared" si="0"/>
        <v>482</v>
      </c>
      <c r="C18" s="610">
        <v>245</v>
      </c>
      <c r="D18" s="600">
        <v>237</v>
      </c>
      <c r="E18" s="601">
        <v>261</v>
      </c>
      <c r="F18" s="600">
        <v>137</v>
      </c>
      <c r="G18" s="610">
        <v>124</v>
      </c>
      <c r="H18" s="600">
        <v>135</v>
      </c>
      <c r="I18" s="611">
        <v>126</v>
      </c>
      <c r="J18" s="602" t="s">
        <v>183</v>
      </c>
      <c r="K18" s="610"/>
    </row>
    <row r="19" spans="1:11" s="612" customFormat="1" ht="19.5" customHeight="1">
      <c r="A19" s="598" t="s">
        <v>185</v>
      </c>
      <c r="B19" s="599">
        <f t="shared" si="0"/>
        <v>509</v>
      </c>
      <c r="C19" s="610">
        <v>254</v>
      </c>
      <c r="D19" s="600">
        <v>255</v>
      </c>
      <c r="E19" s="601">
        <v>226</v>
      </c>
      <c r="F19" s="600">
        <v>130</v>
      </c>
      <c r="G19" s="610">
        <v>96</v>
      </c>
      <c r="H19" s="600">
        <v>209</v>
      </c>
      <c r="I19" s="611">
        <v>110</v>
      </c>
      <c r="J19" s="602" t="s">
        <v>186</v>
      </c>
      <c r="K19" s="610"/>
    </row>
    <row r="20" spans="1:11" s="612" customFormat="1" ht="19.5" customHeight="1">
      <c r="A20" s="598" t="s">
        <v>188</v>
      </c>
      <c r="B20" s="599">
        <f t="shared" si="0"/>
        <v>516</v>
      </c>
      <c r="C20" s="610">
        <v>257</v>
      </c>
      <c r="D20" s="600">
        <v>259</v>
      </c>
      <c r="E20" s="601">
        <v>238</v>
      </c>
      <c r="F20" s="600">
        <v>113</v>
      </c>
      <c r="G20" s="610">
        <v>125</v>
      </c>
      <c r="H20" s="600">
        <v>380</v>
      </c>
      <c r="I20" s="611">
        <v>103</v>
      </c>
      <c r="J20" s="602" t="s">
        <v>189</v>
      </c>
      <c r="K20" s="610"/>
    </row>
    <row r="21" spans="1:11" s="612" customFormat="1" ht="19.5" customHeight="1">
      <c r="A21" s="598" t="s">
        <v>191</v>
      </c>
      <c r="B21" s="599">
        <f t="shared" si="0"/>
        <v>495</v>
      </c>
      <c r="C21" s="610">
        <v>262</v>
      </c>
      <c r="D21" s="600">
        <v>233</v>
      </c>
      <c r="E21" s="601">
        <v>262</v>
      </c>
      <c r="F21" s="600">
        <v>130</v>
      </c>
      <c r="G21" s="610">
        <v>132</v>
      </c>
      <c r="H21" s="600">
        <v>294</v>
      </c>
      <c r="I21" s="611">
        <v>128</v>
      </c>
      <c r="J21" s="577" t="s">
        <v>192</v>
      </c>
      <c r="K21" s="610"/>
    </row>
    <row r="22" spans="1:11" s="612" customFormat="1" ht="19.5" customHeight="1">
      <c r="A22" s="613" t="s">
        <v>194</v>
      </c>
      <c r="B22" s="614">
        <f t="shared" si="0"/>
        <v>454</v>
      </c>
      <c r="C22" s="615">
        <v>230</v>
      </c>
      <c r="D22" s="616">
        <v>224</v>
      </c>
      <c r="E22" s="616">
        <v>247</v>
      </c>
      <c r="F22" s="616">
        <v>118</v>
      </c>
      <c r="G22" s="615">
        <v>129</v>
      </c>
      <c r="H22" s="616">
        <v>292</v>
      </c>
      <c r="I22" s="617">
        <v>112</v>
      </c>
      <c r="J22" s="476" t="s">
        <v>195</v>
      </c>
      <c r="K22" s="615"/>
    </row>
    <row r="23" spans="1:10" s="864" customFormat="1" ht="17.25" customHeight="1">
      <c r="A23" s="493" t="s">
        <v>196</v>
      </c>
      <c r="B23" s="829"/>
      <c r="C23" s="829"/>
      <c r="D23" s="829"/>
      <c r="G23" s="970" t="s">
        <v>651</v>
      </c>
      <c r="H23" s="970"/>
      <c r="I23" s="970"/>
      <c r="J23" s="970"/>
    </row>
    <row r="24" spans="1:19" s="711" customFormat="1" ht="17.25" customHeight="1">
      <c r="A24" s="710" t="s">
        <v>868</v>
      </c>
      <c r="B24" s="708"/>
      <c r="C24" s="708"/>
      <c r="D24" s="708"/>
      <c r="E24" s="708"/>
      <c r="F24" s="708"/>
      <c r="G24" s="969" t="s">
        <v>197</v>
      </c>
      <c r="H24" s="969"/>
      <c r="I24" s="969"/>
      <c r="J24" s="969"/>
      <c r="K24" s="708"/>
      <c r="M24" s="708"/>
      <c r="N24" s="708"/>
      <c r="O24" s="708"/>
      <c r="P24" s="708"/>
      <c r="Q24" s="708"/>
      <c r="R24" s="708"/>
      <c r="S24" s="708"/>
    </row>
    <row r="25" ht="64.5" customHeight="1"/>
  </sheetData>
  <sheetProtection/>
  <mergeCells count="5">
    <mergeCell ref="G24:J24"/>
    <mergeCell ref="A1:J1"/>
    <mergeCell ref="B4:D4"/>
    <mergeCell ref="E4:G4"/>
    <mergeCell ref="G23:J2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11"/>
  <sheetViews>
    <sheetView view="pageBreakPreview" zoomScaleNormal="90" zoomScaleSheetLayoutView="100" workbookViewId="0" topLeftCell="A1">
      <selection activeCell="A1" sqref="A1:J1"/>
    </sheetView>
  </sheetViews>
  <sheetFormatPr defaultColWidth="18.88671875" defaultRowHeight="13.5"/>
  <cols>
    <col min="1" max="1" width="10.77734375" style="566" customWidth="1"/>
    <col min="2" max="9" width="11.77734375" style="566" customWidth="1"/>
    <col min="10" max="10" width="12.77734375" style="566" customWidth="1"/>
    <col min="11" max="11" width="0.23046875" style="566" hidden="1" customWidth="1"/>
    <col min="12" max="16384" width="18.88671875" style="566" customWidth="1"/>
  </cols>
  <sheetData>
    <row r="1" spans="1:10" s="588" customFormat="1" ht="30" customHeight="1">
      <c r="A1" s="953" t="s">
        <v>226</v>
      </c>
      <c r="B1" s="953"/>
      <c r="C1" s="953"/>
      <c r="D1" s="953"/>
      <c r="E1" s="953"/>
      <c r="F1" s="953"/>
      <c r="G1" s="953"/>
      <c r="H1" s="953"/>
      <c r="I1" s="953"/>
      <c r="J1" s="953"/>
    </row>
    <row r="2" spans="1:10" s="588" customFormat="1" ht="13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</row>
    <row r="3" spans="1:10" s="462" customFormat="1" ht="18" customHeight="1">
      <c r="A3" s="462" t="s">
        <v>139</v>
      </c>
      <c r="J3" s="533" t="s">
        <v>132</v>
      </c>
    </row>
    <row r="4" spans="1:10" s="588" customFormat="1" ht="31.5" customHeight="1">
      <c r="A4" s="973" t="s">
        <v>133</v>
      </c>
      <c r="B4" s="954" t="s">
        <v>143</v>
      </c>
      <c r="C4" s="955"/>
      <c r="D4" s="956"/>
      <c r="E4" s="954" t="s">
        <v>145</v>
      </c>
      <c r="F4" s="955"/>
      <c r="G4" s="956"/>
      <c r="H4" s="465" t="s">
        <v>147</v>
      </c>
      <c r="I4" s="469" t="s">
        <v>149</v>
      </c>
      <c r="J4" s="971" t="s">
        <v>715</v>
      </c>
    </row>
    <row r="5" spans="1:10" s="588" customFormat="1" ht="31.5" customHeight="1">
      <c r="A5" s="974"/>
      <c r="B5" s="590"/>
      <c r="C5" s="591" t="s">
        <v>153</v>
      </c>
      <c r="D5" s="591" t="s">
        <v>155</v>
      </c>
      <c r="E5" s="590"/>
      <c r="F5" s="591" t="s">
        <v>153</v>
      </c>
      <c r="G5" s="591" t="s">
        <v>155</v>
      </c>
      <c r="H5" s="592" t="s">
        <v>135</v>
      </c>
      <c r="I5" s="574" t="s">
        <v>136</v>
      </c>
      <c r="J5" s="972"/>
    </row>
    <row r="6" spans="1:10" ht="39.75" customHeight="1">
      <c r="A6" s="550" t="s">
        <v>360</v>
      </c>
      <c r="B6" s="481">
        <v>4210</v>
      </c>
      <c r="C6" s="481">
        <v>2171</v>
      </c>
      <c r="D6" s="481">
        <v>2039</v>
      </c>
      <c r="E6" s="481">
        <f>SUM(F6:G6)</f>
        <v>1966</v>
      </c>
      <c r="F6" s="481">
        <v>1017</v>
      </c>
      <c r="G6" s="481">
        <v>949</v>
      </c>
      <c r="H6" s="594">
        <v>2564</v>
      </c>
      <c r="I6" s="595">
        <v>1222</v>
      </c>
      <c r="J6" s="578" t="s">
        <v>360</v>
      </c>
    </row>
    <row r="7" spans="1:10" ht="39.75" customHeight="1">
      <c r="A7" s="550" t="s">
        <v>255</v>
      </c>
      <c r="B7" s="481">
        <f>SUM(C7:D7)</f>
        <v>4500</v>
      </c>
      <c r="C7" s="481">
        <v>2354</v>
      </c>
      <c r="D7" s="481">
        <v>2146</v>
      </c>
      <c r="E7" s="481">
        <f>SUM(F7:G7)</f>
        <v>1935</v>
      </c>
      <c r="F7" s="481">
        <v>1017</v>
      </c>
      <c r="G7" s="481">
        <v>918</v>
      </c>
      <c r="H7" s="594">
        <v>2511</v>
      </c>
      <c r="I7" s="595">
        <v>1135</v>
      </c>
      <c r="J7" s="577" t="s">
        <v>255</v>
      </c>
    </row>
    <row r="8" spans="1:10" s="597" customFormat="1" ht="39.75" customHeight="1">
      <c r="A8" s="550" t="s">
        <v>256</v>
      </c>
      <c r="B8" s="481">
        <f>SUM(C8:D8)</f>
        <v>4090</v>
      </c>
      <c r="C8" s="481">
        <v>2136</v>
      </c>
      <c r="D8" s="481">
        <v>1954</v>
      </c>
      <c r="E8" s="481">
        <f>SUM(F8:G8)</f>
        <v>1934</v>
      </c>
      <c r="F8" s="481">
        <v>1005</v>
      </c>
      <c r="G8" s="481">
        <v>929</v>
      </c>
      <c r="H8" s="481">
        <v>2521</v>
      </c>
      <c r="I8" s="481">
        <v>893</v>
      </c>
      <c r="J8" s="578" t="s">
        <v>256</v>
      </c>
    </row>
    <row r="9" spans="1:10" s="597" customFormat="1" ht="39.75" customHeight="1">
      <c r="A9" s="550" t="s">
        <v>257</v>
      </c>
      <c r="B9" s="481">
        <f>SUM(C9:D9)</f>
        <v>4002</v>
      </c>
      <c r="C9" s="481">
        <v>2099</v>
      </c>
      <c r="D9" s="481">
        <v>1903</v>
      </c>
      <c r="E9" s="481">
        <f>SUM(F9:G9)</f>
        <v>1953</v>
      </c>
      <c r="F9" s="481">
        <v>1047</v>
      </c>
      <c r="G9" s="618">
        <v>906</v>
      </c>
      <c r="H9" s="618">
        <v>2374</v>
      </c>
      <c r="I9" s="596">
        <v>1073</v>
      </c>
      <c r="J9" s="578" t="s">
        <v>257</v>
      </c>
    </row>
    <row r="10" spans="1:10" s="624" customFormat="1" ht="39.75" customHeight="1">
      <c r="A10" s="619" t="s">
        <v>726</v>
      </c>
      <c r="B10" s="620">
        <f>SUM(C10:D10)</f>
        <v>4249</v>
      </c>
      <c r="C10" s="620">
        <v>2191</v>
      </c>
      <c r="D10" s="620">
        <v>2058</v>
      </c>
      <c r="E10" s="620">
        <f>SUM(F10:G10)</f>
        <v>2070</v>
      </c>
      <c r="F10" s="620">
        <v>1073</v>
      </c>
      <c r="G10" s="621">
        <v>997</v>
      </c>
      <c r="H10" s="621">
        <v>2544</v>
      </c>
      <c r="I10" s="622">
        <v>1045</v>
      </c>
      <c r="J10" s="623" t="s">
        <v>722</v>
      </c>
    </row>
    <row r="11" spans="1:10" s="864" customFormat="1" ht="18" customHeight="1">
      <c r="A11" s="587" t="s">
        <v>869</v>
      </c>
      <c r="B11" s="866"/>
      <c r="C11" s="866"/>
      <c r="D11" s="866"/>
      <c r="E11" s="866" t="s">
        <v>870</v>
      </c>
      <c r="G11" s="867"/>
      <c r="H11" s="867"/>
      <c r="I11" s="868"/>
      <c r="J11" s="868"/>
    </row>
  </sheetData>
  <sheetProtection/>
  <mergeCells count="5">
    <mergeCell ref="A1:J1"/>
    <mergeCell ref="B4:D4"/>
    <mergeCell ref="E4:G4"/>
    <mergeCell ref="J4:J5"/>
    <mergeCell ref="A4:A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S31"/>
  <sheetViews>
    <sheetView view="pageBreakPreview" zoomScaleNormal="90"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N1"/>
    </sheetView>
  </sheetViews>
  <sheetFormatPr defaultColWidth="24.77734375" defaultRowHeight="13.5"/>
  <cols>
    <col min="1" max="1" width="9.4453125" style="612" customWidth="1"/>
    <col min="2" max="2" width="8.77734375" style="612" customWidth="1"/>
    <col min="3" max="3" width="7.77734375" style="612" customWidth="1"/>
    <col min="4" max="4" width="8.77734375" style="612" customWidth="1"/>
    <col min="5" max="5" width="7.99609375" style="612" customWidth="1"/>
    <col min="6" max="6" width="8.77734375" style="612" customWidth="1"/>
    <col min="7" max="7" width="7.88671875" style="612" customWidth="1"/>
    <col min="8" max="8" width="8.77734375" style="612" customWidth="1"/>
    <col min="9" max="9" width="7.99609375" style="612" customWidth="1"/>
    <col min="10" max="10" width="8.77734375" style="612" customWidth="1"/>
    <col min="11" max="11" width="7.99609375" style="612" customWidth="1"/>
    <col min="12" max="12" width="8.77734375" style="612" customWidth="1"/>
    <col min="13" max="13" width="8.21484375" style="612" customWidth="1"/>
    <col min="14" max="14" width="9.10546875" style="612" customWidth="1"/>
    <col min="15" max="15" width="11.5546875" style="612" customWidth="1"/>
    <col min="16" max="16384" width="24.77734375" style="612" customWidth="1"/>
  </cols>
  <sheetData>
    <row r="1" spans="1:14" ht="21.75" customHeight="1">
      <c r="A1" s="987" t="s">
        <v>227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</row>
    <row r="2" spans="1:14" ht="17.25" customHeight="1">
      <c r="A2" s="625" t="s">
        <v>228</v>
      </c>
      <c r="B2" s="625"/>
      <c r="M2" s="626"/>
      <c r="N2" s="627" t="s">
        <v>229</v>
      </c>
    </row>
    <row r="3" spans="1:14" ht="15.75" customHeight="1">
      <c r="A3" s="628"/>
      <c r="B3" s="976" t="s">
        <v>230</v>
      </c>
      <c r="C3" s="989"/>
      <c r="D3" s="989"/>
      <c r="E3" s="977"/>
      <c r="F3" s="976" t="s">
        <v>403</v>
      </c>
      <c r="G3" s="977"/>
      <c r="H3" s="976" t="s">
        <v>231</v>
      </c>
      <c r="I3" s="989"/>
      <c r="J3" s="989"/>
      <c r="K3" s="977"/>
      <c r="L3" s="976" t="s">
        <v>232</v>
      </c>
      <c r="M3" s="977"/>
      <c r="N3" s="629"/>
    </row>
    <row r="4" spans="1:14" ht="15.75" customHeight="1">
      <c r="A4" s="630" t="s">
        <v>133</v>
      </c>
      <c r="B4" s="981" t="s">
        <v>402</v>
      </c>
      <c r="C4" s="982"/>
      <c r="D4" s="982"/>
      <c r="E4" s="983"/>
      <c r="F4" s="985" t="s">
        <v>233</v>
      </c>
      <c r="G4" s="979"/>
      <c r="H4" s="981" t="s">
        <v>198</v>
      </c>
      <c r="I4" s="982"/>
      <c r="J4" s="982"/>
      <c r="K4" s="983"/>
      <c r="L4" s="577"/>
      <c r="M4" s="478"/>
      <c r="N4" s="602" t="s">
        <v>715</v>
      </c>
    </row>
    <row r="5" spans="1:14" ht="15.75" customHeight="1">
      <c r="A5" s="598"/>
      <c r="B5" s="976" t="s">
        <v>407</v>
      </c>
      <c r="C5" s="977"/>
      <c r="D5" s="976" t="s">
        <v>408</v>
      </c>
      <c r="E5" s="977"/>
      <c r="F5" s="980" t="s">
        <v>199</v>
      </c>
      <c r="G5" s="979"/>
      <c r="H5" s="976" t="s">
        <v>407</v>
      </c>
      <c r="I5" s="977"/>
      <c r="J5" s="976" t="s">
        <v>408</v>
      </c>
      <c r="K5" s="977"/>
      <c r="L5" s="978" t="s">
        <v>200</v>
      </c>
      <c r="M5" s="984"/>
      <c r="N5" s="602"/>
    </row>
    <row r="6" spans="1:14" ht="15.75" customHeight="1">
      <c r="A6" s="630" t="s">
        <v>134</v>
      </c>
      <c r="B6" s="978" t="s">
        <v>201</v>
      </c>
      <c r="C6" s="979"/>
      <c r="D6" s="978" t="s">
        <v>202</v>
      </c>
      <c r="E6" s="979"/>
      <c r="F6" s="980" t="s">
        <v>203</v>
      </c>
      <c r="G6" s="979"/>
      <c r="H6" s="978" t="s">
        <v>201</v>
      </c>
      <c r="I6" s="979"/>
      <c r="J6" s="978" t="s">
        <v>202</v>
      </c>
      <c r="K6" s="979"/>
      <c r="L6" s="631"/>
      <c r="M6" s="598"/>
      <c r="N6" s="602" t="s">
        <v>137</v>
      </c>
    </row>
    <row r="7" spans="1:14" ht="15.75" customHeight="1">
      <c r="A7" s="632"/>
      <c r="B7" s="582"/>
      <c r="C7" s="633" t="s">
        <v>234</v>
      </c>
      <c r="D7" s="582"/>
      <c r="E7" s="633" t="s">
        <v>234</v>
      </c>
      <c r="F7" s="602"/>
      <c r="G7" s="633" t="s">
        <v>234</v>
      </c>
      <c r="H7" s="602"/>
      <c r="I7" s="633" t="s">
        <v>234</v>
      </c>
      <c r="J7" s="602"/>
      <c r="K7" s="633" t="s">
        <v>234</v>
      </c>
      <c r="L7" s="602"/>
      <c r="M7" s="633" t="s">
        <v>234</v>
      </c>
      <c r="N7" s="634"/>
    </row>
    <row r="8" spans="1:14" ht="15.75" customHeight="1">
      <c r="A8" s="632"/>
      <c r="B8" s="582"/>
      <c r="C8" s="635" t="s">
        <v>204</v>
      </c>
      <c r="D8" s="582"/>
      <c r="E8" s="636" t="s">
        <v>204</v>
      </c>
      <c r="F8" s="602"/>
      <c r="G8" s="636" t="s">
        <v>204</v>
      </c>
      <c r="H8" s="602"/>
      <c r="I8" s="636" t="s">
        <v>204</v>
      </c>
      <c r="J8" s="602"/>
      <c r="K8" s="636" t="s">
        <v>204</v>
      </c>
      <c r="L8" s="602"/>
      <c r="M8" s="636" t="s">
        <v>204</v>
      </c>
      <c r="N8" s="634"/>
    </row>
    <row r="9" spans="1:14" ht="15.75" customHeight="1">
      <c r="A9" s="637"/>
      <c r="B9" s="586"/>
      <c r="C9" s="638" t="s">
        <v>205</v>
      </c>
      <c r="D9" s="586"/>
      <c r="E9" s="638" t="s">
        <v>205</v>
      </c>
      <c r="F9" s="475"/>
      <c r="G9" s="638" t="s">
        <v>205</v>
      </c>
      <c r="H9" s="475"/>
      <c r="I9" s="638" t="s">
        <v>205</v>
      </c>
      <c r="J9" s="475"/>
      <c r="K9" s="638" t="s">
        <v>205</v>
      </c>
      <c r="L9" s="475"/>
      <c r="M9" s="638" t="s">
        <v>205</v>
      </c>
      <c r="N9" s="639"/>
    </row>
    <row r="10" spans="1:14" ht="19.5" customHeight="1">
      <c r="A10" s="598" t="s">
        <v>206</v>
      </c>
      <c r="B10" s="600">
        <v>88992</v>
      </c>
      <c r="C10" s="640">
        <v>16</v>
      </c>
      <c r="D10" s="600">
        <v>90894</v>
      </c>
      <c r="E10" s="640">
        <v>16.3</v>
      </c>
      <c r="F10" s="641">
        <v>66832</v>
      </c>
      <c r="G10" s="642">
        <v>12</v>
      </c>
      <c r="H10" s="641">
        <v>22160</v>
      </c>
      <c r="I10" s="643">
        <v>4</v>
      </c>
      <c r="J10" s="641">
        <v>24062</v>
      </c>
      <c r="K10" s="643">
        <v>4.3</v>
      </c>
      <c r="L10" s="644" t="s">
        <v>235</v>
      </c>
      <c r="M10" s="645" t="s">
        <v>236</v>
      </c>
      <c r="N10" s="642" t="s">
        <v>206</v>
      </c>
    </row>
    <row r="11" spans="1:14" ht="19.5" customHeight="1">
      <c r="A11" s="598" t="s">
        <v>678</v>
      </c>
      <c r="B11" s="600">
        <v>83294</v>
      </c>
      <c r="C11" s="640">
        <v>14.9</v>
      </c>
      <c r="D11" s="600">
        <v>86222</v>
      </c>
      <c r="E11" s="640">
        <v>15.4</v>
      </c>
      <c r="F11" s="641">
        <v>51710</v>
      </c>
      <c r="G11" s="646">
        <v>9.2</v>
      </c>
      <c r="H11" s="641">
        <v>21615</v>
      </c>
      <c r="I11" s="643">
        <v>3.9</v>
      </c>
      <c r="J11" s="641">
        <v>24543</v>
      </c>
      <c r="K11" s="643">
        <v>4.4</v>
      </c>
      <c r="L11" s="644" t="s">
        <v>237</v>
      </c>
      <c r="M11" s="645" t="s">
        <v>238</v>
      </c>
      <c r="N11" s="642" t="s">
        <v>678</v>
      </c>
    </row>
    <row r="12" spans="1:14" ht="19.5" customHeight="1">
      <c r="A12" s="598" t="s">
        <v>701</v>
      </c>
      <c r="B12" s="600">
        <v>80124</v>
      </c>
      <c r="C12" s="640">
        <v>14.3</v>
      </c>
      <c r="D12" s="600">
        <v>82360</v>
      </c>
      <c r="E12" s="640">
        <v>14.7</v>
      </c>
      <c r="F12" s="600">
        <v>59564</v>
      </c>
      <c r="G12" s="640">
        <v>10.6</v>
      </c>
      <c r="H12" s="600">
        <v>20560</v>
      </c>
      <c r="I12" s="640">
        <v>3.7</v>
      </c>
      <c r="J12" s="600">
        <v>22796</v>
      </c>
      <c r="K12" s="640">
        <v>4.1</v>
      </c>
      <c r="L12" s="644" t="s">
        <v>239</v>
      </c>
      <c r="M12" s="645" t="s">
        <v>240</v>
      </c>
      <c r="N12" s="582" t="s">
        <v>701</v>
      </c>
    </row>
    <row r="13" spans="1:14" ht="19.5" customHeight="1">
      <c r="A13" s="598" t="s">
        <v>207</v>
      </c>
      <c r="B13" s="600">
        <v>76575</v>
      </c>
      <c r="C13" s="640">
        <v>13.6</v>
      </c>
      <c r="D13" s="600">
        <v>77590</v>
      </c>
      <c r="E13" s="640">
        <v>13.8</v>
      </c>
      <c r="F13" s="600">
        <v>55673</v>
      </c>
      <c r="G13" s="640">
        <v>9.9</v>
      </c>
      <c r="H13" s="600">
        <v>20902</v>
      </c>
      <c r="I13" s="640">
        <v>3.7</v>
      </c>
      <c r="J13" s="600">
        <v>21917</v>
      </c>
      <c r="K13" s="640">
        <v>3.9</v>
      </c>
      <c r="L13" s="644" t="s">
        <v>241</v>
      </c>
      <c r="M13" s="645" t="s">
        <v>242</v>
      </c>
      <c r="N13" s="582" t="s">
        <v>207</v>
      </c>
    </row>
    <row r="14" spans="1:14" s="650" customFormat="1" ht="19.5" customHeight="1">
      <c r="A14" s="604" t="s">
        <v>208</v>
      </c>
      <c r="B14" s="606">
        <f>SUM(B15:B26)</f>
        <v>77224</v>
      </c>
      <c r="C14" s="647">
        <f aca="true" t="shared" si="0" ref="C14:C26">B14/567913*100</f>
        <v>13.597857418301748</v>
      </c>
      <c r="D14" s="606">
        <f>SUM(D15:D26)</f>
        <v>76787</v>
      </c>
      <c r="E14" s="647">
        <f aca="true" t="shared" si="1" ref="E14:E26">D14/567913*100</f>
        <v>13.520909012471979</v>
      </c>
      <c r="F14" s="606">
        <f>SUM(F15:F26)</f>
        <v>47076</v>
      </c>
      <c r="G14" s="647">
        <f aca="true" t="shared" si="2" ref="G14:G26">F14/567913*100</f>
        <v>8.289297832590556</v>
      </c>
      <c r="H14" s="606">
        <f>SUM(H15:H26)</f>
        <v>21717</v>
      </c>
      <c r="I14" s="647">
        <f aca="true" t="shared" si="3" ref="I14:I26">H14/567913*100</f>
        <v>3.8240012114531625</v>
      </c>
      <c r="J14" s="606">
        <f>SUM(J15:J26)</f>
        <v>21280</v>
      </c>
      <c r="K14" s="647">
        <f aca="true" t="shared" si="4" ref="K14:K26">J14/567913*100</f>
        <v>3.7470528056233965</v>
      </c>
      <c r="L14" s="648">
        <f>H14-J14</f>
        <v>437</v>
      </c>
      <c r="M14" s="649">
        <f>(L14/567913)*100</f>
        <v>0.07694840582976618</v>
      </c>
      <c r="N14" s="608" t="s">
        <v>208</v>
      </c>
    </row>
    <row r="15" spans="1:14" ht="19.5" customHeight="1">
      <c r="A15" s="598" t="s">
        <v>160</v>
      </c>
      <c r="B15" s="600">
        <v>8731</v>
      </c>
      <c r="C15" s="640">
        <f t="shared" si="0"/>
        <v>1.5373833668185093</v>
      </c>
      <c r="D15" s="600">
        <v>9017</v>
      </c>
      <c r="E15" s="640">
        <f t="shared" si="1"/>
        <v>1.5877431930595005</v>
      </c>
      <c r="F15" s="600">
        <v>6041</v>
      </c>
      <c r="G15" s="640">
        <f t="shared" si="2"/>
        <v>1.0637192668595365</v>
      </c>
      <c r="H15" s="600">
        <v>1768</v>
      </c>
      <c r="I15" s="640">
        <f t="shared" si="3"/>
        <v>0.3113152894897634</v>
      </c>
      <c r="J15" s="600">
        <v>2054</v>
      </c>
      <c r="K15" s="640">
        <f t="shared" si="4"/>
        <v>0.36167511573075456</v>
      </c>
      <c r="L15" s="520">
        <v>-286</v>
      </c>
      <c r="M15" s="651">
        <f aca="true" t="shared" si="5" ref="M15:M26">L15/567913*100</f>
        <v>-0.05035982624099113</v>
      </c>
      <c r="N15" s="602" t="s">
        <v>582</v>
      </c>
    </row>
    <row r="16" spans="1:14" ht="19.5" customHeight="1">
      <c r="A16" s="598" t="s">
        <v>163</v>
      </c>
      <c r="B16" s="600">
        <v>12460</v>
      </c>
      <c r="C16" s="640">
        <f t="shared" si="0"/>
        <v>2.1939980243452784</v>
      </c>
      <c r="D16" s="600">
        <v>12435</v>
      </c>
      <c r="E16" s="640">
        <f t="shared" si="1"/>
        <v>2.1895959416319046</v>
      </c>
      <c r="F16" s="600">
        <v>8647</v>
      </c>
      <c r="G16" s="640">
        <f t="shared" si="2"/>
        <v>1.5225923689015748</v>
      </c>
      <c r="H16" s="600">
        <v>2600</v>
      </c>
      <c r="I16" s="640">
        <f t="shared" si="3"/>
        <v>0.4578166021908285</v>
      </c>
      <c r="J16" s="600">
        <v>2575</v>
      </c>
      <c r="K16" s="640">
        <f t="shared" si="4"/>
        <v>0.45341451947745515</v>
      </c>
      <c r="L16" s="520">
        <v>25</v>
      </c>
      <c r="M16" s="651">
        <f t="shared" si="5"/>
        <v>0.004402082713373351</v>
      </c>
      <c r="N16" s="602" t="s">
        <v>583</v>
      </c>
    </row>
    <row r="17" spans="1:14" ht="19.5" customHeight="1">
      <c r="A17" s="598" t="s">
        <v>166</v>
      </c>
      <c r="B17" s="600">
        <v>8501</v>
      </c>
      <c r="C17" s="640">
        <f t="shared" si="0"/>
        <v>1.4968842058554743</v>
      </c>
      <c r="D17" s="600">
        <v>8610</v>
      </c>
      <c r="E17" s="640">
        <f t="shared" si="1"/>
        <v>1.516077286485782</v>
      </c>
      <c r="F17" s="600">
        <v>5215</v>
      </c>
      <c r="G17" s="640">
        <f t="shared" si="2"/>
        <v>0.9182744540096811</v>
      </c>
      <c r="H17" s="600">
        <v>2316</v>
      </c>
      <c r="I17" s="640">
        <f t="shared" si="3"/>
        <v>0.4078089425669073</v>
      </c>
      <c r="J17" s="600">
        <v>2425</v>
      </c>
      <c r="K17" s="640">
        <f t="shared" si="4"/>
        <v>0.4270020231972151</v>
      </c>
      <c r="L17" s="520">
        <v>-109</v>
      </c>
      <c r="M17" s="651">
        <f t="shared" si="5"/>
        <v>-0.01919308063030781</v>
      </c>
      <c r="N17" s="602" t="s">
        <v>584</v>
      </c>
    </row>
    <row r="18" spans="1:14" ht="19.5" customHeight="1">
      <c r="A18" s="598" t="s">
        <v>169</v>
      </c>
      <c r="B18" s="600">
        <v>5602</v>
      </c>
      <c r="C18" s="640">
        <f t="shared" si="0"/>
        <v>0.9864186944127006</v>
      </c>
      <c r="D18" s="600">
        <v>5431</v>
      </c>
      <c r="E18" s="640">
        <f t="shared" si="1"/>
        <v>0.9563084486532268</v>
      </c>
      <c r="F18" s="600">
        <v>3143</v>
      </c>
      <c r="G18" s="640">
        <f t="shared" si="2"/>
        <v>0.5534298387252977</v>
      </c>
      <c r="H18" s="600">
        <v>1806</v>
      </c>
      <c r="I18" s="640">
        <f t="shared" si="3"/>
        <v>0.3180064552140909</v>
      </c>
      <c r="J18" s="600">
        <v>1635</v>
      </c>
      <c r="K18" s="640">
        <f t="shared" si="4"/>
        <v>0.2878962094546172</v>
      </c>
      <c r="L18" s="520">
        <v>171</v>
      </c>
      <c r="M18" s="651">
        <f t="shared" si="5"/>
        <v>0.03011024575947372</v>
      </c>
      <c r="N18" s="602" t="s">
        <v>585</v>
      </c>
    </row>
    <row r="19" spans="1:14" ht="19.5" customHeight="1">
      <c r="A19" s="598" t="s">
        <v>172</v>
      </c>
      <c r="B19" s="600">
        <v>4927</v>
      </c>
      <c r="C19" s="640">
        <f t="shared" si="0"/>
        <v>0.8675624611516201</v>
      </c>
      <c r="D19" s="600">
        <v>4638</v>
      </c>
      <c r="E19" s="640">
        <f t="shared" si="1"/>
        <v>0.8166743849850241</v>
      </c>
      <c r="F19" s="600">
        <v>2662</v>
      </c>
      <c r="G19" s="640">
        <f t="shared" si="2"/>
        <v>0.46873376731999444</v>
      </c>
      <c r="H19" s="600">
        <v>1697</v>
      </c>
      <c r="I19" s="640">
        <f t="shared" si="3"/>
        <v>0.2988133745837831</v>
      </c>
      <c r="J19" s="600">
        <v>1408</v>
      </c>
      <c r="K19" s="640">
        <f t="shared" si="4"/>
        <v>0.24792529841718716</v>
      </c>
      <c r="L19" s="520">
        <v>289</v>
      </c>
      <c r="M19" s="651">
        <f t="shared" si="5"/>
        <v>0.05088807616659594</v>
      </c>
      <c r="N19" s="602" t="s">
        <v>586</v>
      </c>
    </row>
    <row r="20" spans="1:14" ht="19.5" customHeight="1">
      <c r="A20" s="598" t="s">
        <v>175</v>
      </c>
      <c r="B20" s="600">
        <v>5258</v>
      </c>
      <c r="C20" s="640">
        <f t="shared" si="0"/>
        <v>0.9258460362766832</v>
      </c>
      <c r="D20" s="600">
        <v>5180</v>
      </c>
      <c r="E20" s="640">
        <f t="shared" si="1"/>
        <v>0.9121115382109585</v>
      </c>
      <c r="F20" s="600">
        <v>3139</v>
      </c>
      <c r="G20" s="640">
        <f t="shared" si="2"/>
        <v>0.552725505491158</v>
      </c>
      <c r="H20" s="600">
        <v>1520</v>
      </c>
      <c r="I20" s="640">
        <f t="shared" si="3"/>
        <v>0.26764662897309976</v>
      </c>
      <c r="J20" s="600">
        <v>1442</v>
      </c>
      <c r="K20" s="640">
        <f t="shared" si="4"/>
        <v>0.2539121309073749</v>
      </c>
      <c r="L20" s="520">
        <v>78</v>
      </c>
      <c r="M20" s="651">
        <f t="shared" si="5"/>
        <v>0.013734498065724857</v>
      </c>
      <c r="N20" s="602" t="s">
        <v>587</v>
      </c>
    </row>
    <row r="21" spans="1:14" ht="19.5" customHeight="1">
      <c r="A21" s="598" t="s">
        <v>178</v>
      </c>
      <c r="B21" s="600">
        <v>4933</v>
      </c>
      <c r="C21" s="640">
        <f t="shared" si="0"/>
        <v>0.8686189610028298</v>
      </c>
      <c r="D21" s="600">
        <v>4783</v>
      </c>
      <c r="E21" s="640">
        <f t="shared" si="1"/>
        <v>0.8422064647225896</v>
      </c>
      <c r="F21" s="600">
        <v>2642</v>
      </c>
      <c r="G21" s="640">
        <f t="shared" si="2"/>
        <v>0.46521210114929573</v>
      </c>
      <c r="H21" s="600">
        <v>1724</v>
      </c>
      <c r="I21" s="640">
        <f t="shared" si="3"/>
        <v>0.3035676239142263</v>
      </c>
      <c r="J21" s="600">
        <v>1574</v>
      </c>
      <c r="K21" s="640">
        <f t="shared" si="4"/>
        <v>0.2771551276339862</v>
      </c>
      <c r="L21" s="520">
        <v>150</v>
      </c>
      <c r="M21" s="651">
        <f t="shared" si="5"/>
        <v>0.02641249628024011</v>
      </c>
      <c r="N21" s="602" t="s">
        <v>588</v>
      </c>
    </row>
    <row r="22" spans="1:14" ht="19.5" customHeight="1">
      <c r="A22" s="598" t="s">
        <v>181</v>
      </c>
      <c r="B22" s="600">
        <v>5211</v>
      </c>
      <c r="C22" s="640">
        <f t="shared" si="0"/>
        <v>0.9175701207755413</v>
      </c>
      <c r="D22" s="600">
        <v>5087</v>
      </c>
      <c r="E22" s="640">
        <f t="shared" si="1"/>
        <v>0.8957357905172094</v>
      </c>
      <c r="F22" s="600">
        <v>2695</v>
      </c>
      <c r="G22" s="640">
        <f t="shared" si="2"/>
        <v>0.47454451650164725</v>
      </c>
      <c r="H22" s="600">
        <v>1935</v>
      </c>
      <c r="I22" s="640">
        <f t="shared" si="3"/>
        <v>0.34072120201509737</v>
      </c>
      <c r="J22" s="600">
        <v>1811</v>
      </c>
      <c r="K22" s="640">
        <f t="shared" si="4"/>
        <v>0.31888687175676556</v>
      </c>
      <c r="L22" s="520">
        <v>124</v>
      </c>
      <c r="M22" s="651">
        <f t="shared" si="5"/>
        <v>0.021834330258331824</v>
      </c>
      <c r="N22" s="602" t="s">
        <v>589</v>
      </c>
    </row>
    <row r="23" spans="1:14" ht="19.5" customHeight="1">
      <c r="A23" s="598" t="s">
        <v>184</v>
      </c>
      <c r="B23" s="600">
        <v>4465</v>
      </c>
      <c r="C23" s="640">
        <f t="shared" si="0"/>
        <v>0.7862119726084806</v>
      </c>
      <c r="D23" s="600">
        <v>4475</v>
      </c>
      <c r="E23" s="640">
        <f t="shared" si="1"/>
        <v>0.7879728056938299</v>
      </c>
      <c r="F23" s="600">
        <v>2478</v>
      </c>
      <c r="G23" s="640">
        <f t="shared" si="2"/>
        <v>0.43633443854956655</v>
      </c>
      <c r="H23" s="600">
        <v>1548</v>
      </c>
      <c r="I23" s="640">
        <f t="shared" si="3"/>
        <v>0.27257696161207795</v>
      </c>
      <c r="J23" s="600">
        <v>1558</v>
      </c>
      <c r="K23" s="640">
        <f t="shared" si="4"/>
        <v>0.27433779469742725</v>
      </c>
      <c r="L23" s="520">
        <v>-10</v>
      </c>
      <c r="M23" s="651">
        <f t="shared" si="5"/>
        <v>-0.0017608330853493403</v>
      </c>
      <c r="N23" s="602" t="s">
        <v>590</v>
      </c>
    </row>
    <row r="24" spans="1:14" ht="19.5" customHeight="1">
      <c r="A24" s="598" t="s">
        <v>187</v>
      </c>
      <c r="B24" s="600">
        <v>5413</v>
      </c>
      <c r="C24" s="640">
        <f t="shared" si="0"/>
        <v>0.953138949099598</v>
      </c>
      <c r="D24" s="600">
        <v>5450</v>
      </c>
      <c r="E24" s="640">
        <f t="shared" si="1"/>
        <v>0.9596540315153905</v>
      </c>
      <c r="F24" s="600">
        <v>3146</v>
      </c>
      <c r="G24" s="640">
        <f t="shared" si="2"/>
        <v>0.5539580886509025</v>
      </c>
      <c r="H24" s="600">
        <v>1608</v>
      </c>
      <c r="I24" s="640">
        <f t="shared" si="3"/>
        <v>0.283141960124174</v>
      </c>
      <c r="J24" s="600">
        <v>1645</v>
      </c>
      <c r="K24" s="640">
        <f t="shared" si="4"/>
        <v>0.2896570425399665</v>
      </c>
      <c r="L24" s="520">
        <v>-37</v>
      </c>
      <c r="M24" s="651">
        <f t="shared" si="5"/>
        <v>-0.006515082415792559</v>
      </c>
      <c r="N24" s="602" t="s">
        <v>591</v>
      </c>
    </row>
    <row r="25" spans="1:14" ht="19.5" customHeight="1">
      <c r="A25" s="598" t="s">
        <v>190</v>
      </c>
      <c r="B25" s="600">
        <v>5729</v>
      </c>
      <c r="C25" s="640">
        <f t="shared" si="0"/>
        <v>1.0087812745966371</v>
      </c>
      <c r="D25" s="600">
        <v>5577</v>
      </c>
      <c r="E25" s="640">
        <f t="shared" si="1"/>
        <v>0.9820166116993273</v>
      </c>
      <c r="F25" s="600">
        <v>3482</v>
      </c>
      <c r="G25" s="640">
        <f t="shared" si="2"/>
        <v>0.6131220803186404</v>
      </c>
      <c r="H25" s="600">
        <v>1623</v>
      </c>
      <c r="I25" s="640">
        <f t="shared" si="3"/>
        <v>0.28578320975219795</v>
      </c>
      <c r="J25" s="600">
        <v>1471</v>
      </c>
      <c r="K25" s="640">
        <f t="shared" si="4"/>
        <v>0.259018546854888</v>
      </c>
      <c r="L25" s="520">
        <v>152</v>
      </c>
      <c r="M25" s="651">
        <f t="shared" si="5"/>
        <v>0.026764662897309974</v>
      </c>
      <c r="N25" s="577" t="s">
        <v>592</v>
      </c>
    </row>
    <row r="26" spans="1:14" ht="19.5" customHeight="1">
      <c r="A26" s="613" t="s">
        <v>193</v>
      </c>
      <c r="B26" s="614">
        <v>5994</v>
      </c>
      <c r="C26" s="652">
        <f t="shared" si="0"/>
        <v>1.0554433513583947</v>
      </c>
      <c r="D26" s="616">
        <v>6104</v>
      </c>
      <c r="E26" s="652">
        <f t="shared" si="1"/>
        <v>1.0748125152972374</v>
      </c>
      <c r="F26" s="616">
        <v>3786</v>
      </c>
      <c r="G26" s="652">
        <f t="shared" si="2"/>
        <v>0.6666514061132603</v>
      </c>
      <c r="H26" s="616">
        <v>1572</v>
      </c>
      <c r="I26" s="652">
        <f t="shared" si="3"/>
        <v>0.27680296101691637</v>
      </c>
      <c r="J26" s="616">
        <v>1682</v>
      </c>
      <c r="K26" s="652">
        <f t="shared" si="4"/>
        <v>0.29617212495575906</v>
      </c>
      <c r="L26" s="526">
        <v>-110</v>
      </c>
      <c r="M26" s="653">
        <f t="shared" si="5"/>
        <v>-0.019369163938842745</v>
      </c>
      <c r="N26" s="476" t="s">
        <v>593</v>
      </c>
    </row>
    <row r="27" spans="1:18" s="707" customFormat="1" ht="13.5" customHeight="1">
      <c r="A27" s="975" t="s">
        <v>871</v>
      </c>
      <c r="B27" s="975"/>
      <c r="C27" s="975"/>
      <c r="H27" s="708" t="s">
        <v>651</v>
      </c>
      <c r="I27" s="708"/>
      <c r="J27" s="708"/>
      <c r="K27" s="829"/>
      <c r="L27" s="829"/>
      <c r="M27" s="829"/>
      <c r="N27" s="709"/>
      <c r="O27" s="708"/>
      <c r="P27" s="708"/>
      <c r="Q27" s="708"/>
      <c r="R27" s="708"/>
    </row>
    <row r="28" spans="1:18" s="707" customFormat="1" ht="13.5" customHeight="1">
      <c r="A28" s="833" t="s">
        <v>872</v>
      </c>
      <c r="B28" s="708"/>
      <c r="C28" s="708"/>
      <c r="D28" s="708"/>
      <c r="E28" s="708"/>
      <c r="F28" s="708"/>
      <c r="H28" s="708" t="s">
        <v>875</v>
      </c>
      <c r="I28" s="708"/>
      <c r="J28" s="708"/>
      <c r="K28" s="708"/>
      <c r="L28" s="708"/>
      <c r="M28" s="708"/>
      <c r="N28" s="833"/>
      <c r="O28" s="708"/>
      <c r="P28" s="708"/>
      <c r="Q28" s="708"/>
      <c r="R28" s="708"/>
    </row>
    <row r="29" spans="1:18" s="707" customFormat="1" ht="13.5" customHeight="1">
      <c r="A29" s="710" t="s">
        <v>873</v>
      </c>
      <c r="B29" s="708"/>
      <c r="C29" s="708"/>
      <c r="H29" s="708" t="s">
        <v>877</v>
      </c>
      <c r="I29" s="708"/>
      <c r="J29" s="708"/>
      <c r="K29" s="708"/>
      <c r="L29" s="708"/>
      <c r="M29" s="708"/>
      <c r="N29" s="708"/>
      <c r="O29" s="708"/>
      <c r="P29" s="708"/>
      <c r="Q29" s="708"/>
      <c r="R29" s="708"/>
    </row>
    <row r="30" spans="1:19" s="711" customFormat="1" ht="13.5" customHeight="1">
      <c r="A30" s="710" t="s">
        <v>876</v>
      </c>
      <c r="B30" s="708"/>
      <c r="C30" s="708"/>
      <c r="D30" s="708"/>
      <c r="E30" s="708"/>
      <c r="F30" s="708"/>
      <c r="H30" s="986" t="s">
        <v>874</v>
      </c>
      <c r="I30" s="986"/>
      <c r="J30" s="986"/>
      <c r="K30" s="986"/>
      <c r="L30" s="986"/>
      <c r="M30" s="986"/>
      <c r="N30" s="986"/>
      <c r="O30" s="708"/>
      <c r="P30" s="708"/>
      <c r="Q30" s="708"/>
      <c r="R30" s="708"/>
      <c r="S30" s="708"/>
    </row>
    <row r="31" spans="14:18" ht="15" customHeight="1">
      <c r="N31" s="477"/>
      <c r="O31" s="477"/>
      <c r="P31" s="477"/>
      <c r="Q31" s="477"/>
      <c r="R31" s="477"/>
    </row>
  </sheetData>
  <sheetProtection/>
  <mergeCells count="21">
    <mergeCell ref="H30:N30"/>
    <mergeCell ref="A1:N1"/>
    <mergeCell ref="B3:E3"/>
    <mergeCell ref="F3:G3"/>
    <mergeCell ref="H3:K3"/>
    <mergeCell ref="L3:M3"/>
    <mergeCell ref="F5:G5"/>
    <mergeCell ref="H5:I5"/>
    <mergeCell ref="B4:E4"/>
    <mergeCell ref="D5:E5"/>
    <mergeCell ref="H4:K4"/>
    <mergeCell ref="L5:M5"/>
    <mergeCell ref="F4:G4"/>
    <mergeCell ref="B5:C5"/>
    <mergeCell ref="A27:C27"/>
    <mergeCell ref="J5:K5"/>
    <mergeCell ref="B6:C6"/>
    <mergeCell ref="D6:E6"/>
    <mergeCell ref="F6:G6"/>
    <mergeCell ref="H6:I6"/>
    <mergeCell ref="J6:K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R17"/>
  <sheetViews>
    <sheetView zoomScale="90" zoomScaleNormal="90" workbookViewId="0" topLeftCell="A1">
      <selection activeCell="A1" sqref="A1:R1"/>
    </sheetView>
  </sheetViews>
  <sheetFormatPr defaultColWidth="18.77734375" defaultRowHeight="49.5" customHeight="1"/>
  <cols>
    <col min="1" max="1" width="7.5546875" style="477" customWidth="1"/>
    <col min="2" max="15" width="6.21484375" style="477" customWidth="1"/>
    <col min="16" max="16" width="6.88671875" style="477" customWidth="1"/>
    <col min="17" max="17" width="6.21484375" style="477" customWidth="1"/>
    <col min="18" max="18" width="10.77734375" style="612" customWidth="1"/>
    <col min="19" max="16384" width="18.77734375" style="477" customWidth="1"/>
  </cols>
  <sheetData>
    <row r="1" spans="1:18" s="462" customFormat="1" ht="31.5" customHeight="1">
      <c r="A1" s="960" t="s">
        <v>243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</row>
    <row r="2" spans="1:18" s="462" customFormat="1" ht="16.5" customHeight="1">
      <c r="A2" s="498" t="s">
        <v>244</v>
      </c>
      <c r="B2" s="498"/>
      <c r="M2" s="463"/>
      <c r="N2" s="498"/>
      <c r="O2" s="498"/>
      <c r="P2" s="498"/>
      <c r="Q2" s="498"/>
      <c r="R2" s="463" t="s">
        <v>401</v>
      </c>
    </row>
    <row r="3" spans="1:18" s="462" customFormat="1" ht="19.5" customHeight="1">
      <c r="A3" s="990" t="s">
        <v>133</v>
      </c>
      <c r="B3" s="964" t="s">
        <v>245</v>
      </c>
      <c r="C3" s="962"/>
      <c r="D3" s="962"/>
      <c r="E3" s="963"/>
      <c r="F3" s="964" t="s">
        <v>246</v>
      </c>
      <c r="G3" s="963"/>
      <c r="H3" s="964" t="s">
        <v>247</v>
      </c>
      <c r="I3" s="962"/>
      <c r="J3" s="962"/>
      <c r="K3" s="963"/>
      <c r="L3" s="964" t="s">
        <v>248</v>
      </c>
      <c r="M3" s="962"/>
      <c r="N3" s="962"/>
      <c r="O3" s="963"/>
      <c r="P3" s="964" t="s">
        <v>249</v>
      </c>
      <c r="Q3" s="963"/>
      <c r="R3" s="536"/>
    </row>
    <row r="4" spans="1:18" s="462" customFormat="1" ht="19.5" customHeight="1">
      <c r="A4" s="991"/>
      <c r="B4" s="993" t="s">
        <v>402</v>
      </c>
      <c r="C4" s="994"/>
      <c r="D4" s="994"/>
      <c r="E4" s="995"/>
      <c r="F4" s="996" t="s">
        <v>404</v>
      </c>
      <c r="G4" s="997"/>
      <c r="H4" s="993" t="s">
        <v>405</v>
      </c>
      <c r="I4" s="994"/>
      <c r="J4" s="994"/>
      <c r="K4" s="995"/>
      <c r="L4" s="1000" t="s">
        <v>406</v>
      </c>
      <c r="M4" s="994"/>
      <c r="N4" s="994"/>
      <c r="O4" s="995"/>
      <c r="P4" s="503"/>
      <c r="Q4" s="505"/>
      <c r="R4" s="655" t="s">
        <v>715</v>
      </c>
    </row>
    <row r="5" spans="1:18" s="462" customFormat="1" ht="19.5" customHeight="1">
      <c r="A5" s="991"/>
      <c r="B5" s="964" t="s">
        <v>250</v>
      </c>
      <c r="C5" s="963"/>
      <c r="D5" s="964" t="s">
        <v>251</v>
      </c>
      <c r="E5" s="963"/>
      <c r="F5" s="503"/>
      <c r="G5" s="505"/>
      <c r="H5" s="964" t="s">
        <v>250</v>
      </c>
      <c r="I5" s="963"/>
      <c r="J5" s="964" t="s">
        <v>251</v>
      </c>
      <c r="K5" s="963"/>
      <c r="L5" s="964" t="s">
        <v>250</v>
      </c>
      <c r="M5" s="963"/>
      <c r="N5" s="964" t="s">
        <v>251</v>
      </c>
      <c r="O5" s="963"/>
      <c r="P5" s="998" t="s">
        <v>209</v>
      </c>
      <c r="Q5" s="999"/>
      <c r="R5" s="503"/>
    </row>
    <row r="6" spans="1:18" s="462" customFormat="1" ht="19.5" customHeight="1">
      <c r="A6" s="991"/>
      <c r="B6" s="996" t="s">
        <v>201</v>
      </c>
      <c r="C6" s="997"/>
      <c r="D6" s="996" t="s">
        <v>202</v>
      </c>
      <c r="E6" s="997"/>
      <c r="H6" s="996" t="s">
        <v>201</v>
      </c>
      <c r="I6" s="997"/>
      <c r="J6" s="996" t="s">
        <v>202</v>
      </c>
      <c r="K6" s="997"/>
      <c r="L6" s="998" t="s">
        <v>201</v>
      </c>
      <c r="M6" s="999"/>
      <c r="N6" s="998" t="s">
        <v>202</v>
      </c>
      <c r="O6" s="999"/>
      <c r="P6" s="654"/>
      <c r="Q6" s="655"/>
      <c r="R6" s="503" t="s">
        <v>716</v>
      </c>
    </row>
    <row r="7" spans="1:18" ht="19.5" customHeight="1">
      <c r="A7" s="991"/>
      <c r="B7" s="582"/>
      <c r="C7" s="633" t="s">
        <v>234</v>
      </c>
      <c r="D7" s="582"/>
      <c r="E7" s="633" t="s">
        <v>234</v>
      </c>
      <c r="F7" s="602"/>
      <c r="G7" s="633" t="s">
        <v>234</v>
      </c>
      <c r="H7" s="602"/>
      <c r="I7" s="633" t="s">
        <v>234</v>
      </c>
      <c r="J7" s="602"/>
      <c r="K7" s="633" t="s">
        <v>234</v>
      </c>
      <c r="L7" s="602"/>
      <c r="M7" s="633" t="s">
        <v>234</v>
      </c>
      <c r="N7" s="602"/>
      <c r="O7" s="633" t="s">
        <v>234</v>
      </c>
      <c r="P7" s="602"/>
      <c r="Q7" s="633" t="s">
        <v>234</v>
      </c>
      <c r="R7" s="634"/>
    </row>
    <row r="8" spans="1:18" ht="19.5" customHeight="1">
      <c r="A8" s="991"/>
      <c r="B8" s="582"/>
      <c r="C8" s="636" t="s">
        <v>204</v>
      </c>
      <c r="D8" s="582"/>
      <c r="E8" s="636" t="s">
        <v>204</v>
      </c>
      <c r="F8" s="602"/>
      <c r="G8" s="636" t="s">
        <v>204</v>
      </c>
      <c r="H8" s="602"/>
      <c r="I8" s="636" t="s">
        <v>204</v>
      </c>
      <c r="J8" s="602"/>
      <c r="K8" s="636" t="s">
        <v>204</v>
      </c>
      <c r="L8" s="602"/>
      <c r="M8" s="636" t="s">
        <v>204</v>
      </c>
      <c r="N8" s="602"/>
      <c r="O8" s="636" t="s">
        <v>204</v>
      </c>
      <c r="P8" s="602"/>
      <c r="Q8" s="636" t="s">
        <v>204</v>
      </c>
      <c r="R8" s="634"/>
    </row>
    <row r="9" spans="1:18" ht="19.5" customHeight="1">
      <c r="A9" s="992"/>
      <c r="B9" s="586"/>
      <c r="C9" s="638" t="s">
        <v>205</v>
      </c>
      <c r="D9" s="586"/>
      <c r="E9" s="638" t="s">
        <v>205</v>
      </c>
      <c r="F9" s="475"/>
      <c r="G9" s="638" t="s">
        <v>205</v>
      </c>
      <c r="H9" s="475"/>
      <c r="I9" s="638" t="s">
        <v>205</v>
      </c>
      <c r="J9" s="475"/>
      <c r="K9" s="638" t="s">
        <v>205</v>
      </c>
      <c r="L9" s="475"/>
      <c r="M9" s="638" t="s">
        <v>205</v>
      </c>
      <c r="N9" s="475"/>
      <c r="O9" s="638" t="s">
        <v>205</v>
      </c>
      <c r="P9" s="475"/>
      <c r="Q9" s="638" t="s">
        <v>205</v>
      </c>
      <c r="R9" s="639"/>
    </row>
    <row r="10" spans="1:18" ht="41.25" customHeight="1">
      <c r="A10" s="598" t="s">
        <v>206</v>
      </c>
      <c r="B10" s="656">
        <v>71071</v>
      </c>
      <c r="C10" s="657">
        <v>17.6</v>
      </c>
      <c r="D10" s="658">
        <v>70390</v>
      </c>
      <c r="E10" s="657">
        <v>17.4</v>
      </c>
      <c r="F10" s="658">
        <v>39334</v>
      </c>
      <c r="G10" s="705">
        <v>9.7</v>
      </c>
      <c r="H10" s="658">
        <v>15076</v>
      </c>
      <c r="I10" s="705">
        <v>3.7</v>
      </c>
      <c r="J10" s="658">
        <v>11279</v>
      </c>
      <c r="K10" s="705">
        <v>2.8</v>
      </c>
      <c r="L10" s="658">
        <v>16661</v>
      </c>
      <c r="M10" s="657">
        <v>4.1</v>
      </c>
      <c r="N10" s="658">
        <v>18221</v>
      </c>
      <c r="O10" s="657">
        <v>4.5</v>
      </c>
      <c r="P10" s="659">
        <v>681</v>
      </c>
      <c r="Q10" s="660">
        <v>0.2</v>
      </c>
      <c r="R10" s="602" t="s">
        <v>206</v>
      </c>
    </row>
    <row r="11" spans="1:18" ht="41.25" customHeight="1">
      <c r="A11" s="598" t="s">
        <v>678</v>
      </c>
      <c r="B11" s="661">
        <v>64734</v>
      </c>
      <c r="C11" s="662">
        <v>16</v>
      </c>
      <c r="D11" s="610">
        <v>65770</v>
      </c>
      <c r="E11" s="662">
        <v>16.3</v>
      </c>
      <c r="F11" s="610">
        <v>42916</v>
      </c>
      <c r="G11" s="610" t="s">
        <v>35</v>
      </c>
      <c r="H11" s="610">
        <v>5791</v>
      </c>
      <c r="I11" s="610" t="s">
        <v>35</v>
      </c>
      <c r="J11" s="610">
        <v>4178</v>
      </c>
      <c r="K11" s="610" t="s">
        <v>35</v>
      </c>
      <c r="L11" s="610">
        <v>16027</v>
      </c>
      <c r="M11" s="662">
        <v>3.9</v>
      </c>
      <c r="N11" s="610">
        <v>18676</v>
      </c>
      <c r="O11" s="662">
        <v>4.6</v>
      </c>
      <c r="P11" s="663">
        <v>-1036</v>
      </c>
      <c r="Q11" s="664">
        <v>-0.3</v>
      </c>
      <c r="R11" s="602" t="s">
        <v>678</v>
      </c>
    </row>
    <row r="12" spans="1:18" s="669" customFormat="1" ht="41.25" customHeight="1">
      <c r="A12" s="598" t="s">
        <v>701</v>
      </c>
      <c r="B12" s="599">
        <v>61199</v>
      </c>
      <c r="C12" s="665">
        <v>10.9</v>
      </c>
      <c r="D12" s="601">
        <v>61929</v>
      </c>
      <c r="E12" s="665">
        <v>11.1</v>
      </c>
      <c r="F12" s="601">
        <v>41018</v>
      </c>
      <c r="G12" s="666" t="s">
        <v>35</v>
      </c>
      <c r="H12" s="601">
        <v>4962</v>
      </c>
      <c r="I12" s="666" t="s">
        <v>35</v>
      </c>
      <c r="J12" s="601">
        <v>3752</v>
      </c>
      <c r="K12" s="666" t="s">
        <v>35</v>
      </c>
      <c r="L12" s="601">
        <v>15219</v>
      </c>
      <c r="M12" s="665">
        <v>2.7</v>
      </c>
      <c r="N12" s="601">
        <v>17159</v>
      </c>
      <c r="O12" s="665">
        <v>3.1</v>
      </c>
      <c r="P12" s="667">
        <v>-730</v>
      </c>
      <c r="Q12" s="668">
        <v>-0.1</v>
      </c>
      <c r="R12" s="602" t="s">
        <v>701</v>
      </c>
    </row>
    <row r="13" spans="1:18" s="669" customFormat="1" ht="41.25" customHeight="1">
      <c r="A13" s="598" t="s">
        <v>207</v>
      </c>
      <c r="B13" s="599">
        <v>59783</v>
      </c>
      <c r="C13" s="665">
        <v>10.7</v>
      </c>
      <c r="D13" s="601">
        <v>59273</v>
      </c>
      <c r="E13" s="665">
        <v>10.6</v>
      </c>
      <c r="F13" s="601">
        <v>39034</v>
      </c>
      <c r="G13" s="666" t="s">
        <v>35</v>
      </c>
      <c r="H13" s="601">
        <v>5239</v>
      </c>
      <c r="I13" s="666" t="s">
        <v>35</v>
      </c>
      <c r="J13" s="601">
        <v>3540</v>
      </c>
      <c r="K13" s="666" t="s">
        <v>35</v>
      </c>
      <c r="L13" s="601">
        <v>15510</v>
      </c>
      <c r="M13" s="665">
        <v>2.8</v>
      </c>
      <c r="N13" s="601">
        <v>16699</v>
      </c>
      <c r="O13" s="665">
        <v>3</v>
      </c>
      <c r="P13" s="667">
        <v>510</v>
      </c>
      <c r="Q13" s="668">
        <v>0.1</v>
      </c>
      <c r="R13" s="602" t="s">
        <v>207</v>
      </c>
    </row>
    <row r="14" spans="1:18" s="525" customFormat="1" ht="41.25" customHeight="1">
      <c r="A14" s="706" t="s">
        <v>208</v>
      </c>
      <c r="B14" s="874">
        <v>59884</v>
      </c>
      <c r="C14" s="875">
        <v>10.5</v>
      </c>
      <c r="D14" s="876">
        <v>59117</v>
      </c>
      <c r="E14" s="875">
        <v>10.4</v>
      </c>
      <c r="F14" s="876">
        <v>39247</v>
      </c>
      <c r="G14" s="877" t="s">
        <v>35</v>
      </c>
      <c r="H14" s="876">
        <v>4797</v>
      </c>
      <c r="I14" s="877" t="s">
        <v>35</v>
      </c>
      <c r="J14" s="876">
        <v>3634</v>
      </c>
      <c r="K14" s="877" t="s">
        <v>35</v>
      </c>
      <c r="L14" s="876">
        <v>15840</v>
      </c>
      <c r="M14" s="875">
        <v>2.8</v>
      </c>
      <c r="N14" s="876">
        <v>16236</v>
      </c>
      <c r="O14" s="875">
        <v>2.9</v>
      </c>
      <c r="P14" s="878">
        <v>767</v>
      </c>
      <c r="Q14" s="879">
        <v>0.1</v>
      </c>
      <c r="R14" s="880" t="s">
        <v>722</v>
      </c>
    </row>
    <row r="15" spans="1:18" s="707" customFormat="1" ht="14.25" customHeight="1">
      <c r="A15" s="872" t="s">
        <v>871</v>
      </c>
      <c r="B15" s="873"/>
      <c r="C15" s="873"/>
      <c r="I15" s="708"/>
      <c r="K15" s="708" t="s">
        <v>651</v>
      </c>
      <c r="N15" s="709"/>
      <c r="O15" s="708"/>
      <c r="P15" s="708"/>
      <c r="Q15" s="708"/>
      <c r="R15" s="708"/>
    </row>
    <row r="16" spans="1:18" s="708" customFormat="1" ht="14.25" customHeight="1">
      <c r="A16" s="833" t="s">
        <v>878</v>
      </c>
      <c r="K16" s="710" t="s">
        <v>879</v>
      </c>
      <c r="M16" s="710"/>
      <c r="N16" s="710"/>
      <c r="O16" s="710"/>
      <c r="P16" s="710"/>
      <c r="Q16" s="710"/>
      <c r="R16" s="869"/>
    </row>
    <row r="17" spans="11:18" s="837" customFormat="1" ht="14.25" customHeight="1">
      <c r="K17" s="870" t="s">
        <v>880</v>
      </c>
      <c r="M17" s="870"/>
      <c r="N17" s="870"/>
      <c r="O17" s="870"/>
      <c r="P17" s="870"/>
      <c r="Q17" s="870"/>
      <c r="R17" s="871"/>
    </row>
  </sheetData>
  <sheetProtection/>
  <mergeCells count="24">
    <mergeCell ref="L4:O4"/>
    <mergeCell ref="A1:R1"/>
    <mergeCell ref="B3:E3"/>
    <mergeCell ref="F3:G3"/>
    <mergeCell ref="H3:K3"/>
    <mergeCell ref="L3:O3"/>
    <mergeCell ref="P3:Q3"/>
    <mergeCell ref="P5:Q5"/>
    <mergeCell ref="J5:K5"/>
    <mergeCell ref="L5:M5"/>
    <mergeCell ref="N5:O5"/>
    <mergeCell ref="L6:M6"/>
    <mergeCell ref="N6:O6"/>
    <mergeCell ref="B6:C6"/>
    <mergeCell ref="D6:E6"/>
    <mergeCell ref="H6:I6"/>
    <mergeCell ref="J6:K6"/>
    <mergeCell ref="B5:C5"/>
    <mergeCell ref="D5:E5"/>
    <mergeCell ref="H5:I5"/>
    <mergeCell ref="A3:A9"/>
    <mergeCell ref="B4:E4"/>
    <mergeCell ref="F4:G4"/>
    <mergeCell ref="H4:K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S26"/>
  <sheetViews>
    <sheetView zoomScale="85" zoomScaleNormal="85" workbookViewId="0" topLeftCell="A1">
      <selection activeCell="A1" sqref="A1:R1"/>
    </sheetView>
  </sheetViews>
  <sheetFormatPr defaultColWidth="8.88671875" defaultRowHeight="13.5"/>
  <cols>
    <col min="1" max="1" width="7.3359375" style="696" customWidth="1"/>
    <col min="2" max="2" width="8.4453125" style="696" customWidth="1"/>
    <col min="3" max="9" width="6.77734375" style="696" customWidth="1"/>
    <col min="10" max="10" width="9.21484375" style="696" customWidth="1"/>
    <col min="11" max="17" width="6.77734375" style="696" customWidth="1"/>
    <col min="18" max="18" width="6.3359375" style="696" customWidth="1"/>
    <col min="19" max="16384" width="8.88671875" style="696" customWidth="1"/>
  </cols>
  <sheetData>
    <row r="1" spans="1:18" s="532" customFormat="1" ht="30" customHeight="1">
      <c r="A1" s="1001" t="s">
        <v>594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</row>
    <row r="2" spans="1:18" s="532" customFormat="1" ht="20.25" customHeight="1">
      <c r="A2" s="1002" t="s">
        <v>252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</row>
    <row r="3" spans="1:18" s="671" customFormat="1" ht="24.75" customHeight="1">
      <c r="A3" s="498" t="s">
        <v>26</v>
      </c>
      <c r="B3" s="670"/>
      <c r="R3" s="463" t="s">
        <v>376</v>
      </c>
    </row>
    <row r="4" spans="1:18" s="671" customFormat="1" ht="18" customHeight="1">
      <c r="A4" s="467" t="s">
        <v>133</v>
      </c>
      <c r="B4" s="672" t="s">
        <v>409</v>
      </c>
      <c r="C4" s="673" t="s">
        <v>210</v>
      </c>
      <c r="D4" s="673" t="s">
        <v>410</v>
      </c>
      <c r="E4" s="673" t="s">
        <v>411</v>
      </c>
      <c r="F4" s="673" t="s">
        <v>412</v>
      </c>
      <c r="G4" s="673" t="s">
        <v>413</v>
      </c>
      <c r="H4" s="673" t="s">
        <v>414</v>
      </c>
      <c r="I4" s="673" t="s">
        <v>415</v>
      </c>
      <c r="J4" s="673" t="s">
        <v>416</v>
      </c>
      <c r="K4" s="673" t="s">
        <v>417</v>
      </c>
      <c r="L4" s="673" t="s">
        <v>418</v>
      </c>
      <c r="M4" s="673" t="s">
        <v>419</v>
      </c>
      <c r="N4" s="673" t="s">
        <v>420</v>
      </c>
      <c r="O4" s="673" t="s">
        <v>421</v>
      </c>
      <c r="P4" s="673" t="s">
        <v>422</v>
      </c>
      <c r="Q4" s="673" t="s">
        <v>423</v>
      </c>
      <c r="R4" s="674" t="s">
        <v>715</v>
      </c>
    </row>
    <row r="5" spans="1:18" s="671" customFormat="1" ht="18" customHeight="1">
      <c r="A5" s="675" t="s">
        <v>134</v>
      </c>
      <c r="B5" s="676" t="s">
        <v>435</v>
      </c>
      <c r="C5" s="677" t="s">
        <v>211</v>
      </c>
      <c r="D5" s="677" t="s">
        <v>424</v>
      </c>
      <c r="E5" s="677" t="s">
        <v>425</v>
      </c>
      <c r="F5" s="677" t="s">
        <v>426</v>
      </c>
      <c r="G5" s="677" t="s">
        <v>427</v>
      </c>
      <c r="H5" s="677" t="s">
        <v>428</v>
      </c>
      <c r="I5" s="677" t="s">
        <v>429</v>
      </c>
      <c r="J5" s="677" t="s">
        <v>430</v>
      </c>
      <c r="K5" s="677" t="s">
        <v>431</v>
      </c>
      <c r="L5" s="677" t="s">
        <v>432</v>
      </c>
      <c r="M5" s="677" t="s">
        <v>432</v>
      </c>
      <c r="N5" s="677" t="s">
        <v>433</v>
      </c>
      <c r="O5" s="677" t="s">
        <v>433</v>
      </c>
      <c r="P5" s="677" t="s">
        <v>434</v>
      </c>
      <c r="Q5" s="677" t="s">
        <v>434</v>
      </c>
      <c r="R5" s="678" t="s">
        <v>137</v>
      </c>
    </row>
    <row r="6" spans="1:18" s="671" customFormat="1" ht="18" customHeight="1">
      <c r="A6" s="679"/>
      <c r="B6" s="680"/>
      <c r="C6" s="681" t="s">
        <v>330</v>
      </c>
      <c r="D6" s="682"/>
      <c r="E6" s="682"/>
      <c r="F6" s="682"/>
      <c r="G6" s="682"/>
      <c r="H6" s="682"/>
      <c r="I6" s="682"/>
      <c r="J6" s="682"/>
      <c r="K6" s="681" t="s">
        <v>436</v>
      </c>
      <c r="L6" s="681" t="s">
        <v>437</v>
      </c>
      <c r="M6" s="681" t="s">
        <v>438</v>
      </c>
      <c r="N6" s="681" t="s">
        <v>437</v>
      </c>
      <c r="O6" s="681" t="s">
        <v>438</v>
      </c>
      <c r="P6" s="683" t="s">
        <v>212</v>
      </c>
      <c r="Q6" s="681" t="s">
        <v>438</v>
      </c>
      <c r="R6" s="684"/>
    </row>
    <row r="7" spans="1:18" s="688" customFormat="1" ht="19.5" customHeight="1">
      <c r="A7" s="598" t="s">
        <v>206</v>
      </c>
      <c r="B7" s="685">
        <v>22160</v>
      </c>
      <c r="C7" s="686">
        <v>5828</v>
      </c>
      <c r="D7" s="686">
        <v>2086</v>
      </c>
      <c r="E7" s="686">
        <v>679</v>
      </c>
      <c r="F7" s="686">
        <v>1125</v>
      </c>
      <c r="G7" s="686">
        <v>761</v>
      </c>
      <c r="H7" s="686">
        <v>510</v>
      </c>
      <c r="I7" s="686">
        <v>430</v>
      </c>
      <c r="J7" s="686">
        <v>5042</v>
      </c>
      <c r="K7" s="686">
        <v>534</v>
      </c>
      <c r="L7" s="686">
        <v>439</v>
      </c>
      <c r="M7" s="686">
        <v>645</v>
      </c>
      <c r="N7" s="686">
        <v>749</v>
      </c>
      <c r="O7" s="686">
        <v>1094</v>
      </c>
      <c r="P7" s="686">
        <v>820</v>
      </c>
      <c r="Q7" s="686">
        <v>1418</v>
      </c>
      <c r="R7" s="687" t="s">
        <v>206</v>
      </c>
    </row>
    <row r="8" spans="1:18" s="688" customFormat="1" ht="19.5" customHeight="1">
      <c r="A8" s="598" t="s">
        <v>678</v>
      </c>
      <c r="B8" s="685">
        <v>21615</v>
      </c>
      <c r="C8" s="686">
        <v>5518</v>
      </c>
      <c r="D8" s="686">
        <v>2092</v>
      </c>
      <c r="E8" s="686">
        <v>658</v>
      </c>
      <c r="F8" s="686">
        <v>1149</v>
      </c>
      <c r="G8" s="686">
        <v>889</v>
      </c>
      <c r="H8" s="686">
        <v>526</v>
      </c>
      <c r="I8" s="686">
        <v>355</v>
      </c>
      <c r="J8" s="686">
        <v>4889</v>
      </c>
      <c r="K8" s="686">
        <v>522</v>
      </c>
      <c r="L8" s="686">
        <v>374</v>
      </c>
      <c r="M8" s="686">
        <v>683</v>
      </c>
      <c r="N8" s="686">
        <v>611</v>
      </c>
      <c r="O8" s="686">
        <v>1146</v>
      </c>
      <c r="P8" s="686">
        <v>786</v>
      </c>
      <c r="Q8" s="686">
        <v>1417</v>
      </c>
      <c r="R8" s="687" t="s">
        <v>678</v>
      </c>
    </row>
    <row r="9" spans="1:18" s="689" customFormat="1" ht="19.5" customHeight="1">
      <c r="A9" s="598" t="s">
        <v>701</v>
      </c>
      <c r="B9" s="295">
        <v>20560</v>
      </c>
      <c r="C9" s="296">
        <v>5473</v>
      </c>
      <c r="D9" s="296">
        <v>1940</v>
      </c>
      <c r="E9" s="296">
        <v>618</v>
      </c>
      <c r="F9" s="296">
        <v>1094</v>
      </c>
      <c r="G9" s="296">
        <v>770</v>
      </c>
      <c r="H9" s="296">
        <v>423</v>
      </c>
      <c r="I9" s="296">
        <v>355</v>
      </c>
      <c r="J9" s="296">
        <v>4619</v>
      </c>
      <c r="K9" s="296">
        <v>467</v>
      </c>
      <c r="L9" s="296">
        <v>401</v>
      </c>
      <c r="M9" s="296">
        <v>613</v>
      </c>
      <c r="N9" s="296">
        <v>634</v>
      </c>
      <c r="O9" s="296">
        <v>1020</v>
      </c>
      <c r="P9" s="296">
        <v>779</v>
      </c>
      <c r="Q9" s="297">
        <v>1354</v>
      </c>
      <c r="R9" s="687" t="s">
        <v>701</v>
      </c>
    </row>
    <row r="10" spans="1:18" s="689" customFormat="1" ht="19.5" customHeight="1">
      <c r="A10" s="598" t="s">
        <v>207</v>
      </c>
      <c r="B10" s="295">
        <v>20902</v>
      </c>
      <c r="C10" s="296">
        <v>5332</v>
      </c>
      <c r="D10" s="296">
        <v>1926</v>
      </c>
      <c r="E10" s="296">
        <v>664</v>
      </c>
      <c r="F10" s="296">
        <v>1125</v>
      </c>
      <c r="G10" s="296">
        <v>774</v>
      </c>
      <c r="H10" s="296">
        <v>488</v>
      </c>
      <c r="I10" s="296">
        <v>347</v>
      </c>
      <c r="J10" s="296">
        <v>4976</v>
      </c>
      <c r="K10" s="296">
        <v>511</v>
      </c>
      <c r="L10" s="296">
        <v>408</v>
      </c>
      <c r="M10" s="296">
        <v>608</v>
      </c>
      <c r="N10" s="296">
        <v>580</v>
      </c>
      <c r="O10" s="296">
        <v>996</v>
      </c>
      <c r="P10" s="296">
        <v>764</v>
      </c>
      <c r="Q10" s="297">
        <v>1403</v>
      </c>
      <c r="R10" s="687" t="s">
        <v>207</v>
      </c>
    </row>
    <row r="11" spans="1:18" s="688" customFormat="1" ht="19.5" customHeight="1">
      <c r="A11" s="604" t="s">
        <v>208</v>
      </c>
      <c r="B11" s="690">
        <f aca="true" t="shared" si="0" ref="B11:Q11">SUM(B12:B23)</f>
        <v>21717</v>
      </c>
      <c r="C11" s="691">
        <f t="shared" si="0"/>
        <v>5714</v>
      </c>
      <c r="D11" s="691">
        <f t="shared" si="0"/>
        <v>1780</v>
      </c>
      <c r="E11" s="691">
        <f t="shared" si="0"/>
        <v>631</v>
      </c>
      <c r="F11" s="691">
        <f t="shared" si="0"/>
        <v>1252</v>
      </c>
      <c r="G11" s="691">
        <f t="shared" si="0"/>
        <v>711</v>
      </c>
      <c r="H11" s="691">
        <f t="shared" si="0"/>
        <v>452</v>
      </c>
      <c r="I11" s="691">
        <f t="shared" si="0"/>
        <v>355</v>
      </c>
      <c r="J11" s="691">
        <f t="shared" si="0"/>
        <v>5435</v>
      </c>
      <c r="K11" s="691">
        <f t="shared" si="0"/>
        <v>482</v>
      </c>
      <c r="L11" s="691">
        <f t="shared" si="0"/>
        <v>486</v>
      </c>
      <c r="M11" s="691">
        <f t="shared" si="0"/>
        <v>731</v>
      </c>
      <c r="N11" s="691">
        <f t="shared" si="0"/>
        <v>558</v>
      </c>
      <c r="O11" s="691">
        <f t="shared" si="0"/>
        <v>1029</v>
      </c>
      <c r="P11" s="691">
        <f t="shared" si="0"/>
        <v>787</v>
      </c>
      <c r="Q11" s="692">
        <f t="shared" si="0"/>
        <v>1314</v>
      </c>
      <c r="R11" s="693" t="s">
        <v>208</v>
      </c>
    </row>
    <row r="12" spans="1:18" s="688" customFormat="1" ht="19.5" customHeight="1">
      <c r="A12" s="598" t="s">
        <v>213</v>
      </c>
      <c r="B12" s="295">
        <v>1768</v>
      </c>
      <c r="C12" s="296">
        <v>450</v>
      </c>
      <c r="D12" s="296">
        <v>162</v>
      </c>
      <c r="E12" s="296">
        <v>30</v>
      </c>
      <c r="F12" s="296">
        <v>106</v>
      </c>
      <c r="G12" s="296">
        <v>56</v>
      </c>
      <c r="H12" s="296">
        <v>37</v>
      </c>
      <c r="I12" s="296">
        <v>29</v>
      </c>
      <c r="J12" s="296">
        <v>450</v>
      </c>
      <c r="K12" s="296">
        <v>37</v>
      </c>
      <c r="L12" s="296">
        <v>37</v>
      </c>
      <c r="M12" s="296">
        <v>61</v>
      </c>
      <c r="N12" s="296">
        <v>53</v>
      </c>
      <c r="O12" s="296">
        <v>90</v>
      </c>
      <c r="P12" s="296">
        <v>74</v>
      </c>
      <c r="Q12" s="297">
        <v>96</v>
      </c>
      <c r="R12" s="687" t="s">
        <v>666</v>
      </c>
    </row>
    <row r="13" spans="1:18" s="688" customFormat="1" ht="19.5" customHeight="1">
      <c r="A13" s="598" t="s">
        <v>214</v>
      </c>
      <c r="B13" s="295">
        <v>2600</v>
      </c>
      <c r="C13" s="296">
        <v>664</v>
      </c>
      <c r="D13" s="296">
        <v>228</v>
      </c>
      <c r="E13" s="296">
        <v>102</v>
      </c>
      <c r="F13" s="296">
        <v>156</v>
      </c>
      <c r="G13" s="296">
        <v>77</v>
      </c>
      <c r="H13" s="296">
        <v>65</v>
      </c>
      <c r="I13" s="296">
        <v>43</v>
      </c>
      <c r="J13" s="296">
        <v>661</v>
      </c>
      <c r="K13" s="296">
        <v>51</v>
      </c>
      <c r="L13" s="296">
        <v>95</v>
      </c>
      <c r="M13" s="296">
        <v>68</v>
      </c>
      <c r="N13" s="296">
        <v>41</v>
      </c>
      <c r="O13" s="296">
        <v>102</v>
      </c>
      <c r="P13" s="296">
        <v>88</v>
      </c>
      <c r="Q13" s="297">
        <v>159</v>
      </c>
      <c r="R13" s="687" t="s">
        <v>667</v>
      </c>
    </row>
    <row r="14" spans="1:18" s="688" customFormat="1" ht="19.5" customHeight="1">
      <c r="A14" s="598" t="s">
        <v>215</v>
      </c>
      <c r="B14" s="295">
        <v>2316</v>
      </c>
      <c r="C14" s="296">
        <v>597</v>
      </c>
      <c r="D14" s="296">
        <v>206</v>
      </c>
      <c r="E14" s="296">
        <v>74</v>
      </c>
      <c r="F14" s="296">
        <v>162</v>
      </c>
      <c r="G14" s="296">
        <v>71</v>
      </c>
      <c r="H14" s="296">
        <v>40</v>
      </c>
      <c r="I14" s="296">
        <v>35</v>
      </c>
      <c r="J14" s="296">
        <v>557</v>
      </c>
      <c r="K14" s="296">
        <v>49</v>
      </c>
      <c r="L14" s="296">
        <v>49</v>
      </c>
      <c r="M14" s="296">
        <v>67</v>
      </c>
      <c r="N14" s="296">
        <v>73</v>
      </c>
      <c r="O14" s="296">
        <v>108</v>
      </c>
      <c r="P14" s="296">
        <v>79</v>
      </c>
      <c r="Q14" s="297">
        <v>149</v>
      </c>
      <c r="R14" s="687" t="s">
        <v>668</v>
      </c>
    </row>
    <row r="15" spans="1:18" s="688" customFormat="1" ht="19.5" customHeight="1">
      <c r="A15" s="598" t="s">
        <v>216</v>
      </c>
      <c r="B15" s="295">
        <v>1806</v>
      </c>
      <c r="C15" s="296">
        <v>473</v>
      </c>
      <c r="D15" s="296">
        <v>157</v>
      </c>
      <c r="E15" s="296">
        <v>64</v>
      </c>
      <c r="F15" s="296">
        <v>87</v>
      </c>
      <c r="G15" s="296">
        <v>68</v>
      </c>
      <c r="H15" s="296">
        <v>43</v>
      </c>
      <c r="I15" s="296">
        <v>35</v>
      </c>
      <c r="J15" s="296">
        <v>431</v>
      </c>
      <c r="K15" s="296">
        <v>47</v>
      </c>
      <c r="L15" s="296">
        <v>37</v>
      </c>
      <c r="M15" s="296">
        <v>46</v>
      </c>
      <c r="N15" s="296">
        <v>48</v>
      </c>
      <c r="O15" s="296">
        <v>86</v>
      </c>
      <c r="P15" s="296">
        <v>71</v>
      </c>
      <c r="Q15" s="297">
        <v>113</v>
      </c>
      <c r="R15" s="687" t="s">
        <v>669</v>
      </c>
    </row>
    <row r="16" spans="1:18" s="688" customFormat="1" ht="19.5" customHeight="1">
      <c r="A16" s="598" t="s">
        <v>217</v>
      </c>
      <c r="B16" s="295">
        <v>1697</v>
      </c>
      <c r="C16" s="296">
        <v>474</v>
      </c>
      <c r="D16" s="296">
        <v>144</v>
      </c>
      <c r="E16" s="296">
        <v>50</v>
      </c>
      <c r="F16" s="296">
        <v>106</v>
      </c>
      <c r="G16" s="296">
        <v>49</v>
      </c>
      <c r="H16" s="296">
        <v>33</v>
      </c>
      <c r="I16" s="296">
        <v>28</v>
      </c>
      <c r="J16" s="296">
        <v>422</v>
      </c>
      <c r="K16" s="296">
        <v>30</v>
      </c>
      <c r="L16" s="296">
        <v>46</v>
      </c>
      <c r="M16" s="296">
        <v>67</v>
      </c>
      <c r="N16" s="296">
        <v>36</v>
      </c>
      <c r="O16" s="296">
        <v>82</v>
      </c>
      <c r="P16" s="296">
        <v>47</v>
      </c>
      <c r="Q16" s="297">
        <v>83</v>
      </c>
      <c r="R16" s="687" t="s">
        <v>670</v>
      </c>
    </row>
    <row r="17" spans="1:18" s="688" customFormat="1" ht="19.5" customHeight="1">
      <c r="A17" s="598" t="s">
        <v>218</v>
      </c>
      <c r="B17" s="295">
        <v>1520</v>
      </c>
      <c r="C17" s="296">
        <v>334</v>
      </c>
      <c r="D17" s="296">
        <v>135</v>
      </c>
      <c r="E17" s="296">
        <v>40</v>
      </c>
      <c r="F17" s="296">
        <v>89</v>
      </c>
      <c r="G17" s="296">
        <v>47</v>
      </c>
      <c r="H17" s="296">
        <v>28</v>
      </c>
      <c r="I17" s="296">
        <v>21</v>
      </c>
      <c r="J17" s="296">
        <v>397</v>
      </c>
      <c r="K17" s="296">
        <v>46</v>
      </c>
      <c r="L17" s="296">
        <v>27</v>
      </c>
      <c r="M17" s="296">
        <v>65</v>
      </c>
      <c r="N17" s="296">
        <v>48</v>
      </c>
      <c r="O17" s="296">
        <v>76</v>
      </c>
      <c r="P17" s="296">
        <v>59</v>
      </c>
      <c r="Q17" s="297">
        <v>108</v>
      </c>
      <c r="R17" s="687" t="s">
        <v>671</v>
      </c>
    </row>
    <row r="18" spans="1:18" s="688" customFormat="1" ht="19.5" customHeight="1">
      <c r="A18" s="598" t="s">
        <v>219</v>
      </c>
      <c r="B18" s="295">
        <v>1724</v>
      </c>
      <c r="C18" s="296">
        <v>443</v>
      </c>
      <c r="D18" s="296">
        <v>142</v>
      </c>
      <c r="E18" s="296">
        <v>52</v>
      </c>
      <c r="F18" s="296">
        <v>69</v>
      </c>
      <c r="G18" s="296">
        <v>63</v>
      </c>
      <c r="H18" s="296">
        <v>35</v>
      </c>
      <c r="I18" s="296">
        <v>31</v>
      </c>
      <c r="J18" s="296">
        <v>447</v>
      </c>
      <c r="K18" s="296">
        <v>46</v>
      </c>
      <c r="L18" s="296">
        <v>29</v>
      </c>
      <c r="M18" s="296">
        <v>48</v>
      </c>
      <c r="N18" s="296">
        <v>50</v>
      </c>
      <c r="O18" s="296">
        <v>92</v>
      </c>
      <c r="P18" s="296">
        <v>55</v>
      </c>
      <c r="Q18" s="297">
        <v>122</v>
      </c>
      <c r="R18" s="687" t="s">
        <v>672</v>
      </c>
    </row>
    <row r="19" spans="1:18" s="688" customFormat="1" ht="19.5" customHeight="1">
      <c r="A19" s="598" t="s">
        <v>220</v>
      </c>
      <c r="B19" s="295">
        <v>1935</v>
      </c>
      <c r="C19" s="296">
        <v>558</v>
      </c>
      <c r="D19" s="296">
        <v>114</v>
      </c>
      <c r="E19" s="296">
        <v>41</v>
      </c>
      <c r="F19" s="296">
        <v>94</v>
      </c>
      <c r="G19" s="296">
        <v>66</v>
      </c>
      <c r="H19" s="296">
        <v>41</v>
      </c>
      <c r="I19" s="296">
        <v>44</v>
      </c>
      <c r="J19" s="296">
        <v>504</v>
      </c>
      <c r="K19" s="296">
        <v>33</v>
      </c>
      <c r="L19" s="296">
        <v>34</v>
      </c>
      <c r="M19" s="296">
        <v>85</v>
      </c>
      <c r="N19" s="296">
        <v>60</v>
      </c>
      <c r="O19" s="296">
        <v>94</v>
      </c>
      <c r="P19" s="296">
        <v>57</v>
      </c>
      <c r="Q19" s="297">
        <v>110</v>
      </c>
      <c r="R19" s="687" t="s">
        <v>673</v>
      </c>
    </row>
    <row r="20" spans="1:18" s="688" customFormat="1" ht="19.5" customHeight="1">
      <c r="A20" s="598" t="s">
        <v>221</v>
      </c>
      <c r="B20" s="295">
        <v>1548</v>
      </c>
      <c r="C20" s="296">
        <v>442</v>
      </c>
      <c r="D20" s="296">
        <v>113</v>
      </c>
      <c r="E20" s="296">
        <v>47</v>
      </c>
      <c r="F20" s="296">
        <v>79</v>
      </c>
      <c r="G20" s="296">
        <v>40</v>
      </c>
      <c r="H20" s="296">
        <v>29</v>
      </c>
      <c r="I20" s="296">
        <v>25</v>
      </c>
      <c r="J20" s="296">
        <v>377</v>
      </c>
      <c r="K20" s="296">
        <v>40</v>
      </c>
      <c r="L20" s="296">
        <v>28</v>
      </c>
      <c r="M20" s="296">
        <v>59</v>
      </c>
      <c r="N20" s="296">
        <v>44</v>
      </c>
      <c r="O20" s="296">
        <v>73</v>
      </c>
      <c r="P20" s="296">
        <v>56</v>
      </c>
      <c r="Q20" s="297">
        <v>96</v>
      </c>
      <c r="R20" s="687" t="s">
        <v>674</v>
      </c>
    </row>
    <row r="21" spans="1:18" s="688" customFormat="1" ht="19.5" customHeight="1">
      <c r="A21" s="598" t="s">
        <v>222</v>
      </c>
      <c r="B21" s="295">
        <v>1608</v>
      </c>
      <c r="C21" s="296">
        <v>423</v>
      </c>
      <c r="D21" s="296">
        <v>117</v>
      </c>
      <c r="E21" s="296">
        <v>53</v>
      </c>
      <c r="F21" s="296">
        <v>89</v>
      </c>
      <c r="G21" s="296">
        <v>64</v>
      </c>
      <c r="H21" s="296">
        <v>29</v>
      </c>
      <c r="I21" s="296">
        <v>18</v>
      </c>
      <c r="J21" s="296">
        <v>404</v>
      </c>
      <c r="K21" s="296">
        <v>26</v>
      </c>
      <c r="L21" s="296">
        <v>49</v>
      </c>
      <c r="M21" s="296">
        <v>59</v>
      </c>
      <c r="N21" s="296">
        <v>35</v>
      </c>
      <c r="O21" s="296">
        <v>93</v>
      </c>
      <c r="P21" s="296">
        <v>51</v>
      </c>
      <c r="Q21" s="297">
        <v>98</v>
      </c>
      <c r="R21" s="687" t="s">
        <v>675</v>
      </c>
    </row>
    <row r="22" spans="1:18" s="688" customFormat="1" ht="19.5" customHeight="1">
      <c r="A22" s="598" t="s">
        <v>223</v>
      </c>
      <c r="B22" s="295">
        <v>1623</v>
      </c>
      <c r="C22" s="296">
        <v>431</v>
      </c>
      <c r="D22" s="296">
        <v>135</v>
      </c>
      <c r="E22" s="296">
        <v>42</v>
      </c>
      <c r="F22" s="296">
        <v>98</v>
      </c>
      <c r="G22" s="296">
        <v>52</v>
      </c>
      <c r="H22" s="296">
        <v>40</v>
      </c>
      <c r="I22" s="296">
        <v>23</v>
      </c>
      <c r="J22" s="296">
        <v>392</v>
      </c>
      <c r="K22" s="296">
        <v>43</v>
      </c>
      <c r="L22" s="296">
        <v>31</v>
      </c>
      <c r="M22" s="296">
        <v>69</v>
      </c>
      <c r="N22" s="296">
        <v>38</v>
      </c>
      <c r="O22" s="296">
        <v>79</v>
      </c>
      <c r="P22" s="296">
        <v>64</v>
      </c>
      <c r="Q22" s="297">
        <v>86</v>
      </c>
      <c r="R22" s="694" t="s">
        <v>676</v>
      </c>
    </row>
    <row r="23" spans="1:18" s="688" customFormat="1" ht="19.5" customHeight="1">
      <c r="A23" s="613" t="s">
        <v>224</v>
      </c>
      <c r="B23" s="298">
        <v>1572</v>
      </c>
      <c r="C23" s="299">
        <v>425</v>
      </c>
      <c r="D23" s="299">
        <v>127</v>
      </c>
      <c r="E23" s="299">
        <v>36</v>
      </c>
      <c r="F23" s="299">
        <v>117</v>
      </c>
      <c r="G23" s="299">
        <v>58</v>
      </c>
      <c r="H23" s="299">
        <v>32</v>
      </c>
      <c r="I23" s="299">
        <v>23</v>
      </c>
      <c r="J23" s="299">
        <v>393</v>
      </c>
      <c r="K23" s="299">
        <v>34</v>
      </c>
      <c r="L23" s="299">
        <v>24</v>
      </c>
      <c r="M23" s="299">
        <v>37</v>
      </c>
      <c r="N23" s="299">
        <v>32</v>
      </c>
      <c r="O23" s="299">
        <v>54</v>
      </c>
      <c r="P23" s="299">
        <v>86</v>
      </c>
      <c r="Q23" s="300">
        <v>94</v>
      </c>
      <c r="R23" s="695" t="s">
        <v>677</v>
      </c>
    </row>
    <row r="24" spans="1:18" s="707" customFormat="1" ht="15.75" customHeight="1">
      <c r="A24" s="872" t="s">
        <v>871</v>
      </c>
      <c r="B24" s="873"/>
      <c r="C24" s="873"/>
      <c r="I24" s="708"/>
      <c r="L24" s="708" t="s">
        <v>651</v>
      </c>
      <c r="N24" s="709"/>
      <c r="O24" s="708"/>
      <c r="Q24" s="708"/>
      <c r="R24" s="708"/>
    </row>
    <row r="25" spans="1:19" s="769" customFormat="1" ht="15.75" customHeight="1">
      <c r="A25" s="710" t="s">
        <v>881</v>
      </c>
      <c r="B25" s="708"/>
      <c r="C25" s="708"/>
      <c r="D25" s="708"/>
      <c r="E25" s="708"/>
      <c r="F25" s="708"/>
      <c r="G25" s="969"/>
      <c r="H25" s="969"/>
      <c r="I25" s="969"/>
      <c r="J25" s="969"/>
      <c r="K25" s="708"/>
      <c r="L25" s="708" t="s">
        <v>197</v>
      </c>
      <c r="M25" s="708"/>
      <c r="N25" s="708"/>
      <c r="O25" s="708"/>
      <c r="P25" s="708"/>
      <c r="Q25" s="708"/>
      <c r="R25" s="708"/>
      <c r="S25" s="708"/>
    </row>
    <row r="26" spans="1:19" s="769" customFormat="1" ht="16.5" customHeight="1">
      <c r="A26" s="710"/>
      <c r="B26" s="708"/>
      <c r="C26" s="708"/>
      <c r="D26" s="708"/>
      <c r="E26" s="708"/>
      <c r="F26" s="708"/>
      <c r="G26" s="969"/>
      <c r="H26" s="969"/>
      <c r="I26" s="969"/>
      <c r="J26" s="969"/>
      <c r="K26" s="708"/>
      <c r="L26" s="708"/>
      <c r="M26" s="708"/>
      <c r="N26" s="708"/>
      <c r="O26" s="708"/>
      <c r="P26" s="708"/>
      <c r="Q26" s="708"/>
      <c r="R26" s="708"/>
      <c r="S26" s="708"/>
    </row>
  </sheetData>
  <sheetProtection/>
  <mergeCells count="4">
    <mergeCell ref="A1:R1"/>
    <mergeCell ref="A2:R2"/>
    <mergeCell ref="G26:J26"/>
    <mergeCell ref="G25:J25"/>
  </mergeCells>
  <printOptions/>
  <pageMargins left="0.42" right="0.31" top="0.64" bottom="0.68" header="0.5" footer="0.5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S25"/>
  <sheetViews>
    <sheetView zoomScale="90" zoomScaleNormal="90" workbookViewId="0" topLeftCell="A1">
      <selection activeCell="A1" sqref="A1:S1"/>
    </sheetView>
  </sheetViews>
  <sheetFormatPr defaultColWidth="8.88671875" defaultRowHeight="13.5"/>
  <cols>
    <col min="1" max="1" width="6.77734375" style="696" customWidth="1"/>
    <col min="2" max="2" width="7.77734375" style="696" customWidth="1"/>
    <col min="3" max="9" width="6.77734375" style="696" customWidth="1"/>
    <col min="10" max="10" width="8.77734375" style="696" customWidth="1"/>
    <col min="11" max="17" width="6.77734375" style="696" customWidth="1"/>
    <col min="18" max="18" width="8.10546875" style="696" customWidth="1"/>
    <col min="19" max="19" width="0.10546875" style="696" customWidth="1"/>
    <col min="20" max="16384" width="8.88671875" style="696" customWidth="1"/>
  </cols>
  <sheetData>
    <row r="1" spans="1:19" s="532" customFormat="1" ht="30" customHeight="1">
      <c r="A1" s="1001" t="s">
        <v>253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</row>
    <row r="2" spans="1:19" s="532" customFormat="1" ht="19.5" customHeight="1">
      <c r="A2" s="1002" t="s">
        <v>254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  <c r="S2" s="1002"/>
    </row>
    <row r="3" spans="1:18" s="671" customFormat="1" ht="15.75" customHeight="1">
      <c r="A3" s="498" t="s">
        <v>26</v>
      </c>
      <c r="D3" s="697"/>
      <c r="R3" s="698" t="s">
        <v>376</v>
      </c>
    </row>
    <row r="4" spans="1:18" s="671" customFormat="1" ht="18" customHeight="1">
      <c r="A4" s="467" t="s">
        <v>133</v>
      </c>
      <c r="B4" s="672" t="s">
        <v>409</v>
      </c>
      <c r="C4" s="673" t="s">
        <v>210</v>
      </c>
      <c r="D4" s="673" t="s">
        <v>410</v>
      </c>
      <c r="E4" s="673" t="s">
        <v>411</v>
      </c>
      <c r="F4" s="673" t="s">
        <v>412</v>
      </c>
      <c r="G4" s="673" t="s">
        <v>413</v>
      </c>
      <c r="H4" s="673" t="s">
        <v>414</v>
      </c>
      <c r="I4" s="673" t="s">
        <v>415</v>
      </c>
      <c r="J4" s="673" t="s">
        <v>416</v>
      </c>
      <c r="K4" s="673" t="s">
        <v>417</v>
      </c>
      <c r="L4" s="673" t="s">
        <v>418</v>
      </c>
      <c r="M4" s="673" t="s">
        <v>419</v>
      </c>
      <c r="N4" s="673" t="s">
        <v>420</v>
      </c>
      <c r="O4" s="673" t="s">
        <v>421</v>
      </c>
      <c r="P4" s="673" t="s">
        <v>422</v>
      </c>
      <c r="Q4" s="673" t="s">
        <v>423</v>
      </c>
      <c r="R4" s="674" t="s">
        <v>715</v>
      </c>
    </row>
    <row r="5" spans="1:18" s="700" customFormat="1" ht="18" customHeight="1">
      <c r="A5" s="699" t="s">
        <v>134</v>
      </c>
      <c r="B5" s="676" t="s">
        <v>435</v>
      </c>
      <c r="C5" s="677" t="s">
        <v>211</v>
      </c>
      <c r="D5" s="677" t="s">
        <v>424</v>
      </c>
      <c r="E5" s="677" t="s">
        <v>425</v>
      </c>
      <c r="F5" s="677" t="s">
        <v>426</v>
      </c>
      <c r="G5" s="677" t="s">
        <v>427</v>
      </c>
      <c r="H5" s="677" t="s">
        <v>428</v>
      </c>
      <c r="I5" s="677" t="s">
        <v>429</v>
      </c>
      <c r="J5" s="677" t="s">
        <v>225</v>
      </c>
      <c r="K5" s="677" t="s">
        <v>431</v>
      </c>
      <c r="L5" s="677" t="s">
        <v>432</v>
      </c>
      <c r="M5" s="677" t="s">
        <v>432</v>
      </c>
      <c r="N5" s="677" t="s">
        <v>433</v>
      </c>
      <c r="O5" s="677" t="s">
        <v>433</v>
      </c>
      <c r="P5" s="677" t="s">
        <v>434</v>
      </c>
      <c r="Q5" s="677" t="s">
        <v>434</v>
      </c>
      <c r="R5" s="694" t="s">
        <v>137</v>
      </c>
    </row>
    <row r="6" spans="1:18" s="700" customFormat="1" ht="13.5">
      <c r="A6" s="701"/>
      <c r="B6" s="680"/>
      <c r="C6" s="681" t="s">
        <v>330</v>
      </c>
      <c r="D6" s="702"/>
      <c r="E6" s="702"/>
      <c r="F6" s="702"/>
      <c r="G6" s="702"/>
      <c r="H6" s="702"/>
      <c r="I6" s="702"/>
      <c r="J6" s="702"/>
      <c r="K6" s="681" t="s">
        <v>436</v>
      </c>
      <c r="L6" s="681" t="s">
        <v>437</v>
      </c>
      <c r="M6" s="681" t="s">
        <v>438</v>
      </c>
      <c r="N6" s="681" t="s">
        <v>437</v>
      </c>
      <c r="O6" s="681" t="s">
        <v>438</v>
      </c>
      <c r="P6" s="683" t="s">
        <v>212</v>
      </c>
      <c r="Q6" s="681" t="s">
        <v>438</v>
      </c>
      <c r="R6" s="695"/>
    </row>
    <row r="7" spans="1:18" s="688" customFormat="1" ht="21.75" customHeight="1">
      <c r="A7" s="598" t="s">
        <v>206</v>
      </c>
      <c r="B7" s="686">
        <v>24112</v>
      </c>
      <c r="C7" s="686">
        <v>6751</v>
      </c>
      <c r="D7" s="686">
        <v>2117</v>
      </c>
      <c r="E7" s="686">
        <v>660</v>
      </c>
      <c r="F7" s="686">
        <v>1182</v>
      </c>
      <c r="G7" s="686">
        <v>920</v>
      </c>
      <c r="H7" s="686">
        <v>643</v>
      </c>
      <c r="I7" s="686">
        <v>427</v>
      </c>
      <c r="J7" s="686">
        <v>5522</v>
      </c>
      <c r="K7" s="686">
        <v>478</v>
      </c>
      <c r="L7" s="686">
        <v>408</v>
      </c>
      <c r="M7" s="686">
        <v>658</v>
      </c>
      <c r="N7" s="686">
        <v>758</v>
      </c>
      <c r="O7" s="686">
        <v>1217</v>
      </c>
      <c r="P7" s="686">
        <v>828</v>
      </c>
      <c r="Q7" s="686">
        <v>1543</v>
      </c>
      <c r="R7" s="687" t="s">
        <v>206</v>
      </c>
    </row>
    <row r="8" spans="1:18" s="688" customFormat="1" ht="21.75" customHeight="1">
      <c r="A8" s="598" t="s">
        <v>678</v>
      </c>
      <c r="B8" s="686">
        <v>24543</v>
      </c>
      <c r="C8" s="686">
        <v>6969</v>
      </c>
      <c r="D8" s="686">
        <v>2029</v>
      </c>
      <c r="E8" s="686">
        <v>638</v>
      </c>
      <c r="F8" s="686">
        <v>1234</v>
      </c>
      <c r="G8" s="686">
        <v>934</v>
      </c>
      <c r="H8" s="686">
        <v>541</v>
      </c>
      <c r="I8" s="686">
        <v>422</v>
      </c>
      <c r="J8" s="686">
        <v>5580</v>
      </c>
      <c r="K8" s="686">
        <v>483</v>
      </c>
      <c r="L8" s="686">
        <v>469</v>
      </c>
      <c r="M8" s="686">
        <v>754</v>
      </c>
      <c r="N8" s="686">
        <v>722</v>
      </c>
      <c r="O8" s="686">
        <v>1316</v>
      </c>
      <c r="P8" s="686">
        <v>838</v>
      </c>
      <c r="Q8" s="686">
        <v>1614</v>
      </c>
      <c r="R8" s="687" t="s">
        <v>678</v>
      </c>
    </row>
    <row r="9" spans="1:18" s="689" customFormat="1" ht="21.75" customHeight="1">
      <c r="A9" s="598" t="s">
        <v>701</v>
      </c>
      <c r="B9" s="686">
        <v>22796</v>
      </c>
      <c r="C9" s="686">
        <v>6100</v>
      </c>
      <c r="D9" s="686">
        <v>1980</v>
      </c>
      <c r="E9" s="686">
        <v>628</v>
      </c>
      <c r="F9" s="686">
        <v>1237</v>
      </c>
      <c r="G9" s="686">
        <v>787</v>
      </c>
      <c r="H9" s="686">
        <v>501</v>
      </c>
      <c r="I9" s="686">
        <v>431</v>
      </c>
      <c r="J9" s="686">
        <v>5223</v>
      </c>
      <c r="K9" s="686">
        <v>570</v>
      </c>
      <c r="L9" s="686">
        <v>519</v>
      </c>
      <c r="M9" s="686">
        <v>731</v>
      </c>
      <c r="N9" s="686">
        <v>668</v>
      </c>
      <c r="O9" s="686">
        <v>1143</v>
      </c>
      <c r="P9" s="686">
        <v>761</v>
      </c>
      <c r="Q9" s="686">
        <v>1517</v>
      </c>
      <c r="R9" s="687" t="s">
        <v>701</v>
      </c>
    </row>
    <row r="10" spans="1:18" s="689" customFormat="1" ht="21.75" customHeight="1">
      <c r="A10" s="598" t="s">
        <v>207</v>
      </c>
      <c r="B10" s="686">
        <v>21917</v>
      </c>
      <c r="C10" s="686">
        <v>5955</v>
      </c>
      <c r="D10" s="686">
        <v>1805</v>
      </c>
      <c r="E10" s="686">
        <v>639</v>
      </c>
      <c r="F10" s="686">
        <v>1074</v>
      </c>
      <c r="G10" s="686">
        <v>788</v>
      </c>
      <c r="H10" s="686">
        <v>498</v>
      </c>
      <c r="I10" s="686">
        <v>419</v>
      </c>
      <c r="J10" s="686">
        <v>5046</v>
      </c>
      <c r="K10" s="686">
        <v>582</v>
      </c>
      <c r="L10" s="686">
        <v>475</v>
      </c>
      <c r="M10" s="686">
        <v>756</v>
      </c>
      <c r="N10" s="686">
        <v>579</v>
      </c>
      <c r="O10" s="686">
        <v>1123</v>
      </c>
      <c r="P10" s="686">
        <v>704</v>
      </c>
      <c r="Q10" s="686">
        <v>1474</v>
      </c>
      <c r="R10" s="687" t="s">
        <v>207</v>
      </c>
    </row>
    <row r="11" spans="1:18" s="688" customFormat="1" ht="21.75" customHeight="1">
      <c r="A11" s="604" t="s">
        <v>731</v>
      </c>
      <c r="B11" s="703">
        <f aca="true" t="shared" si="0" ref="B11:Q11">SUM(B12:B23)</f>
        <v>21280</v>
      </c>
      <c r="C11" s="703">
        <f t="shared" si="0"/>
        <v>5632</v>
      </c>
      <c r="D11" s="703">
        <f t="shared" si="0"/>
        <v>1707</v>
      </c>
      <c r="E11" s="703">
        <f t="shared" si="0"/>
        <v>609</v>
      </c>
      <c r="F11" s="703">
        <f t="shared" si="0"/>
        <v>1077</v>
      </c>
      <c r="G11" s="703">
        <f t="shared" si="0"/>
        <v>801</v>
      </c>
      <c r="H11" s="703">
        <f t="shared" si="0"/>
        <v>522</v>
      </c>
      <c r="I11" s="703">
        <f t="shared" si="0"/>
        <v>380</v>
      </c>
      <c r="J11" s="703">
        <f t="shared" si="0"/>
        <v>5022</v>
      </c>
      <c r="K11" s="703">
        <f t="shared" si="0"/>
        <v>542</v>
      </c>
      <c r="L11" s="703">
        <f t="shared" si="0"/>
        <v>478</v>
      </c>
      <c r="M11" s="703">
        <f t="shared" si="0"/>
        <v>774</v>
      </c>
      <c r="N11" s="703">
        <f t="shared" si="0"/>
        <v>672</v>
      </c>
      <c r="O11" s="703">
        <f t="shared" si="0"/>
        <v>1002</v>
      </c>
      <c r="P11" s="703">
        <f t="shared" si="0"/>
        <v>738</v>
      </c>
      <c r="Q11" s="703">
        <f t="shared" si="0"/>
        <v>1324</v>
      </c>
      <c r="R11" s="693" t="s">
        <v>731</v>
      </c>
    </row>
    <row r="12" spans="1:18" s="688" customFormat="1" ht="21.75" customHeight="1">
      <c r="A12" s="598" t="s">
        <v>213</v>
      </c>
      <c r="B12" s="295">
        <v>2054</v>
      </c>
      <c r="C12" s="296">
        <v>527</v>
      </c>
      <c r="D12" s="296">
        <v>149</v>
      </c>
      <c r="E12" s="296">
        <v>75</v>
      </c>
      <c r="F12" s="296">
        <v>90</v>
      </c>
      <c r="G12" s="296">
        <v>73</v>
      </c>
      <c r="H12" s="296">
        <v>53</v>
      </c>
      <c r="I12" s="296">
        <v>39</v>
      </c>
      <c r="J12" s="296">
        <v>515</v>
      </c>
      <c r="K12" s="296">
        <v>46</v>
      </c>
      <c r="L12" s="296">
        <v>49</v>
      </c>
      <c r="M12" s="296">
        <v>67</v>
      </c>
      <c r="N12" s="296">
        <v>71</v>
      </c>
      <c r="O12" s="296">
        <v>69</v>
      </c>
      <c r="P12" s="296">
        <v>74</v>
      </c>
      <c r="Q12" s="297">
        <v>157</v>
      </c>
      <c r="R12" s="687" t="s">
        <v>666</v>
      </c>
    </row>
    <row r="13" spans="1:18" s="688" customFormat="1" ht="21.75" customHeight="1">
      <c r="A13" s="598" t="s">
        <v>214</v>
      </c>
      <c r="B13" s="295">
        <v>2575</v>
      </c>
      <c r="C13" s="296">
        <v>676</v>
      </c>
      <c r="D13" s="296">
        <v>284</v>
      </c>
      <c r="E13" s="296">
        <v>59</v>
      </c>
      <c r="F13" s="296">
        <v>113</v>
      </c>
      <c r="G13" s="296">
        <v>107</v>
      </c>
      <c r="H13" s="296">
        <v>84</v>
      </c>
      <c r="I13" s="296">
        <v>58</v>
      </c>
      <c r="J13" s="296">
        <v>550</v>
      </c>
      <c r="K13" s="296">
        <v>72</v>
      </c>
      <c r="L13" s="296">
        <v>62</v>
      </c>
      <c r="M13" s="296">
        <v>84</v>
      </c>
      <c r="N13" s="296">
        <v>71</v>
      </c>
      <c r="O13" s="296">
        <v>113</v>
      </c>
      <c r="P13" s="296">
        <v>72</v>
      </c>
      <c r="Q13" s="297">
        <v>170</v>
      </c>
      <c r="R13" s="687" t="s">
        <v>667</v>
      </c>
    </row>
    <row r="14" spans="1:18" s="688" customFormat="1" ht="21.75" customHeight="1">
      <c r="A14" s="598" t="s">
        <v>215</v>
      </c>
      <c r="B14" s="295">
        <v>2425</v>
      </c>
      <c r="C14" s="296">
        <v>679</v>
      </c>
      <c r="D14" s="296">
        <v>186</v>
      </c>
      <c r="E14" s="296">
        <v>70</v>
      </c>
      <c r="F14" s="296">
        <v>109</v>
      </c>
      <c r="G14" s="296">
        <v>89</v>
      </c>
      <c r="H14" s="296">
        <v>60</v>
      </c>
      <c r="I14" s="296">
        <v>31</v>
      </c>
      <c r="J14" s="296">
        <v>545</v>
      </c>
      <c r="K14" s="296">
        <v>69</v>
      </c>
      <c r="L14" s="296">
        <v>45</v>
      </c>
      <c r="M14" s="296">
        <v>76</v>
      </c>
      <c r="N14" s="296">
        <v>69</v>
      </c>
      <c r="O14" s="296">
        <v>129</v>
      </c>
      <c r="P14" s="296">
        <v>107</v>
      </c>
      <c r="Q14" s="297">
        <v>161</v>
      </c>
      <c r="R14" s="687" t="s">
        <v>668</v>
      </c>
    </row>
    <row r="15" spans="1:18" s="688" customFormat="1" ht="21.75" customHeight="1">
      <c r="A15" s="598" t="s">
        <v>216</v>
      </c>
      <c r="B15" s="295">
        <v>1635</v>
      </c>
      <c r="C15" s="296">
        <v>452</v>
      </c>
      <c r="D15" s="296">
        <v>120</v>
      </c>
      <c r="E15" s="296">
        <v>35</v>
      </c>
      <c r="F15" s="296">
        <v>77</v>
      </c>
      <c r="G15" s="296">
        <v>49</v>
      </c>
      <c r="H15" s="296">
        <v>35</v>
      </c>
      <c r="I15" s="296">
        <v>25</v>
      </c>
      <c r="J15" s="296">
        <v>354</v>
      </c>
      <c r="K15" s="296">
        <v>44</v>
      </c>
      <c r="L15" s="296">
        <v>42</v>
      </c>
      <c r="M15" s="296">
        <v>81</v>
      </c>
      <c r="N15" s="296">
        <v>54</v>
      </c>
      <c r="O15" s="296">
        <v>84</v>
      </c>
      <c r="P15" s="296">
        <v>60</v>
      </c>
      <c r="Q15" s="297">
        <v>123</v>
      </c>
      <c r="R15" s="687" t="s">
        <v>669</v>
      </c>
    </row>
    <row r="16" spans="1:18" s="688" customFormat="1" ht="21.75" customHeight="1">
      <c r="A16" s="598" t="s">
        <v>217</v>
      </c>
      <c r="B16" s="295">
        <v>1408</v>
      </c>
      <c r="C16" s="296">
        <v>400</v>
      </c>
      <c r="D16" s="296">
        <v>116</v>
      </c>
      <c r="E16" s="296">
        <v>38</v>
      </c>
      <c r="F16" s="296">
        <v>81</v>
      </c>
      <c r="G16" s="296">
        <v>52</v>
      </c>
      <c r="H16" s="296">
        <v>31</v>
      </c>
      <c r="I16" s="296">
        <v>25</v>
      </c>
      <c r="J16" s="296">
        <v>299</v>
      </c>
      <c r="K16" s="296">
        <v>29</v>
      </c>
      <c r="L16" s="296">
        <v>37</v>
      </c>
      <c r="M16" s="296">
        <v>62</v>
      </c>
      <c r="N16" s="296">
        <v>40</v>
      </c>
      <c r="O16" s="296">
        <v>65</v>
      </c>
      <c r="P16" s="296">
        <v>53</v>
      </c>
      <c r="Q16" s="297">
        <v>80</v>
      </c>
      <c r="R16" s="687" t="s">
        <v>670</v>
      </c>
    </row>
    <row r="17" spans="1:18" s="688" customFormat="1" ht="21.75" customHeight="1">
      <c r="A17" s="598" t="s">
        <v>218</v>
      </c>
      <c r="B17" s="295">
        <v>1442</v>
      </c>
      <c r="C17" s="296">
        <v>366</v>
      </c>
      <c r="D17" s="296">
        <v>114</v>
      </c>
      <c r="E17" s="296">
        <v>31</v>
      </c>
      <c r="F17" s="296">
        <v>65</v>
      </c>
      <c r="G17" s="296">
        <v>53</v>
      </c>
      <c r="H17" s="296">
        <v>32</v>
      </c>
      <c r="I17" s="296">
        <v>25</v>
      </c>
      <c r="J17" s="296">
        <v>356</v>
      </c>
      <c r="K17" s="296">
        <v>47</v>
      </c>
      <c r="L17" s="296">
        <v>31</v>
      </c>
      <c r="M17" s="296">
        <v>70</v>
      </c>
      <c r="N17" s="296">
        <v>60</v>
      </c>
      <c r="O17" s="296">
        <v>65</v>
      </c>
      <c r="P17" s="296">
        <v>37</v>
      </c>
      <c r="Q17" s="297">
        <v>90</v>
      </c>
      <c r="R17" s="687" t="s">
        <v>671</v>
      </c>
    </row>
    <row r="18" spans="1:18" s="688" customFormat="1" ht="21.75" customHeight="1">
      <c r="A18" s="598" t="s">
        <v>219</v>
      </c>
      <c r="B18" s="295">
        <v>1574</v>
      </c>
      <c r="C18" s="296">
        <v>436</v>
      </c>
      <c r="D18" s="296">
        <v>130</v>
      </c>
      <c r="E18" s="296">
        <v>58</v>
      </c>
      <c r="F18" s="296">
        <v>83</v>
      </c>
      <c r="G18" s="296">
        <v>43</v>
      </c>
      <c r="H18" s="296">
        <v>37</v>
      </c>
      <c r="I18" s="296">
        <v>21</v>
      </c>
      <c r="J18" s="296">
        <v>391</v>
      </c>
      <c r="K18" s="296">
        <v>32</v>
      </c>
      <c r="L18" s="296">
        <v>25</v>
      </c>
      <c r="M18" s="296">
        <v>50</v>
      </c>
      <c r="N18" s="296">
        <v>59</v>
      </c>
      <c r="O18" s="296">
        <v>81</v>
      </c>
      <c r="P18" s="296">
        <v>61</v>
      </c>
      <c r="Q18" s="297">
        <v>67</v>
      </c>
      <c r="R18" s="687" t="s">
        <v>672</v>
      </c>
    </row>
    <row r="19" spans="1:18" s="688" customFormat="1" ht="21.75" customHeight="1">
      <c r="A19" s="598" t="s">
        <v>220</v>
      </c>
      <c r="B19" s="295">
        <v>1811</v>
      </c>
      <c r="C19" s="296">
        <v>499</v>
      </c>
      <c r="D19" s="296">
        <v>120</v>
      </c>
      <c r="E19" s="296">
        <v>58</v>
      </c>
      <c r="F19" s="296">
        <v>118</v>
      </c>
      <c r="G19" s="296">
        <v>59</v>
      </c>
      <c r="H19" s="296">
        <v>47</v>
      </c>
      <c r="I19" s="296">
        <v>46</v>
      </c>
      <c r="J19" s="296">
        <v>415</v>
      </c>
      <c r="K19" s="296">
        <v>39</v>
      </c>
      <c r="L19" s="296">
        <v>49</v>
      </c>
      <c r="M19" s="296">
        <v>56</v>
      </c>
      <c r="N19" s="296">
        <v>58</v>
      </c>
      <c r="O19" s="296">
        <v>86</v>
      </c>
      <c r="P19" s="296">
        <v>69</v>
      </c>
      <c r="Q19" s="297">
        <v>92</v>
      </c>
      <c r="R19" s="687" t="s">
        <v>673</v>
      </c>
    </row>
    <row r="20" spans="1:18" s="688" customFormat="1" ht="21.75" customHeight="1">
      <c r="A20" s="598" t="s">
        <v>221</v>
      </c>
      <c r="B20" s="295">
        <v>1558</v>
      </c>
      <c r="C20" s="296">
        <v>363</v>
      </c>
      <c r="D20" s="296">
        <v>130</v>
      </c>
      <c r="E20" s="296">
        <v>44</v>
      </c>
      <c r="F20" s="296">
        <v>76</v>
      </c>
      <c r="G20" s="296">
        <v>55</v>
      </c>
      <c r="H20" s="296">
        <v>37</v>
      </c>
      <c r="I20" s="296">
        <v>27</v>
      </c>
      <c r="J20" s="296">
        <v>385</v>
      </c>
      <c r="K20" s="296">
        <v>39</v>
      </c>
      <c r="L20" s="296">
        <v>34</v>
      </c>
      <c r="M20" s="296">
        <v>65</v>
      </c>
      <c r="N20" s="296">
        <v>46</v>
      </c>
      <c r="O20" s="296">
        <v>96</v>
      </c>
      <c r="P20" s="296">
        <v>51</v>
      </c>
      <c r="Q20" s="297">
        <v>110</v>
      </c>
      <c r="R20" s="687" t="s">
        <v>674</v>
      </c>
    </row>
    <row r="21" spans="1:18" s="688" customFormat="1" ht="21.75" customHeight="1">
      <c r="A21" s="598" t="s">
        <v>222</v>
      </c>
      <c r="B21" s="295">
        <v>1645</v>
      </c>
      <c r="C21" s="296">
        <v>468</v>
      </c>
      <c r="D21" s="296">
        <v>138</v>
      </c>
      <c r="E21" s="296">
        <v>49</v>
      </c>
      <c r="F21" s="296">
        <v>103</v>
      </c>
      <c r="G21" s="296">
        <v>71</v>
      </c>
      <c r="H21" s="296">
        <v>34</v>
      </c>
      <c r="I21" s="296">
        <v>25</v>
      </c>
      <c r="J21" s="296">
        <v>407</v>
      </c>
      <c r="K21" s="296">
        <v>40</v>
      </c>
      <c r="L21" s="296">
        <v>44</v>
      </c>
      <c r="M21" s="296">
        <v>47</v>
      </c>
      <c r="N21" s="296">
        <v>45</v>
      </c>
      <c r="O21" s="296">
        <v>52</v>
      </c>
      <c r="P21" s="296">
        <v>47</v>
      </c>
      <c r="Q21" s="297">
        <v>75</v>
      </c>
      <c r="R21" s="687" t="s">
        <v>675</v>
      </c>
    </row>
    <row r="22" spans="1:18" s="688" customFormat="1" ht="21.75" customHeight="1">
      <c r="A22" s="598" t="s">
        <v>223</v>
      </c>
      <c r="B22" s="295">
        <v>1471</v>
      </c>
      <c r="C22" s="296">
        <v>351</v>
      </c>
      <c r="D22" s="296">
        <v>103</v>
      </c>
      <c r="E22" s="296">
        <v>41</v>
      </c>
      <c r="F22" s="296">
        <v>72</v>
      </c>
      <c r="G22" s="296">
        <v>71</v>
      </c>
      <c r="H22" s="296">
        <v>35</v>
      </c>
      <c r="I22" s="296">
        <v>32</v>
      </c>
      <c r="J22" s="296">
        <v>384</v>
      </c>
      <c r="K22" s="296">
        <v>53</v>
      </c>
      <c r="L22" s="296">
        <v>26</v>
      </c>
      <c r="M22" s="296">
        <v>50</v>
      </c>
      <c r="N22" s="296">
        <v>36</v>
      </c>
      <c r="O22" s="296">
        <v>76</v>
      </c>
      <c r="P22" s="296">
        <v>59</v>
      </c>
      <c r="Q22" s="297">
        <v>82</v>
      </c>
      <c r="R22" s="694" t="s">
        <v>676</v>
      </c>
    </row>
    <row r="23" spans="1:18" s="688" customFormat="1" ht="21.75" customHeight="1">
      <c r="A23" s="613" t="s">
        <v>224</v>
      </c>
      <c r="B23" s="298">
        <v>1682</v>
      </c>
      <c r="C23" s="299">
        <v>415</v>
      </c>
      <c r="D23" s="299">
        <v>117</v>
      </c>
      <c r="E23" s="299">
        <v>51</v>
      </c>
      <c r="F23" s="299">
        <v>90</v>
      </c>
      <c r="G23" s="299">
        <v>79</v>
      </c>
      <c r="H23" s="299">
        <v>37</v>
      </c>
      <c r="I23" s="299">
        <v>26</v>
      </c>
      <c r="J23" s="299">
        <v>421</v>
      </c>
      <c r="K23" s="299">
        <v>32</v>
      </c>
      <c r="L23" s="299">
        <v>34</v>
      </c>
      <c r="M23" s="299">
        <v>66</v>
      </c>
      <c r="N23" s="299">
        <v>63</v>
      </c>
      <c r="O23" s="299">
        <v>86</v>
      </c>
      <c r="P23" s="299">
        <v>48</v>
      </c>
      <c r="Q23" s="300">
        <v>117</v>
      </c>
      <c r="R23" s="695" t="s">
        <v>677</v>
      </c>
    </row>
    <row r="24" spans="1:18" s="707" customFormat="1" ht="15.75" customHeight="1">
      <c r="A24" s="872" t="s">
        <v>871</v>
      </c>
      <c r="B24" s="873"/>
      <c r="C24" s="873"/>
      <c r="I24" s="708"/>
      <c r="L24" s="708" t="s">
        <v>651</v>
      </c>
      <c r="N24" s="709"/>
      <c r="O24" s="708"/>
      <c r="Q24" s="708"/>
      <c r="R24" s="708"/>
    </row>
    <row r="25" spans="1:19" s="769" customFormat="1" ht="15.75" customHeight="1">
      <c r="A25" s="710" t="s">
        <v>868</v>
      </c>
      <c r="B25" s="708"/>
      <c r="C25" s="708"/>
      <c r="D25" s="708"/>
      <c r="E25" s="708"/>
      <c r="F25" s="708"/>
      <c r="G25" s="969"/>
      <c r="H25" s="969"/>
      <c r="I25" s="969"/>
      <c r="J25" s="969"/>
      <c r="K25" s="708"/>
      <c r="L25" s="708" t="s">
        <v>197</v>
      </c>
      <c r="M25" s="708"/>
      <c r="N25" s="708"/>
      <c r="O25" s="708"/>
      <c r="P25" s="708"/>
      <c r="Q25" s="708"/>
      <c r="R25" s="708"/>
      <c r="S25" s="708"/>
    </row>
  </sheetData>
  <sheetProtection/>
  <mergeCells count="3">
    <mergeCell ref="A1:S1"/>
    <mergeCell ref="A2:S2"/>
    <mergeCell ref="G25:J25"/>
  </mergeCells>
  <printOptions/>
  <pageMargins left="0.37" right="0.3" top="0.73" bottom="0.68" header="0.5" footer="0.5"/>
  <pageSetup horizontalDpi="600" verticalDpi="6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SheetLayoutView="100" workbookViewId="0" topLeftCell="A1">
      <selection activeCell="A1" sqref="A1:T1"/>
    </sheetView>
  </sheetViews>
  <sheetFormatPr defaultColWidth="8.88671875" defaultRowHeight="24" customHeight="1"/>
  <cols>
    <col min="1" max="1" width="11.5546875" style="148" customWidth="1"/>
    <col min="2" max="4" width="7.77734375" style="148" customWidth="1"/>
    <col min="5" max="19" width="6.5546875" style="148" customWidth="1"/>
    <col min="20" max="20" width="10.21484375" style="148" customWidth="1"/>
    <col min="21" max="16384" width="14.77734375" style="148" customWidth="1"/>
  </cols>
  <sheetData>
    <row r="1" spans="1:20" ht="33.75" customHeight="1">
      <c r="A1" s="947" t="s">
        <v>663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  <c r="T1" s="1003"/>
    </row>
    <row r="2" spans="1:20" s="131" customFormat="1" ht="18" customHeight="1">
      <c r="A2" s="131" t="s">
        <v>375</v>
      </c>
      <c r="S2" s="132"/>
      <c r="T2" s="132" t="s">
        <v>376</v>
      </c>
    </row>
    <row r="3" spans="1:20" s="131" customFormat="1" ht="15.75" customHeight="1">
      <c r="A3" s="1010" t="s">
        <v>14</v>
      </c>
      <c r="B3" s="1004" t="s">
        <v>276</v>
      </c>
      <c r="C3" s="1005"/>
      <c r="D3" s="1005"/>
      <c r="E3" s="1004" t="s">
        <v>277</v>
      </c>
      <c r="F3" s="1005"/>
      <c r="G3" s="1005"/>
      <c r="H3" s="1004" t="s">
        <v>278</v>
      </c>
      <c r="I3" s="1005"/>
      <c r="J3" s="1005"/>
      <c r="K3" s="1004" t="s">
        <v>279</v>
      </c>
      <c r="L3" s="1005"/>
      <c r="M3" s="1005"/>
      <c r="N3" s="1007" t="s">
        <v>656</v>
      </c>
      <c r="O3" s="1008"/>
      <c r="P3" s="1009"/>
      <c r="Q3" s="1006" t="s">
        <v>280</v>
      </c>
      <c r="R3" s="1005"/>
      <c r="S3" s="1005"/>
      <c r="T3" s="161"/>
    </row>
    <row r="4" spans="1:20" s="131" customFormat="1" ht="15.75" customHeight="1">
      <c r="A4" s="951"/>
      <c r="B4" s="162" t="s">
        <v>400</v>
      </c>
      <c r="C4" s="162" t="s">
        <v>281</v>
      </c>
      <c r="D4" s="162" t="s">
        <v>282</v>
      </c>
      <c r="E4" s="162" t="s">
        <v>400</v>
      </c>
      <c r="F4" s="162" t="s">
        <v>281</v>
      </c>
      <c r="G4" s="162" t="s">
        <v>282</v>
      </c>
      <c r="H4" s="162" t="s">
        <v>400</v>
      </c>
      <c r="I4" s="162" t="s">
        <v>281</v>
      </c>
      <c r="J4" s="162" t="s">
        <v>282</v>
      </c>
      <c r="K4" s="162" t="s">
        <v>400</v>
      </c>
      <c r="L4" s="162" t="s">
        <v>281</v>
      </c>
      <c r="M4" s="162" t="s">
        <v>282</v>
      </c>
      <c r="N4" s="162" t="s">
        <v>400</v>
      </c>
      <c r="O4" s="162" t="s">
        <v>281</v>
      </c>
      <c r="P4" s="162" t="s">
        <v>282</v>
      </c>
      <c r="Q4" s="162" t="s">
        <v>400</v>
      </c>
      <c r="R4" s="162" t="s">
        <v>281</v>
      </c>
      <c r="S4" s="162" t="s">
        <v>282</v>
      </c>
      <c r="T4" s="142" t="s">
        <v>264</v>
      </c>
    </row>
    <row r="5" spans="1:20" s="131" customFormat="1" ht="15.75" customHeight="1">
      <c r="A5" s="928"/>
      <c r="B5" s="92" t="s">
        <v>283</v>
      </c>
      <c r="C5" s="92" t="s">
        <v>284</v>
      </c>
      <c r="D5" s="92" t="s">
        <v>285</v>
      </c>
      <c r="E5" s="92" t="s">
        <v>283</v>
      </c>
      <c r="F5" s="92" t="s">
        <v>284</v>
      </c>
      <c r="G5" s="92" t="s">
        <v>285</v>
      </c>
      <c r="H5" s="92" t="s">
        <v>283</v>
      </c>
      <c r="I5" s="92" t="s">
        <v>284</v>
      </c>
      <c r="J5" s="92" t="s">
        <v>285</v>
      </c>
      <c r="K5" s="92" t="s">
        <v>283</v>
      </c>
      <c r="L5" s="92" t="s">
        <v>284</v>
      </c>
      <c r="M5" s="92" t="s">
        <v>285</v>
      </c>
      <c r="N5" s="92" t="s">
        <v>283</v>
      </c>
      <c r="O5" s="92" t="s">
        <v>284</v>
      </c>
      <c r="P5" s="92" t="s">
        <v>285</v>
      </c>
      <c r="Q5" s="92" t="s">
        <v>283</v>
      </c>
      <c r="R5" s="92" t="s">
        <v>284</v>
      </c>
      <c r="S5" s="92" t="s">
        <v>285</v>
      </c>
      <c r="T5" s="163"/>
    </row>
    <row r="6" spans="1:20" s="131" customFormat="1" ht="18" customHeight="1">
      <c r="A6" s="151" t="s">
        <v>360</v>
      </c>
      <c r="B6" s="218">
        <f>SUM(C6:D6)</f>
        <v>2218</v>
      </c>
      <c r="C6" s="219">
        <f>SUM(F6,I6,L6,R6,C16,F16,I16,L16,R16)</f>
        <v>1226</v>
      </c>
      <c r="D6" s="219">
        <f>SUM(G6,J6,M6,S6,D16,G16,J16,M16,S16)</f>
        <v>992</v>
      </c>
      <c r="E6" s="219">
        <f>SUM(F6:G6)</f>
        <v>125</v>
      </c>
      <c r="F6" s="219">
        <v>47</v>
      </c>
      <c r="G6" s="219">
        <v>78</v>
      </c>
      <c r="H6" s="219">
        <f>SUM(I6:J6)</f>
        <v>151</v>
      </c>
      <c r="I6" s="219">
        <v>92</v>
      </c>
      <c r="J6" s="219">
        <v>59</v>
      </c>
      <c r="K6" s="219">
        <f>SUM(L6:M6)</f>
        <v>1152</v>
      </c>
      <c r="L6" s="219">
        <v>560</v>
      </c>
      <c r="M6" s="219">
        <v>592</v>
      </c>
      <c r="N6" s="388" t="s">
        <v>732</v>
      </c>
      <c r="O6" s="388" t="s">
        <v>732</v>
      </c>
      <c r="P6" s="388" t="s">
        <v>732</v>
      </c>
      <c r="Q6" s="219">
        <f>SUM(R6:S6)</f>
        <v>61</v>
      </c>
      <c r="R6" s="219">
        <v>41</v>
      </c>
      <c r="S6" s="219">
        <v>20</v>
      </c>
      <c r="T6" s="160" t="s">
        <v>360</v>
      </c>
    </row>
    <row r="7" spans="1:22" s="131" customFormat="1" ht="18" customHeight="1">
      <c r="A7" s="151" t="s">
        <v>655</v>
      </c>
      <c r="B7" s="218">
        <v>2906</v>
      </c>
      <c r="C7" s="219">
        <v>1552</v>
      </c>
      <c r="D7" s="219">
        <v>1354</v>
      </c>
      <c r="E7" s="219">
        <v>128</v>
      </c>
      <c r="F7" s="219">
        <v>46</v>
      </c>
      <c r="G7" s="219">
        <v>82</v>
      </c>
      <c r="H7" s="219">
        <v>171</v>
      </c>
      <c r="I7" s="219">
        <v>95</v>
      </c>
      <c r="J7" s="219">
        <v>76</v>
      </c>
      <c r="K7" s="219">
        <v>1194</v>
      </c>
      <c r="L7" s="219">
        <v>636</v>
      </c>
      <c r="M7" s="219">
        <v>558</v>
      </c>
      <c r="N7" s="388">
        <v>333</v>
      </c>
      <c r="O7" s="388">
        <v>98</v>
      </c>
      <c r="P7" s="388">
        <v>235</v>
      </c>
      <c r="Q7" s="219">
        <v>85</v>
      </c>
      <c r="R7" s="219">
        <v>49</v>
      </c>
      <c r="S7" s="219">
        <v>36</v>
      </c>
      <c r="T7" s="160" t="s">
        <v>679</v>
      </c>
      <c r="U7" s="131" t="s">
        <v>680</v>
      </c>
      <c r="V7" s="131" t="s">
        <v>680</v>
      </c>
    </row>
    <row r="8" spans="1:22" s="131" customFormat="1" ht="18" customHeight="1">
      <c r="A8" s="151" t="s">
        <v>699</v>
      </c>
      <c r="B8" s="218">
        <v>3417</v>
      </c>
      <c r="C8" s="219">
        <v>1897</v>
      </c>
      <c r="D8" s="219">
        <v>1520</v>
      </c>
      <c r="E8" s="219">
        <v>122</v>
      </c>
      <c r="F8" s="219">
        <v>39</v>
      </c>
      <c r="G8" s="219">
        <v>83</v>
      </c>
      <c r="H8" s="219">
        <v>197</v>
      </c>
      <c r="I8" s="219">
        <v>123</v>
      </c>
      <c r="J8" s="219">
        <v>74</v>
      </c>
      <c r="K8" s="219">
        <v>1246</v>
      </c>
      <c r="L8" s="219">
        <v>647</v>
      </c>
      <c r="M8" s="219">
        <v>599</v>
      </c>
      <c r="N8" s="388">
        <v>363</v>
      </c>
      <c r="O8" s="388">
        <v>122</v>
      </c>
      <c r="P8" s="388">
        <v>241</v>
      </c>
      <c r="Q8" s="219">
        <v>85</v>
      </c>
      <c r="R8" s="219">
        <v>49</v>
      </c>
      <c r="S8" s="219">
        <v>36</v>
      </c>
      <c r="T8" s="160" t="s">
        <v>699</v>
      </c>
      <c r="U8" s="131" t="s">
        <v>680</v>
      </c>
      <c r="V8" s="131" t="s">
        <v>680</v>
      </c>
    </row>
    <row r="9" spans="1:20" s="131" customFormat="1" ht="18" customHeight="1">
      <c r="A9" s="146" t="s">
        <v>702</v>
      </c>
      <c r="B9" s="152">
        <v>3738</v>
      </c>
      <c r="C9" s="389">
        <v>2011</v>
      </c>
      <c r="D9" s="389">
        <v>1727</v>
      </c>
      <c r="E9" s="389">
        <v>134</v>
      </c>
      <c r="F9" s="389">
        <v>44</v>
      </c>
      <c r="G9" s="389">
        <v>90</v>
      </c>
      <c r="H9" s="389">
        <v>215</v>
      </c>
      <c r="I9" s="389">
        <v>125</v>
      </c>
      <c r="J9" s="389">
        <v>90</v>
      </c>
      <c r="K9" s="389">
        <v>1141</v>
      </c>
      <c r="L9" s="389">
        <v>555</v>
      </c>
      <c r="M9" s="389">
        <v>586</v>
      </c>
      <c r="N9" s="388">
        <v>343</v>
      </c>
      <c r="O9" s="388">
        <v>126</v>
      </c>
      <c r="P9" s="388">
        <v>217</v>
      </c>
      <c r="Q9" s="389">
        <v>93</v>
      </c>
      <c r="R9" s="389">
        <v>55</v>
      </c>
      <c r="S9" s="389">
        <v>38</v>
      </c>
      <c r="T9" s="147" t="s">
        <v>735</v>
      </c>
    </row>
    <row r="10" spans="1:20" s="718" customFormat="1" ht="18" customHeight="1">
      <c r="A10" s="715" t="s">
        <v>726</v>
      </c>
      <c r="B10" s="716">
        <f>SUM(C10:D10)</f>
        <v>4144</v>
      </c>
      <c r="C10" s="716">
        <v>2213</v>
      </c>
      <c r="D10" s="716">
        <v>1931</v>
      </c>
      <c r="E10" s="716">
        <f>SUM(F10:G10)</f>
        <v>130</v>
      </c>
      <c r="F10" s="716">
        <v>44</v>
      </c>
      <c r="G10" s="716">
        <v>86</v>
      </c>
      <c r="H10" s="716">
        <f>SUM(I10:J10)</f>
        <v>218</v>
      </c>
      <c r="I10" s="716">
        <v>131</v>
      </c>
      <c r="J10" s="716">
        <v>87</v>
      </c>
      <c r="K10" s="716">
        <f>SUM(L10:M10)</f>
        <v>1235</v>
      </c>
      <c r="L10" s="716">
        <v>594</v>
      </c>
      <c r="M10" s="716">
        <v>641</v>
      </c>
      <c r="N10" s="716">
        <f>SUM(O10:P10)</f>
        <v>361</v>
      </c>
      <c r="O10" s="716">
        <v>139</v>
      </c>
      <c r="P10" s="716">
        <v>222</v>
      </c>
      <c r="Q10" s="716">
        <f>SUM(R10:S10)</f>
        <v>82</v>
      </c>
      <c r="R10" s="716">
        <v>52</v>
      </c>
      <c r="S10" s="716">
        <v>30</v>
      </c>
      <c r="T10" s="717" t="s">
        <v>726</v>
      </c>
    </row>
    <row r="11" s="131" customFormat="1" ht="9.75" customHeight="1">
      <c r="T11" s="158"/>
    </row>
    <row r="12" s="131" customFormat="1" ht="11.25" customHeight="1" hidden="1">
      <c r="T12" s="158"/>
    </row>
    <row r="13" spans="1:20" s="131" customFormat="1" ht="15.75" customHeight="1">
      <c r="A13" s="155"/>
      <c r="B13" s="1011" t="s">
        <v>286</v>
      </c>
      <c r="C13" s="893"/>
      <c r="D13" s="1012"/>
      <c r="E13" s="1011" t="s">
        <v>287</v>
      </c>
      <c r="F13" s="893"/>
      <c r="G13" s="1012"/>
      <c r="H13" s="1011" t="s">
        <v>288</v>
      </c>
      <c r="I13" s="893"/>
      <c r="J13" s="1012"/>
      <c r="K13" s="1013" t="s">
        <v>657</v>
      </c>
      <c r="L13" s="893"/>
      <c r="M13" s="1012"/>
      <c r="N13" s="1018" t="s">
        <v>658</v>
      </c>
      <c r="O13" s="1016"/>
      <c r="P13" s="1017"/>
      <c r="Q13" s="1015" t="s">
        <v>659</v>
      </c>
      <c r="R13" s="1016"/>
      <c r="S13" s="1017"/>
      <c r="T13" s="156"/>
    </row>
    <row r="14" spans="1:20" s="131" customFormat="1" ht="15.75" customHeight="1">
      <c r="A14" s="84" t="s">
        <v>263</v>
      </c>
      <c r="B14" s="162" t="s">
        <v>289</v>
      </c>
      <c r="C14" s="150" t="s">
        <v>290</v>
      </c>
      <c r="D14" s="162" t="s">
        <v>291</v>
      </c>
      <c r="E14" s="162" t="s">
        <v>289</v>
      </c>
      <c r="F14" s="150" t="s">
        <v>290</v>
      </c>
      <c r="G14" s="162" t="s">
        <v>291</v>
      </c>
      <c r="H14" s="162" t="s">
        <v>289</v>
      </c>
      <c r="I14" s="150" t="s">
        <v>290</v>
      </c>
      <c r="J14" s="162" t="s">
        <v>291</v>
      </c>
      <c r="K14" s="162" t="s">
        <v>289</v>
      </c>
      <c r="L14" s="150" t="s">
        <v>290</v>
      </c>
      <c r="M14" s="162" t="s">
        <v>291</v>
      </c>
      <c r="N14" s="240"/>
      <c r="O14" s="240" t="s">
        <v>466</v>
      </c>
      <c r="P14" s="240" t="s">
        <v>467</v>
      </c>
      <c r="Q14" s="240"/>
      <c r="R14" s="241" t="s">
        <v>466</v>
      </c>
      <c r="S14" s="240" t="s">
        <v>467</v>
      </c>
      <c r="T14" s="142" t="s">
        <v>264</v>
      </c>
    </row>
    <row r="15" spans="1:20" s="131" customFormat="1" ht="15.75" customHeight="1">
      <c r="A15" s="159"/>
      <c r="B15" s="92" t="s">
        <v>292</v>
      </c>
      <c r="C15" s="93" t="s">
        <v>293</v>
      </c>
      <c r="D15" s="92" t="s">
        <v>294</v>
      </c>
      <c r="E15" s="92" t="s">
        <v>292</v>
      </c>
      <c r="F15" s="93" t="s">
        <v>293</v>
      </c>
      <c r="G15" s="92" t="s">
        <v>294</v>
      </c>
      <c r="H15" s="92" t="s">
        <v>292</v>
      </c>
      <c r="I15" s="93" t="s">
        <v>293</v>
      </c>
      <c r="J15" s="92" t="s">
        <v>294</v>
      </c>
      <c r="K15" s="92" t="s">
        <v>292</v>
      </c>
      <c r="L15" s="93" t="s">
        <v>293</v>
      </c>
      <c r="M15" s="92" t="s">
        <v>294</v>
      </c>
      <c r="N15" s="242"/>
      <c r="O15" s="242" t="s">
        <v>660</v>
      </c>
      <c r="P15" s="242" t="s">
        <v>661</v>
      </c>
      <c r="Q15" s="242"/>
      <c r="R15" s="243" t="s">
        <v>660</v>
      </c>
      <c r="S15" s="242" t="s">
        <v>661</v>
      </c>
      <c r="T15" s="157"/>
    </row>
    <row r="16" spans="1:20" s="217" customFormat="1" ht="18" customHeight="1">
      <c r="A16" s="151" t="s">
        <v>360</v>
      </c>
      <c r="B16" s="219">
        <f>SUM(C16:D16)</f>
        <v>128</v>
      </c>
      <c r="C16" s="219">
        <v>128</v>
      </c>
      <c r="D16" s="719" t="s">
        <v>732</v>
      </c>
      <c r="E16" s="219">
        <f>SUM(F16:G16)</f>
        <v>19</v>
      </c>
      <c r="F16" s="219">
        <v>3</v>
      </c>
      <c r="G16" s="219">
        <v>16</v>
      </c>
      <c r="H16" s="219">
        <f>SUM(I16:J16)</f>
        <v>81</v>
      </c>
      <c r="I16" s="219">
        <v>33</v>
      </c>
      <c r="J16" s="219">
        <v>48</v>
      </c>
      <c r="K16" s="388" t="s">
        <v>732</v>
      </c>
      <c r="L16" s="388" t="s">
        <v>732</v>
      </c>
      <c r="M16" s="388" t="s">
        <v>732</v>
      </c>
      <c r="N16" s="388" t="s">
        <v>732</v>
      </c>
      <c r="O16" s="388" t="s">
        <v>732</v>
      </c>
      <c r="P16" s="388" t="s">
        <v>732</v>
      </c>
      <c r="Q16" s="152">
        <v>501</v>
      </c>
      <c r="R16" s="152">
        <v>322</v>
      </c>
      <c r="S16" s="152">
        <v>179</v>
      </c>
      <c r="T16" s="160" t="s">
        <v>360</v>
      </c>
    </row>
    <row r="17" spans="1:20" s="217" customFormat="1" ht="18" customHeight="1">
      <c r="A17" s="151" t="s">
        <v>655</v>
      </c>
      <c r="B17" s="219">
        <v>224</v>
      </c>
      <c r="C17" s="219">
        <v>224</v>
      </c>
      <c r="D17" s="719" t="s">
        <v>732</v>
      </c>
      <c r="E17" s="219">
        <v>17</v>
      </c>
      <c r="F17" s="219">
        <v>3</v>
      </c>
      <c r="G17" s="219">
        <v>14</v>
      </c>
      <c r="H17" s="219">
        <v>80</v>
      </c>
      <c r="I17" s="219">
        <v>20</v>
      </c>
      <c r="J17" s="219">
        <v>60</v>
      </c>
      <c r="K17" s="388">
        <v>18</v>
      </c>
      <c r="L17" s="388">
        <v>14</v>
      </c>
      <c r="M17" s="388">
        <v>4</v>
      </c>
      <c r="N17" s="388">
        <v>339</v>
      </c>
      <c r="O17" s="388">
        <v>151</v>
      </c>
      <c r="P17" s="388">
        <v>188</v>
      </c>
      <c r="Q17" s="152">
        <v>317</v>
      </c>
      <c r="R17" s="152">
        <v>216</v>
      </c>
      <c r="S17" s="152">
        <v>101</v>
      </c>
      <c r="T17" s="160" t="s">
        <v>655</v>
      </c>
    </row>
    <row r="18" spans="1:20" s="217" customFormat="1" ht="18" customHeight="1">
      <c r="A18" s="151" t="s">
        <v>699</v>
      </c>
      <c r="B18" s="219">
        <v>318</v>
      </c>
      <c r="C18" s="219">
        <v>318</v>
      </c>
      <c r="D18" s="719" t="s">
        <v>732</v>
      </c>
      <c r="E18" s="219">
        <v>18</v>
      </c>
      <c r="F18" s="219">
        <v>3</v>
      </c>
      <c r="G18" s="219">
        <v>15</v>
      </c>
      <c r="H18" s="219">
        <v>127</v>
      </c>
      <c r="I18" s="219">
        <v>23</v>
      </c>
      <c r="J18" s="219">
        <v>104</v>
      </c>
      <c r="K18" s="388">
        <v>22</v>
      </c>
      <c r="L18" s="388">
        <v>15</v>
      </c>
      <c r="M18" s="388">
        <v>7</v>
      </c>
      <c r="N18" s="388">
        <v>383</v>
      </c>
      <c r="O18" s="388">
        <v>153</v>
      </c>
      <c r="P18" s="388">
        <v>230</v>
      </c>
      <c r="Q18" s="152">
        <v>536</v>
      </c>
      <c r="R18" s="152">
        <v>405</v>
      </c>
      <c r="S18" s="152">
        <v>131</v>
      </c>
      <c r="T18" s="160" t="s">
        <v>699</v>
      </c>
    </row>
    <row r="19" spans="1:20" s="217" customFormat="1" ht="18" customHeight="1">
      <c r="A19" s="151" t="s">
        <v>735</v>
      </c>
      <c r="B19" s="219">
        <v>293</v>
      </c>
      <c r="C19" s="219">
        <v>293</v>
      </c>
      <c r="D19" s="719" t="s">
        <v>732</v>
      </c>
      <c r="E19" s="219">
        <v>14</v>
      </c>
      <c r="F19" s="219">
        <v>4</v>
      </c>
      <c r="G19" s="219">
        <v>10</v>
      </c>
      <c r="H19" s="219">
        <v>166</v>
      </c>
      <c r="I19" s="219">
        <v>30</v>
      </c>
      <c r="J19" s="219">
        <v>136</v>
      </c>
      <c r="K19" s="388">
        <v>24</v>
      </c>
      <c r="L19" s="388">
        <v>17</v>
      </c>
      <c r="M19" s="388">
        <v>7</v>
      </c>
      <c r="N19" s="388">
        <v>500</v>
      </c>
      <c r="O19" s="388">
        <v>220</v>
      </c>
      <c r="P19" s="388">
        <v>280</v>
      </c>
      <c r="Q19" s="152">
        <v>815</v>
      </c>
      <c r="R19" s="152">
        <v>542</v>
      </c>
      <c r="S19" s="152">
        <v>273</v>
      </c>
      <c r="T19" s="160" t="s">
        <v>735</v>
      </c>
    </row>
    <row r="20" spans="1:20" s="718" customFormat="1" ht="18" customHeight="1">
      <c r="A20" s="715" t="s">
        <v>726</v>
      </c>
      <c r="B20" s="720">
        <f>SUM(C20:D20)</f>
        <v>276</v>
      </c>
      <c r="C20" s="716">
        <v>276</v>
      </c>
      <c r="D20" s="721" t="s">
        <v>384</v>
      </c>
      <c r="E20" s="716">
        <f>SUM(F20:G20)</f>
        <v>18</v>
      </c>
      <c r="F20" s="716">
        <v>4</v>
      </c>
      <c r="G20" s="716">
        <v>14</v>
      </c>
      <c r="H20" s="722">
        <f>SUM(I20:J20)</f>
        <v>201</v>
      </c>
      <c r="I20" s="723">
        <v>29</v>
      </c>
      <c r="J20" s="723">
        <v>172</v>
      </c>
      <c r="K20" s="722">
        <f>SUM(L20:M20)</f>
        <v>29</v>
      </c>
      <c r="L20" s="723">
        <v>16</v>
      </c>
      <c r="M20" s="723">
        <v>13</v>
      </c>
      <c r="N20" s="723">
        <f>SUM(O20:P20)</f>
        <v>671</v>
      </c>
      <c r="O20" s="723">
        <v>316</v>
      </c>
      <c r="P20" s="723">
        <v>355</v>
      </c>
      <c r="Q20" s="723">
        <f>SUM(R20:S20)</f>
        <v>923</v>
      </c>
      <c r="R20" s="723">
        <v>612</v>
      </c>
      <c r="S20" s="724">
        <v>311</v>
      </c>
      <c r="T20" s="717" t="s">
        <v>726</v>
      </c>
    </row>
    <row r="21" spans="1:20" s="713" customFormat="1" ht="15.75" customHeight="1">
      <c r="A21" s="816" t="s">
        <v>884</v>
      </c>
      <c r="B21" s="712"/>
      <c r="C21" s="712"/>
      <c r="H21" s="714" t="s">
        <v>885</v>
      </c>
      <c r="I21" s="1019" t="s">
        <v>882</v>
      </c>
      <c r="J21" s="1019"/>
      <c r="K21" s="1019"/>
      <c r="L21" s="1019"/>
      <c r="M21" s="1019"/>
      <c r="N21" s="1019"/>
      <c r="O21" s="1019"/>
      <c r="P21" s="1019"/>
      <c r="Q21" s="1019"/>
      <c r="R21" s="1019"/>
      <c r="S21" s="1019"/>
      <c r="T21" s="1019"/>
    </row>
    <row r="22" spans="1:20" s="713" customFormat="1" ht="15.75" customHeight="1">
      <c r="A22" s="1014" t="s">
        <v>883</v>
      </c>
      <c r="B22" s="1014"/>
      <c r="G22" s="713" t="s">
        <v>330</v>
      </c>
      <c r="I22" s="1020" t="s">
        <v>0</v>
      </c>
      <c r="J22" s="1020"/>
      <c r="K22" s="1020"/>
      <c r="L22" s="1020"/>
      <c r="M22" s="1020"/>
      <c r="N22" s="1020"/>
      <c r="O22" s="1020"/>
      <c r="P22" s="1020"/>
      <c r="Q22" s="1020"/>
      <c r="R22" s="1020"/>
      <c r="S22" s="1020"/>
      <c r="T22" s="1020"/>
    </row>
    <row r="23" ht="24" customHeight="1">
      <c r="D23" s="277"/>
    </row>
    <row r="24" spans="13:18" ht="24" customHeight="1">
      <c r="M24" s="153"/>
      <c r="N24" s="153"/>
      <c r="O24" s="153"/>
      <c r="P24" s="154"/>
      <c r="Q24" s="154"/>
      <c r="R24" s="154"/>
    </row>
    <row r="25" spans="12:14" ht="24" customHeight="1">
      <c r="L25" s="153"/>
      <c r="M25" s="153"/>
      <c r="N25" s="153"/>
    </row>
  </sheetData>
  <mergeCells count="17">
    <mergeCell ref="H13:J13"/>
    <mergeCell ref="K13:M13"/>
    <mergeCell ref="A22:B22"/>
    <mergeCell ref="Q13:S13"/>
    <mergeCell ref="B13:D13"/>
    <mergeCell ref="E13:G13"/>
    <mergeCell ref="N13:P13"/>
    <mergeCell ref="I21:T21"/>
    <mergeCell ref="I22:T22"/>
    <mergeCell ref="A1:T1"/>
    <mergeCell ref="B3:D3"/>
    <mergeCell ref="E3:G3"/>
    <mergeCell ref="H3:J3"/>
    <mergeCell ref="K3:M3"/>
    <mergeCell ref="Q3:S3"/>
    <mergeCell ref="N3:P3"/>
    <mergeCell ref="A3:A5"/>
  </mergeCells>
  <printOptions/>
  <pageMargins left="0.33" right="0.35" top="1" bottom="1" header="0.47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2"/>
  <sheetViews>
    <sheetView zoomScaleSheetLayoutView="100" workbookViewId="0" topLeftCell="A1">
      <selection activeCell="A1" sqref="A1:M1"/>
    </sheetView>
  </sheetViews>
  <sheetFormatPr defaultColWidth="8.88671875" defaultRowHeight="13.5"/>
  <cols>
    <col min="1" max="1" width="7.99609375" style="0" customWidth="1"/>
    <col min="2" max="5" width="8.77734375" style="0" customWidth="1"/>
    <col min="6" max="6" width="9.88671875" style="0" bestFit="1" customWidth="1"/>
    <col min="7" max="9" width="8.77734375" style="0" customWidth="1"/>
    <col min="10" max="10" width="10.77734375" style="0" customWidth="1"/>
    <col min="11" max="12" width="8.77734375" style="0" customWidth="1"/>
    <col min="13" max="13" width="7.4453125" style="0" customWidth="1"/>
  </cols>
  <sheetData>
    <row r="1" spans="1:13" ht="32.25" customHeight="1">
      <c r="A1" s="1023" t="s">
        <v>831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</row>
    <row r="2" spans="1:12" s="15" customFormat="1" ht="18" customHeight="1">
      <c r="A2" s="122" t="s">
        <v>265</v>
      </c>
      <c r="K2" s="1024" t="s">
        <v>295</v>
      </c>
      <c r="L2" s="1024"/>
    </row>
    <row r="3" spans="1:13" s="18" customFormat="1" ht="21.75" customHeight="1">
      <c r="A3" s="1036" t="s">
        <v>14</v>
      </c>
      <c r="B3" s="1025" t="s">
        <v>595</v>
      </c>
      <c r="C3" s="1026"/>
      <c r="D3" s="1026"/>
      <c r="E3" s="1026"/>
      <c r="F3" s="1026"/>
      <c r="G3" s="1026"/>
      <c r="H3" s="1026"/>
      <c r="I3" s="1026"/>
      <c r="J3" s="1026"/>
      <c r="K3" s="1026"/>
      <c r="L3" s="1027"/>
      <c r="M3" s="1033" t="s">
        <v>517</v>
      </c>
    </row>
    <row r="4" spans="1:13" s="18" customFormat="1" ht="5.25" customHeight="1">
      <c r="A4" s="1037"/>
      <c r="B4" s="1028"/>
      <c r="C4" s="1029"/>
      <c r="D4" s="1029"/>
      <c r="E4" s="1029"/>
      <c r="F4" s="1029"/>
      <c r="G4" s="1029"/>
      <c r="H4" s="1029"/>
      <c r="I4" s="1029"/>
      <c r="J4" s="1029"/>
      <c r="K4" s="1029"/>
      <c r="L4" s="1030"/>
      <c r="M4" s="1034"/>
    </row>
    <row r="5" spans="1:13" s="18" customFormat="1" ht="17.25" customHeight="1">
      <c r="A5" s="1037"/>
      <c r="B5" s="244" t="s">
        <v>409</v>
      </c>
      <c r="C5" s="22" t="s">
        <v>296</v>
      </c>
      <c r="D5" s="22" t="s">
        <v>297</v>
      </c>
      <c r="E5" s="22" t="s">
        <v>298</v>
      </c>
      <c r="F5" s="22" t="s">
        <v>299</v>
      </c>
      <c r="G5" s="22" t="s">
        <v>300</v>
      </c>
      <c r="H5" s="22" t="s">
        <v>301</v>
      </c>
      <c r="I5" s="22" t="s">
        <v>302</v>
      </c>
      <c r="J5" s="22" t="s">
        <v>303</v>
      </c>
      <c r="K5" s="22" t="s">
        <v>328</v>
      </c>
      <c r="L5" s="22" t="s">
        <v>304</v>
      </c>
      <c r="M5" s="1034"/>
    </row>
    <row r="6" spans="1:13" s="18" customFormat="1" ht="17.25" customHeight="1">
      <c r="A6" s="1038"/>
      <c r="B6" s="28" t="s">
        <v>435</v>
      </c>
      <c r="C6" s="28" t="s">
        <v>305</v>
      </c>
      <c r="D6" s="28" t="s">
        <v>306</v>
      </c>
      <c r="E6" s="28" t="s">
        <v>307</v>
      </c>
      <c r="F6" s="28" t="s">
        <v>308</v>
      </c>
      <c r="G6" s="28" t="s">
        <v>309</v>
      </c>
      <c r="H6" s="28" t="s">
        <v>310</v>
      </c>
      <c r="I6" s="28" t="s">
        <v>311</v>
      </c>
      <c r="J6" s="28" t="s">
        <v>312</v>
      </c>
      <c r="K6" s="28" t="s">
        <v>329</v>
      </c>
      <c r="L6" s="28" t="s">
        <v>313</v>
      </c>
      <c r="M6" s="1035"/>
    </row>
    <row r="7" spans="1:13" s="18" customFormat="1" ht="28.5" customHeight="1">
      <c r="A7" s="30" t="s">
        <v>360</v>
      </c>
      <c r="B7" s="220">
        <f>SUM(C7:L7)</f>
        <v>277</v>
      </c>
      <c r="C7" s="221">
        <v>13</v>
      </c>
      <c r="D7" s="221">
        <v>119</v>
      </c>
      <c r="E7" s="221">
        <v>2</v>
      </c>
      <c r="F7" s="221">
        <v>16</v>
      </c>
      <c r="G7" s="221">
        <v>114</v>
      </c>
      <c r="H7" s="222" t="s">
        <v>384</v>
      </c>
      <c r="I7" s="221" t="s">
        <v>384</v>
      </c>
      <c r="J7" s="221">
        <v>2</v>
      </c>
      <c r="K7" s="221">
        <v>2</v>
      </c>
      <c r="L7" s="223">
        <v>9</v>
      </c>
      <c r="M7" s="29" t="s">
        <v>360</v>
      </c>
    </row>
    <row r="8" spans="1:13" s="18" customFormat="1" ht="28.5" customHeight="1">
      <c r="A8" s="30" t="s">
        <v>655</v>
      </c>
      <c r="B8" s="220">
        <v>289</v>
      </c>
      <c r="C8" s="221">
        <v>15</v>
      </c>
      <c r="D8" s="221">
        <v>118</v>
      </c>
      <c r="E8" s="221" t="s">
        <v>662</v>
      </c>
      <c r="F8" s="221">
        <v>38</v>
      </c>
      <c r="G8" s="221">
        <v>73</v>
      </c>
      <c r="H8" s="222" t="s">
        <v>662</v>
      </c>
      <c r="I8" s="221" t="s">
        <v>662</v>
      </c>
      <c r="J8" s="221">
        <v>8</v>
      </c>
      <c r="K8" s="221" t="s">
        <v>662</v>
      </c>
      <c r="L8" s="223">
        <v>12</v>
      </c>
      <c r="M8" s="29" t="s">
        <v>655</v>
      </c>
    </row>
    <row r="9" spans="1:13" s="18" customFormat="1" ht="28.5" customHeight="1">
      <c r="A9" s="390" t="s">
        <v>699</v>
      </c>
      <c r="B9" s="391">
        <v>357</v>
      </c>
      <c r="C9" s="392">
        <v>13</v>
      </c>
      <c r="D9" s="392">
        <v>104</v>
      </c>
      <c r="E9" s="392" t="s">
        <v>662</v>
      </c>
      <c r="F9" s="392">
        <v>73</v>
      </c>
      <c r="G9" s="392">
        <v>121</v>
      </c>
      <c r="H9" s="393">
        <v>4</v>
      </c>
      <c r="I9" s="392" t="s">
        <v>662</v>
      </c>
      <c r="J9" s="392">
        <v>6</v>
      </c>
      <c r="K9" s="392" t="s">
        <v>662</v>
      </c>
      <c r="L9" s="394">
        <v>36</v>
      </c>
      <c r="M9" s="395" t="s">
        <v>699</v>
      </c>
    </row>
    <row r="10" spans="1:13" s="18" customFormat="1" ht="28.5" customHeight="1">
      <c r="A10" s="390" t="s">
        <v>702</v>
      </c>
      <c r="B10" s="391">
        <v>327</v>
      </c>
      <c r="C10" s="392">
        <v>13</v>
      </c>
      <c r="D10" s="392">
        <v>84</v>
      </c>
      <c r="E10" s="392">
        <v>2</v>
      </c>
      <c r="F10" s="392">
        <v>89</v>
      </c>
      <c r="G10" s="392">
        <v>100</v>
      </c>
      <c r="H10" s="393">
        <v>2</v>
      </c>
      <c r="I10" s="392" t="s">
        <v>732</v>
      </c>
      <c r="J10" s="392">
        <v>3</v>
      </c>
      <c r="K10" s="392" t="s">
        <v>732</v>
      </c>
      <c r="L10" s="394">
        <v>34</v>
      </c>
      <c r="M10" s="395" t="s">
        <v>735</v>
      </c>
    </row>
    <row r="11" spans="1:13" s="732" customFormat="1" ht="28.5" customHeight="1">
      <c r="A11" s="725" t="s">
        <v>726</v>
      </c>
      <c r="B11" s="726">
        <f>SUM(C11:L11)</f>
        <v>388</v>
      </c>
      <c r="C11" s="727">
        <v>11</v>
      </c>
      <c r="D11" s="727">
        <v>71</v>
      </c>
      <c r="E11" s="716">
        <v>1</v>
      </c>
      <c r="F11" s="727">
        <v>59</v>
      </c>
      <c r="G11" s="727">
        <v>167</v>
      </c>
      <c r="H11" s="727">
        <v>2</v>
      </c>
      <c r="I11" s="728" t="s">
        <v>384</v>
      </c>
      <c r="J11" s="729">
        <v>1</v>
      </c>
      <c r="K11" s="728" t="s">
        <v>384</v>
      </c>
      <c r="L11" s="730">
        <v>76</v>
      </c>
      <c r="M11" s="731" t="s">
        <v>726</v>
      </c>
    </row>
    <row r="12" s="18" customFormat="1" ht="15.75" customHeight="1">
      <c r="A12" s="19"/>
    </row>
    <row r="13" spans="1:12" s="18" customFormat="1" ht="26.25" customHeight="1">
      <c r="A13" s="1039" t="s">
        <v>262</v>
      </c>
      <c r="B13" s="1025" t="s">
        <v>596</v>
      </c>
      <c r="C13" s="1031"/>
      <c r="D13" s="1031"/>
      <c r="E13" s="1031"/>
      <c r="F13" s="1031"/>
      <c r="G13" s="1031"/>
      <c r="H13" s="1031"/>
      <c r="I13" s="1031"/>
      <c r="J13" s="1031"/>
      <c r="K13" s="1032"/>
      <c r="L13" s="1033" t="s">
        <v>517</v>
      </c>
    </row>
    <row r="14" spans="1:12" s="18" customFormat="1" ht="22.5" customHeight="1">
      <c r="A14" s="1037"/>
      <c r="B14" s="244" t="s">
        <v>409</v>
      </c>
      <c r="C14" s="22" t="s">
        <v>296</v>
      </c>
      <c r="D14" s="22" t="s">
        <v>297</v>
      </c>
      <c r="E14" s="22" t="s">
        <v>298</v>
      </c>
      <c r="F14" s="22" t="s">
        <v>314</v>
      </c>
      <c r="G14" s="22" t="s">
        <v>315</v>
      </c>
      <c r="H14" s="22" t="s">
        <v>316</v>
      </c>
      <c r="I14" s="22" t="s">
        <v>317</v>
      </c>
      <c r="J14" s="22" t="s">
        <v>2</v>
      </c>
      <c r="K14" s="22" t="s">
        <v>304</v>
      </c>
      <c r="L14" s="1034"/>
    </row>
    <row r="15" spans="1:12" s="18" customFormat="1" ht="22.5" customHeight="1">
      <c r="A15" s="1038"/>
      <c r="B15" s="28" t="s">
        <v>435</v>
      </c>
      <c r="C15" s="28" t="s">
        <v>305</v>
      </c>
      <c r="D15" s="28" t="s">
        <v>306</v>
      </c>
      <c r="E15" s="28" t="s">
        <v>307</v>
      </c>
      <c r="F15" s="28" t="s">
        <v>318</v>
      </c>
      <c r="G15" s="28" t="s">
        <v>319</v>
      </c>
      <c r="H15" s="28" t="s">
        <v>320</v>
      </c>
      <c r="I15" s="28" t="s">
        <v>321</v>
      </c>
      <c r="J15" s="28" t="s">
        <v>3</v>
      </c>
      <c r="K15" s="28" t="s">
        <v>313</v>
      </c>
      <c r="L15" s="1035"/>
    </row>
    <row r="16" spans="1:12" s="18" customFormat="1" ht="26.25" customHeight="1">
      <c r="A16" s="396" t="s">
        <v>258</v>
      </c>
      <c r="B16" s="220">
        <f>SUM(C16:K16)</f>
        <v>102</v>
      </c>
      <c r="C16" s="221">
        <v>73</v>
      </c>
      <c r="D16" s="221">
        <v>8</v>
      </c>
      <c r="E16" s="221">
        <v>12</v>
      </c>
      <c r="F16" s="221">
        <v>1</v>
      </c>
      <c r="G16" s="221">
        <v>1</v>
      </c>
      <c r="H16" s="221" t="s">
        <v>384</v>
      </c>
      <c r="I16" s="221">
        <v>1</v>
      </c>
      <c r="J16" s="221" t="s">
        <v>384</v>
      </c>
      <c r="K16" s="223">
        <v>6</v>
      </c>
      <c r="L16" s="396" t="s">
        <v>260</v>
      </c>
    </row>
    <row r="17" spans="1:12" s="18" customFormat="1" ht="26.25" customHeight="1">
      <c r="A17" s="396" t="s">
        <v>655</v>
      </c>
      <c r="B17" s="220">
        <v>89</v>
      </c>
      <c r="C17" s="221">
        <v>66</v>
      </c>
      <c r="D17" s="221">
        <v>2</v>
      </c>
      <c r="E17" s="221">
        <v>5</v>
      </c>
      <c r="F17" s="221" t="s">
        <v>662</v>
      </c>
      <c r="G17" s="221">
        <v>3</v>
      </c>
      <c r="H17" s="221" t="s">
        <v>384</v>
      </c>
      <c r="I17" s="221" t="s">
        <v>384</v>
      </c>
      <c r="J17" s="221" t="s">
        <v>384</v>
      </c>
      <c r="K17" s="223">
        <v>13</v>
      </c>
      <c r="L17" s="396" t="s">
        <v>655</v>
      </c>
    </row>
    <row r="18" spans="1:12" s="18" customFormat="1" ht="26.25" customHeight="1">
      <c r="A18" s="396" t="s">
        <v>699</v>
      </c>
      <c r="B18" s="220">
        <v>77</v>
      </c>
      <c r="C18" s="221">
        <v>49</v>
      </c>
      <c r="D18" s="221">
        <v>6</v>
      </c>
      <c r="E18" s="221">
        <v>9</v>
      </c>
      <c r="F18" s="221" t="s">
        <v>662</v>
      </c>
      <c r="G18" s="221">
        <v>4</v>
      </c>
      <c r="H18" s="221" t="s">
        <v>662</v>
      </c>
      <c r="I18" s="221">
        <v>1</v>
      </c>
      <c r="J18" s="221" t="s">
        <v>662</v>
      </c>
      <c r="K18" s="280">
        <v>8</v>
      </c>
      <c r="L18" s="396" t="s">
        <v>699</v>
      </c>
    </row>
    <row r="19" spans="1:12" s="18" customFormat="1" ht="26.25" customHeight="1">
      <c r="A19" s="396" t="s">
        <v>259</v>
      </c>
      <c r="B19" s="220">
        <v>65</v>
      </c>
      <c r="C19" s="221">
        <v>40</v>
      </c>
      <c r="D19" s="221">
        <v>12</v>
      </c>
      <c r="E19" s="221">
        <v>8</v>
      </c>
      <c r="F19" s="221" t="s">
        <v>662</v>
      </c>
      <c r="G19" s="221">
        <v>3</v>
      </c>
      <c r="H19" s="221" t="s">
        <v>732</v>
      </c>
      <c r="I19" s="221" t="s">
        <v>732</v>
      </c>
      <c r="J19" s="221" t="s">
        <v>732</v>
      </c>
      <c r="K19" s="280">
        <v>2</v>
      </c>
      <c r="L19" s="396" t="s">
        <v>733</v>
      </c>
    </row>
    <row r="20" spans="1:21" s="732" customFormat="1" ht="26.25" customHeight="1">
      <c r="A20" s="733" t="s">
        <v>734</v>
      </c>
      <c r="B20" s="739">
        <f>SUM(C20:K20)</f>
        <v>72</v>
      </c>
      <c r="C20" s="734">
        <v>40</v>
      </c>
      <c r="D20" s="734">
        <v>12</v>
      </c>
      <c r="E20" s="734">
        <v>5</v>
      </c>
      <c r="F20" s="716">
        <v>0</v>
      </c>
      <c r="G20" s="734">
        <v>3</v>
      </c>
      <c r="H20" s="716">
        <v>0</v>
      </c>
      <c r="I20" s="716">
        <v>2</v>
      </c>
      <c r="J20" s="716">
        <v>2</v>
      </c>
      <c r="K20" s="735">
        <v>8</v>
      </c>
      <c r="L20" s="733" t="s">
        <v>734</v>
      </c>
      <c r="N20" s="736"/>
      <c r="O20" s="736"/>
      <c r="P20" s="736"/>
      <c r="Q20" s="736"/>
      <c r="R20" s="736"/>
      <c r="S20" s="736"/>
      <c r="T20" s="736"/>
      <c r="U20" s="736"/>
    </row>
    <row r="21" spans="1:19" s="713" customFormat="1" ht="14.25" customHeight="1">
      <c r="A21" s="1021" t="s">
        <v>886</v>
      </c>
      <c r="B21" s="1022"/>
      <c r="C21" s="1022"/>
      <c r="D21" s="1022"/>
      <c r="I21" s="886" t="s">
        <v>651</v>
      </c>
      <c r="J21" s="885"/>
      <c r="K21" s="885"/>
      <c r="L21" s="885"/>
      <c r="M21" s="885"/>
      <c r="N21" s="816"/>
      <c r="O21" s="816"/>
      <c r="P21" s="816"/>
      <c r="Q21" s="816"/>
      <c r="R21" s="816"/>
      <c r="S21" s="881"/>
    </row>
    <row r="22" spans="1:19" s="770" customFormat="1" ht="14.25" customHeight="1">
      <c r="A22" s="882" t="s">
        <v>881</v>
      </c>
      <c r="B22" s="883"/>
      <c r="C22" s="883"/>
      <c r="D22" s="883"/>
      <c r="E22" s="883"/>
      <c r="F22" s="883"/>
      <c r="I22" s="883" t="s">
        <v>197</v>
      </c>
      <c r="J22" s="883"/>
      <c r="K22" s="883"/>
      <c r="M22" s="883"/>
      <c r="N22" s="883"/>
      <c r="O22" s="883"/>
      <c r="P22" s="883"/>
      <c r="Q22" s="883"/>
      <c r="R22" s="883"/>
      <c r="S22" s="883"/>
    </row>
    <row r="23" s="884" customFormat="1" ht="13.5"/>
  </sheetData>
  <mergeCells count="9">
    <mergeCell ref="A21:D21"/>
    <mergeCell ref="A1:M1"/>
    <mergeCell ref="K2:L2"/>
    <mergeCell ref="B3:L4"/>
    <mergeCell ref="B13:K13"/>
    <mergeCell ref="L13:L15"/>
    <mergeCell ref="M3:M6"/>
    <mergeCell ref="A3:A6"/>
    <mergeCell ref="A13:A15"/>
  </mergeCells>
  <printOptions/>
  <pageMargins left="0.43" right="0.7480314960629921" top="0.59" bottom="0.37" header="0.39" footer="0.1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" sqref="A1:H1"/>
    </sheetView>
  </sheetViews>
  <sheetFormatPr defaultColWidth="8.88671875" defaultRowHeight="13.5"/>
  <cols>
    <col min="1" max="7" width="14.5546875" style="0" customWidth="1"/>
    <col min="8" max="8" width="9.5546875" style="0" customWidth="1"/>
  </cols>
  <sheetData>
    <row r="1" spans="1:8" s="25" customFormat="1" ht="48.75" customHeight="1">
      <c r="A1" s="1040" t="s">
        <v>832</v>
      </c>
      <c r="B1" s="1041"/>
      <c r="C1" s="1041"/>
      <c r="D1" s="1041"/>
      <c r="E1" s="1041"/>
      <c r="F1" s="1041"/>
      <c r="G1" s="1041"/>
      <c r="H1" s="1041"/>
    </row>
    <row r="2" spans="1:8" s="15" customFormat="1" ht="18" customHeight="1">
      <c r="A2" s="164" t="s">
        <v>265</v>
      </c>
      <c r="H2" s="256"/>
    </row>
    <row r="3" spans="1:8" s="16" customFormat="1" ht="31.5" customHeight="1">
      <c r="A3" s="1042" t="s">
        <v>267</v>
      </c>
      <c r="B3" s="1045" t="s">
        <v>270</v>
      </c>
      <c r="C3" s="1046"/>
      <c r="D3" s="1046"/>
      <c r="E3" s="1046"/>
      <c r="F3" s="1046"/>
      <c r="G3" s="1047"/>
      <c r="H3" s="72"/>
    </row>
    <row r="4" spans="1:8" s="16" customFormat="1" ht="31.5" customHeight="1">
      <c r="A4" s="1043"/>
      <c r="B4" s="1045" t="s">
        <v>272</v>
      </c>
      <c r="C4" s="1046"/>
      <c r="D4" s="1046"/>
      <c r="E4" s="1046"/>
      <c r="F4" s="1046"/>
      <c r="G4" s="1047"/>
      <c r="H4" s="123" t="s">
        <v>268</v>
      </c>
    </row>
    <row r="5" spans="1:8" s="16" customFormat="1" ht="24.75" customHeight="1">
      <c r="A5" s="1043"/>
      <c r="B5" s="22" t="s">
        <v>409</v>
      </c>
      <c r="C5" s="22" t="s">
        <v>322</v>
      </c>
      <c r="D5" s="21" t="s">
        <v>323</v>
      </c>
      <c r="E5" s="26" t="s">
        <v>273</v>
      </c>
      <c r="F5" s="27" t="s">
        <v>273</v>
      </c>
      <c r="G5" s="22" t="s">
        <v>324</v>
      </c>
      <c r="H5" s="123" t="s">
        <v>269</v>
      </c>
    </row>
    <row r="6" spans="1:8" s="16" customFormat="1" ht="24.75" customHeight="1">
      <c r="A6" s="1044"/>
      <c r="B6" s="28" t="s">
        <v>435</v>
      </c>
      <c r="C6" s="28" t="s">
        <v>325</v>
      </c>
      <c r="D6" s="28" t="s">
        <v>326</v>
      </c>
      <c r="E6" s="23" t="s">
        <v>274</v>
      </c>
      <c r="F6" s="23" t="s">
        <v>275</v>
      </c>
      <c r="G6" s="28" t="s">
        <v>327</v>
      </c>
      <c r="H6" s="73"/>
    </row>
    <row r="7" spans="1:8" s="217" customFormat="1" ht="20.25" customHeight="1">
      <c r="A7" s="252" t="s">
        <v>360</v>
      </c>
      <c r="B7" s="255">
        <v>277</v>
      </c>
      <c r="C7" s="253">
        <v>195</v>
      </c>
      <c r="D7" s="253">
        <v>80</v>
      </c>
      <c r="E7" s="254">
        <v>6</v>
      </c>
      <c r="F7" s="254">
        <v>74</v>
      </c>
      <c r="G7" s="254">
        <v>2</v>
      </c>
      <c r="H7" s="257" t="s">
        <v>360</v>
      </c>
    </row>
    <row r="8" spans="1:8" s="217" customFormat="1" ht="20.25" customHeight="1">
      <c r="A8" s="252" t="s">
        <v>655</v>
      </c>
      <c r="B8" s="255">
        <v>289</v>
      </c>
      <c r="C8" s="253">
        <v>198</v>
      </c>
      <c r="D8" s="253">
        <v>91</v>
      </c>
      <c r="E8" s="254">
        <v>11</v>
      </c>
      <c r="F8" s="254">
        <v>80</v>
      </c>
      <c r="G8" s="760" t="s">
        <v>720</v>
      </c>
      <c r="H8" s="257" t="s">
        <v>655</v>
      </c>
    </row>
    <row r="9" spans="1:8" s="217" customFormat="1" ht="20.25" customHeight="1">
      <c r="A9" s="252" t="s">
        <v>699</v>
      </c>
      <c r="B9" s="253">
        <v>357</v>
      </c>
      <c r="C9" s="253">
        <v>250</v>
      </c>
      <c r="D9" s="253">
        <v>107</v>
      </c>
      <c r="E9" s="254">
        <v>11</v>
      </c>
      <c r="F9" s="254">
        <v>96</v>
      </c>
      <c r="G9" s="760" t="s">
        <v>720</v>
      </c>
      <c r="H9" s="257" t="s">
        <v>699</v>
      </c>
    </row>
    <row r="10" spans="1:8" s="131" customFormat="1" ht="20.25" customHeight="1">
      <c r="A10" s="397" t="s">
        <v>702</v>
      </c>
      <c r="B10" s="398">
        <v>327</v>
      </c>
      <c r="C10" s="398">
        <v>222</v>
      </c>
      <c r="D10" s="398">
        <v>105</v>
      </c>
      <c r="E10" s="398">
        <v>12</v>
      </c>
      <c r="F10" s="398">
        <v>93</v>
      </c>
      <c r="G10" s="399" t="s">
        <v>384</v>
      </c>
      <c r="H10" s="400" t="s">
        <v>702</v>
      </c>
    </row>
    <row r="11" spans="1:8" s="131" customFormat="1" ht="20.25" customHeight="1">
      <c r="A11" s="741" t="s">
        <v>7</v>
      </c>
      <c r="B11" s="742">
        <f aca="true" t="shared" si="0" ref="B11:G11">SUM(B12:B20)</f>
        <v>388</v>
      </c>
      <c r="C11" s="743">
        <f t="shared" si="0"/>
        <v>284</v>
      </c>
      <c r="D11" s="743">
        <f t="shared" si="0"/>
        <v>104</v>
      </c>
      <c r="E11" s="743">
        <f t="shared" si="0"/>
        <v>6</v>
      </c>
      <c r="F11" s="743">
        <f t="shared" si="0"/>
        <v>98</v>
      </c>
      <c r="G11" s="743">
        <f t="shared" si="0"/>
        <v>0</v>
      </c>
      <c r="H11" s="744" t="s">
        <v>7</v>
      </c>
    </row>
    <row r="12" spans="1:8" s="131" customFormat="1" ht="20.25" customHeight="1">
      <c r="A12" s="745" t="s">
        <v>736</v>
      </c>
      <c r="B12" s="746">
        <f>SUM(C12:D12)</f>
        <v>71</v>
      </c>
      <c r="C12" s="747">
        <v>44</v>
      </c>
      <c r="D12" s="398">
        <v>27</v>
      </c>
      <c r="E12" s="747">
        <v>4</v>
      </c>
      <c r="F12" s="747">
        <v>23</v>
      </c>
      <c r="G12" s="399" t="s">
        <v>732</v>
      </c>
      <c r="H12" s="401" t="s">
        <v>306</v>
      </c>
    </row>
    <row r="13" spans="1:8" s="131" customFormat="1" ht="20.25" customHeight="1">
      <c r="A13" s="745" t="s">
        <v>737</v>
      </c>
      <c r="B13" s="746">
        <f aca="true" t="shared" si="1" ref="B13:B20">SUM(C13:D13)</f>
        <v>167</v>
      </c>
      <c r="C13" s="747">
        <v>131</v>
      </c>
      <c r="D13" s="398">
        <v>36</v>
      </c>
      <c r="E13" s="395" t="s">
        <v>732</v>
      </c>
      <c r="F13" s="395">
        <v>36</v>
      </c>
      <c r="G13" s="399" t="s">
        <v>732</v>
      </c>
      <c r="H13" s="401" t="s">
        <v>738</v>
      </c>
    </row>
    <row r="14" spans="1:8" s="131" customFormat="1" ht="20.25" customHeight="1">
      <c r="A14" s="745" t="s">
        <v>739</v>
      </c>
      <c r="B14" s="746">
        <f t="shared" si="1"/>
        <v>23</v>
      </c>
      <c r="C14" s="747">
        <v>17</v>
      </c>
      <c r="D14" s="398">
        <v>6</v>
      </c>
      <c r="E14" s="399" t="s">
        <v>732</v>
      </c>
      <c r="F14" s="395">
        <v>6</v>
      </c>
      <c r="G14" s="399" t="s">
        <v>732</v>
      </c>
      <c r="H14" s="401" t="s">
        <v>740</v>
      </c>
    </row>
    <row r="15" spans="1:8" s="131" customFormat="1" ht="20.25" customHeight="1">
      <c r="A15" s="745" t="s">
        <v>741</v>
      </c>
      <c r="B15" s="746">
        <f t="shared" si="1"/>
        <v>11</v>
      </c>
      <c r="C15" s="747">
        <v>8</v>
      </c>
      <c r="D15" s="395">
        <v>3</v>
      </c>
      <c r="E15" s="399" t="s">
        <v>732</v>
      </c>
      <c r="F15" s="395">
        <v>3</v>
      </c>
      <c r="G15" s="399" t="s">
        <v>732</v>
      </c>
      <c r="H15" s="401" t="s">
        <v>305</v>
      </c>
    </row>
    <row r="16" spans="1:8" s="131" customFormat="1" ht="20.25" customHeight="1">
      <c r="A16" s="745" t="s">
        <v>742</v>
      </c>
      <c r="B16" s="746">
        <f t="shared" si="1"/>
        <v>59</v>
      </c>
      <c r="C16" s="747">
        <v>43</v>
      </c>
      <c r="D16" s="398">
        <v>16</v>
      </c>
      <c r="E16" s="395">
        <v>1</v>
      </c>
      <c r="F16" s="395">
        <v>15</v>
      </c>
      <c r="G16" s="399" t="s">
        <v>732</v>
      </c>
      <c r="H16" s="401" t="s">
        <v>743</v>
      </c>
    </row>
    <row r="17" spans="1:8" s="131" customFormat="1" ht="20.25" customHeight="1">
      <c r="A17" s="745" t="s">
        <v>744</v>
      </c>
      <c r="B17" s="746">
        <f t="shared" si="1"/>
        <v>1</v>
      </c>
      <c r="C17" s="747">
        <v>1</v>
      </c>
      <c r="D17" s="399" t="s">
        <v>384</v>
      </c>
      <c r="E17" s="399" t="s">
        <v>732</v>
      </c>
      <c r="F17" s="399" t="s">
        <v>732</v>
      </c>
      <c r="G17" s="399" t="s">
        <v>732</v>
      </c>
      <c r="H17" s="401" t="s">
        <v>745</v>
      </c>
    </row>
    <row r="18" spans="1:8" s="131" customFormat="1" ht="20.25" customHeight="1">
      <c r="A18" s="745" t="s">
        <v>746</v>
      </c>
      <c r="B18" s="746">
        <f t="shared" si="1"/>
        <v>2</v>
      </c>
      <c r="C18" s="747">
        <v>1</v>
      </c>
      <c r="D18" s="398">
        <v>1</v>
      </c>
      <c r="E18" s="395" t="s">
        <v>732</v>
      </c>
      <c r="F18" s="752">
        <v>1</v>
      </c>
      <c r="G18" s="399" t="s">
        <v>732</v>
      </c>
      <c r="H18" s="401" t="s">
        <v>747</v>
      </c>
    </row>
    <row r="19" spans="1:8" s="131" customFormat="1" ht="20.25" customHeight="1">
      <c r="A19" s="745" t="s">
        <v>748</v>
      </c>
      <c r="B19" s="746">
        <f t="shared" si="1"/>
        <v>1</v>
      </c>
      <c r="C19" s="395">
        <v>1</v>
      </c>
      <c r="D19" s="395" t="s">
        <v>732</v>
      </c>
      <c r="E19" s="399" t="s">
        <v>732</v>
      </c>
      <c r="F19" s="395" t="s">
        <v>732</v>
      </c>
      <c r="G19" s="399" t="s">
        <v>732</v>
      </c>
      <c r="H19" s="401" t="s">
        <v>749</v>
      </c>
    </row>
    <row r="20" spans="1:8" s="131" customFormat="1" ht="20.25" customHeight="1">
      <c r="A20" s="748" t="s">
        <v>750</v>
      </c>
      <c r="B20" s="754">
        <f t="shared" si="1"/>
        <v>53</v>
      </c>
      <c r="C20" s="749">
        <v>38</v>
      </c>
      <c r="D20" s="750">
        <v>15</v>
      </c>
      <c r="E20" s="753">
        <v>1</v>
      </c>
      <c r="F20" s="749">
        <v>14</v>
      </c>
      <c r="G20" s="751" t="s">
        <v>732</v>
      </c>
      <c r="H20" s="402" t="s">
        <v>313</v>
      </c>
    </row>
    <row r="21" spans="1:13" s="888" customFormat="1" ht="62.25" customHeight="1">
      <c r="A21" s="1053" t="s">
        <v>4</v>
      </c>
      <c r="B21" s="1053"/>
      <c r="C21" s="1053"/>
      <c r="D21" s="1050"/>
      <c r="E21" s="887"/>
      <c r="F21" s="1050" t="s">
        <v>8</v>
      </c>
      <c r="G21" s="1051"/>
      <c r="H21" s="1051"/>
      <c r="K21" s="889"/>
      <c r="L21" s="889"/>
      <c r="M21" s="890"/>
    </row>
    <row r="22" spans="1:8" s="770" customFormat="1" ht="12">
      <c r="A22" s="1052" t="s">
        <v>5</v>
      </c>
      <c r="B22" s="1052"/>
      <c r="C22" s="1052"/>
      <c r="D22" s="1052"/>
      <c r="E22" s="1052"/>
      <c r="F22" s="1052"/>
      <c r="G22" s="1052"/>
      <c r="H22" s="1052"/>
    </row>
    <row r="23" spans="1:6" s="770" customFormat="1" ht="12">
      <c r="A23" s="770" t="s">
        <v>6</v>
      </c>
      <c r="F23" s="891"/>
    </row>
    <row r="24" spans="1:19" s="770" customFormat="1" ht="17.25" customHeight="1">
      <c r="A24" s="882" t="s">
        <v>887</v>
      </c>
      <c r="B24" s="883"/>
      <c r="C24" s="883"/>
      <c r="D24" s="883"/>
      <c r="E24" s="883"/>
      <c r="F24" s="883"/>
      <c r="H24" s="883"/>
      <c r="I24" s="883"/>
      <c r="J24" s="883"/>
      <c r="K24" s="883"/>
      <c r="M24" s="883"/>
      <c r="N24" s="883"/>
      <c r="O24" s="883"/>
      <c r="P24" s="883"/>
      <c r="Q24" s="883"/>
      <c r="R24" s="883"/>
      <c r="S24" s="883"/>
    </row>
    <row r="25" s="884" customFormat="1" ht="13.5"/>
    <row r="26" s="884" customFormat="1" ht="13.5"/>
    <row r="27" s="884" customFormat="1" ht="13.5"/>
    <row r="28" spans="6:7" ht="13.5">
      <c r="F28" s="1048"/>
      <c r="G28" s="1049"/>
    </row>
    <row r="30" spans="6:7" ht="13.5">
      <c r="F30" s="1048"/>
      <c r="G30" s="1049"/>
    </row>
  </sheetData>
  <mergeCells count="9">
    <mergeCell ref="F30:G30"/>
    <mergeCell ref="F28:G28"/>
    <mergeCell ref="F21:H21"/>
    <mergeCell ref="A22:H22"/>
    <mergeCell ref="A21:D21"/>
    <mergeCell ref="A1:H1"/>
    <mergeCell ref="A3:A6"/>
    <mergeCell ref="B3:G3"/>
    <mergeCell ref="B4:G4"/>
  </mergeCells>
  <printOptions/>
  <pageMargins left="0.88" right="0.24" top="0.2" bottom="0.22" header="0.12" footer="0.1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SheetLayoutView="100" workbookViewId="0" topLeftCell="A1">
      <selection activeCell="A1" sqref="A1:Q1"/>
    </sheetView>
  </sheetViews>
  <sheetFormatPr defaultColWidth="8.88671875" defaultRowHeight="13.5"/>
  <cols>
    <col min="1" max="1" width="12.21484375" style="0" customWidth="1"/>
    <col min="2" max="2" width="9.10546875" style="0" customWidth="1"/>
    <col min="3" max="3" width="7.6640625" style="0" customWidth="1"/>
    <col min="4" max="4" width="7.5546875" style="0" customWidth="1"/>
    <col min="5" max="5" width="7.6640625" style="0" customWidth="1"/>
    <col min="6" max="6" width="8.445312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5.77734375" style="0" customWidth="1"/>
    <col min="12" max="13" width="7.88671875" style="0" customWidth="1"/>
    <col min="15" max="15" width="7.21484375" style="0" customWidth="1"/>
    <col min="16" max="16" width="6.77734375" style="0" customWidth="1"/>
    <col min="17" max="17" width="7.21484375" style="0" customWidth="1"/>
  </cols>
  <sheetData>
    <row r="1" spans="1:20" ht="32.25" customHeight="1">
      <c r="A1" s="931" t="s">
        <v>369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2"/>
      <c r="S1" s="3"/>
      <c r="T1" s="3"/>
    </row>
    <row r="2" spans="1:20" s="11" customFormat="1" ht="18" customHeight="1" thickBot="1">
      <c r="A2" s="8" t="s">
        <v>332</v>
      </c>
      <c r="B2" s="8"/>
      <c r="C2" s="8"/>
      <c r="D2" s="8"/>
      <c r="E2" s="8"/>
      <c r="F2" s="8"/>
      <c r="G2" s="8"/>
      <c r="H2" s="8"/>
      <c r="I2" s="8"/>
      <c r="J2" s="8"/>
      <c r="K2" s="8"/>
      <c r="L2" s="333"/>
      <c r="M2" s="8"/>
      <c r="N2" s="334"/>
      <c r="O2" s="335"/>
      <c r="P2" s="8"/>
      <c r="Q2" s="336" t="s">
        <v>333</v>
      </c>
      <c r="R2" s="9"/>
      <c r="S2" s="9"/>
      <c r="T2" s="10"/>
    </row>
    <row r="3" spans="1:20" s="11" customFormat="1" ht="22.5" customHeight="1">
      <c r="A3" s="942" t="s">
        <v>580</v>
      </c>
      <c r="B3" s="337" t="s">
        <v>340</v>
      </c>
      <c r="C3" s="338"/>
      <c r="D3" s="339"/>
      <c r="E3" s="339" t="s">
        <v>338</v>
      </c>
      <c r="F3" s="339"/>
      <c r="G3" s="339"/>
      <c r="H3" s="340"/>
      <c r="I3" s="341"/>
      <c r="J3" s="339"/>
      <c r="K3" s="342"/>
      <c r="L3" s="343" t="s">
        <v>339</v>
      </c>
      <c r="M3" s="344" t="s">
        <v>334</v>
      </c>
      <c r="N3" s="932" t="s">
        <v>463</v>
      </c>
      <c r="O3" s="945" t="s">
        <v>581</v>
      </c>
      <c r="P3" s="946"/>
      <c r="Q3" s="939" t="s">
        <v>350</v>
      </c>
      <c r="R3" s="12"/>
      <c r="S3" s="12"/>
      <c r="T3" s="12"/>
    </row>
    <row r="4" spans="1:20" s="11" customFormat="1" ht="14.25">
      <c r="A4" s="943"/>
      <c r="B4" s="175"/>
      <c r="C4" s="171"/>
      <c r="D4" s="172"/>
      <c r="E4" s="176"/>
      <c r="F4" s="172"/>
      <c r="G4" s="172"/>
      <c r="H4" s="172"/>
      <c r="I4" s="171"/>
      <c r="J4" s="172"/>
      <c r="K4" s="173"/>
      <c r="L4" s="177" t="s">
        <v>341</v>
      </c>
      <c r="M4" s="166"/>
      <c r="N4" s="933"/>
      <c r="O4" s="167"/>
      <c r="P4" s="178"/>
      <c r="Q4" s="940"/>
      <c r="R4" s="12"/>
      <c r="S4" s="12"/>
      <c r="T4" s="12"/>
    </row>
    <row r="5" spans="1:20" s="11" customFormat="1" ht="14.25">
      <c r="A5" s="943"/>
      <c r="B5" s="178" t="s">
        <v>337</v>
      </c>
      <c r="C5" s="175" t="s">
        <v>342</v>
      </c>
      <c r="D5" s="174" t="s">
        <v>343</v>
      </c>
      <c r="E5" s="174" t="s">
        <v>344</v>
      </c>
      <c r="F5" s="166" t="s">
        <v>345</v>
      </c>
      <c r="G5" s="174" t="s">
        <v>343</v>
      </c>
      <c r="H5" s="174" t="s">
        <v>344</v>
      </c>
      <c r="I5" s="175" t="s">
        <v>346</v>
      </c>
      <c r="J5" s="174" t="s">
        <v>343</v>
      </c>
      <c r="K5" s="174" t="s">
        <v>344</v>
      </c>
      <c r="L5" s="165" t="s">
        <v>347</v>
      </c>
      <c r="M5" s="166" t="s">
        <v>348</v>
      </c>
      <c r="N5" s="201" t="s">
        <v>650</v>
      </c>
      <c r="O5" s="167" t="s">
        <v>347</v>
      </c>
      <c r="P5" s="174" t="s">
        <v>349</v>
      </c>
      <c r="Q5" s="940"/>
      <c r="R5" s="12"/>
      <c r="S5" s="12"/>
      <c r="T5" s="12"/>
    </row>
    <row r="6" spans="1:20" s="11" customFormat="1" ht="12" customHeight="1">
      <c r="A6" s="943"/>
      <c r="B6" s="175"/>
      <c r="C6" s="175"/>
      <c r="D6" s="166"/>
      <c r="E6" s="166"/>
      <c r="F6" s="166"/>
      <c r="G6" s="166"/>
      <c r="H6" s="166"/>
      <c r="I6" s="175"/>
      <c r="J6" s="166"/>
      <c r="K6" s="166"/>
      <c r="L6" s="165" t="s">
        <v>351</v>
      </c>
      <c r="M6" s="166" t="s">
        <v>352</v>
      </c>
      <c r="N6" s="199" t="s">
        <v>648</v>
      </c>
      <c r="O6" s="167" t="s">
        <v>353</v>
      </c>
      <c r="P6" s="179" t="s">
        <v>629</v>
      </c>
      <c r="Q6" s="940"/>
      <c r="R6" s="12"/>
      <c r="S6" s="12"/>
      <c r="T6" s="12"/>
    </row>
    <row r="7" spans="1:20" s="11" customFormat="1" ht="14.25">
      <c r="A7" s="944"/>
      <c r="B7" s="180" t="s">
        <v>335</v>
      </c>
      <c r="C7" s="181" t="s">
        <v>354</v>
      </c>
      <c r="D7" s="182" t="s">
        <v>355</v>
      </c>
      <c r="E7" s="182" t="s">
        <v>356</v>
      </c>
      <c r="F7" s="52" t="s">
        <v>646</v>
      </c>
      <c r="G7" s="52" t="s">
        <v>647</v>
      </c>
      <c r="H7" s="52" t="s">
        <v>479</v>
      </c>
      <c r="I7" s="181" t="s">
        <v>357</v>
      </c>
      <c r="J7" s="182" t="s">
        <v>355</v>
      </c>
      <c r="K7" s="182" t="s">
        <v>356</v>
      </c>
      <c r="L7" s="168" t="s">
        <v>358</v>
      </c>
      <c r="M7" s="169"/>
      <c r="N7" s="200" t="s">
        <v>649</v>
      </c>
      <c r="O7" s="170"/>
      <c r="P7" s="181" t="s">
        <v>359</v>
      </c>
      <c r="Q7" s="941"/>
      <c r="R7" s="9"/>
      <c r="S7" s="9"/>
      <c r="T7" s="9"/>
    </row>
    <row r="8" spans="1:17" s="11" customFormat="1" ht="12" customHeight="1">
      <c r="A8" s="268" t="s">
        <v>694</v>
      </c>
      <c r="B8" s="203">
        <v>61437</v>
      </c>
      <c r="C8" s="203">
        <f>D8+E8</f>
        <v>232687</v>
      </c>
      <c r="D8" s="203">
        <v>114718</v>
      </c>
      <c r="E8" s="203">
        <v>117969</v>
      </c>
      <c r="F8" s="204">
        <v>232687</v>
      </c>
      <c r="G8" s="204">
        <v>114718</v>
      </c>
      <c r="H8" s="204">
        <v>117969</v>
      </c>
      <c r="I8" s="205" t="s">
        <v>484</v>
      </c>
      <c r="J8" s="205" t="s">
        <v>484</v>
      </c>
      <c r="K8" s="205" t="s">
        <v>484</v>
      </c>
      <c r="L8" s="206">
        <f>(C8-'1.인구추이'!C40)/'1.인구추이'!C40*100</f>
        <v>1.24970084633292</v>
      </c>
      <c r="M8" s="207">
        <f>C8/B8</f>
        <v>3.787408239334603</v>
      </c>
      <c r="N8" s="203">
        <v>9313</v>
      </c>
      <c r="O8" s="208">
        <f>C8/P8</f>
        <v>915.4418128885042</v>
      </c>
      <c r="P8" s="208">
        <v>254.18</v>
      </c>
      <c r="Q8" s="276" t="s">
        <v>696</v>
      </c>
    </row>
    <row r="9" spans="1:17" s="11" customFormat="1" ht="12" customHeight="1">
      <c r="A9" s="269" t="s">
        <v>695</v>
      </c>
      <c r="B9" s="209">
        <v>26784</v>
      </c>
      <c r="C9" s="209">
        <v>108805</v>
      </c>
      <c r="D9" s="209" t="s">
        <v>597</v>
      </c>
      <c r="E9" s="209" t="s">
        <v>598</v>
      </c>
      <c r="F9" s="210">
        <v>108805</v>
      </c>
      <c r="G9" s="210" t="s">
        <v>365</v>
      </c>
      <c r="H9" s="210" t="s">
        <v>366</v>
      </c>
      <c r="I9" s="185" t="s">
        <v>484</v>
      </c>
      <c r="J9" s="185" t="s">
        <v>484</v>
      </c>
      <c r="K9" s="185" t="s">
        <v>484</v>
      </c>
      <c r="L9" s="211">
        <f>(C9-'1.인구추이'!C41)/'1.인구추이'!C41*100</f>
        <v>-3.577568635791638</v>
      </c>
      <c r="M9" s="212">
        <f>C9/B9</f>
        <v>4.062313321385902</v>
      </c>
      <c r="N9" s="185" t="s">
        <v>484</v>
      </c>
      <c r="O9" s="61">
        <f>C9/P9</f>
        <v>154.22176864962935</v>
      </c>
      <c r="P9" s="213">
        <v>705.51</v>
      </c>
      <c r="Q9" s="267" t="s">
        <v>696</v>
      </c>
    </row>
    <row r="10" spans="1:17" s="11" customFormat="1" ht="12" customHeight="1">
      <c r="A10" s="270" t="s">
        <v>601</v>
      </c>
      <c r="B10" s="184">
        <v>67868</v>
      </c>
      <c r="C10" s="184">
        <f>D10+E10</f>
        <v>228665</v>
      </c>
      <c r="D10" s="184">
        <v>112802</v>
      </c>
      <c r="E10" s="184">
        <v>115863</v>
      </c>
      <c r="F10" s="210">
        <f>C10-I10</f>
        <v>228459</v>
      </c>
      <c r="G10" s="210">
        <f>D10-J10</f>
        <v>112686</v>
      </c>
      <c r="H10" s="210">
        <f>E10-K10</f>
        <v>115773</v>
      </c>
      <c r="I10" s="184">
        <f>J10+K10</f>
        <v>206</v>
      </c>
      <c r="J10" s="184">
        <v>116</v>
      </c>
      <c r="K10" s="184">
        <v>90</v>
      </c>
      <c r="L10" s="211">
        <f>(C10-C8)/C8*100</f>
        <v>-1.7285022369105278</v>
      </c>
      <c r="M10" s="212">
        <f aca="true" t="shared" si="0" ref="M10:M38">C10/B10</f>
        <v>3.3692609182530795</v>
      </c>
      <c r="N10" s="184">
        <v>9969</v>
      </c>
      <c r="O10" s="61">
        <f aca="true" t="shared" si="1" ref="O10:O38">C10/P10</f>
        <v>899.6537750324586</v>
      </c>
      <c r="P10" s="61">
        <v>254.17</v>
      </c>
      <c r="Q10" s="266" t="s">
        <v>630</v>
      </c>
    </row>
    <row r="11" spans="1:17" s="11" customFormat="1" ht="12" customHeight="1">
      <c r="A11" s="270" t="s">
        <v>602</v>
      </c>
      <c r="B11" s="189">
        <v>28186</v>
      </c>
      <c r="C11" s="189">
        <f>SUM(D11:E11)</f>
        <v>100364</v>
      </c>
      <c r="D11" s="189">
        <v>48976</v>
      </c>
      <c r="E11" s="189">
        <v>51388</v>
      </c>
      <c r="F11" s="214">
        <f>SUM(G11:H11)</f>
        <v>100364</v>
      </c>
      <c r="G11" s="214">
        <v>48976</v>
      </c>
      <c r="H11" s="214">
        <v>51388</v>
      </c>
      <c r="I11" s="185" t="s">
        <v>484</v>
      </c>
      <c r="J11" s="185" t="s">
        <v>484</v>
      </c>
      <c r="K11" s="185" t="s">
        <v>484</v>
      </c>
      <c r="L11" s="211">
        <f aca="true" t="shared" si="2" ref="L11:L37">(C11-C9)/C9*100</f>
        <v>-7.757915536969809</v>
      </c>
      <c r="M11" s="212">
        <f t="shared" si="0"/>
        <v>3.5607748527637835</v>
      </c>
      <c r="N11" s="185" t="s">
        <v>484</v>
      </c>
      <c r="O11" s="61">
        <f t="shared" si="1"/>
        <v>142.2251193900832</v>
      </c>
      <c r="P11" s="215">
        <v>705.67</v>
      </c>
      <c r="Q11" s="266" t="s">
        <v>630</v>
      </c>
    </row>
    <row r="12" spans="1:17" s="11" customFormat="1" ht="12" customHeight="1">
      <c r="A12" s="270" t="s">
        <v>603</v>
      </c>
      <c r="B12" s="184">
        <v>71287</v>
      </c>
      <c r="C12" s="184">
        <f>D12+E12</f>
        <v>237774</v>
      </c>
      <c r="D12" s="184">
        <v>117397</v>
      </c>
      <c r="E12" s="184">
        <v>120377</v>
      </c>
      <c r="F12" s="210">
        <f>C12-I12</f>
        <v>237481</v>
      </c>
      <c r="G12" s="210">
        <f>D12-J12</f>
        <v>117236</v>
      </c>
      <c r="H12" s="210">
        <f>E12-K12</f>
        <v>120245</v>
      </c>
      <c r="I12" s="184">
        <f aca="true" t="shared" si="3" ref="I12:I24">J12+K12</f>
        <v>293</v>
      </c>
      <c r="J12" s="184">
        <v>161</v>
      </c>
      <c r="K12" s="184">
        <v>132</v>
      </c>
      <c r="L12" s="211">
        <f t="shared" si="2"/>
        <v>3.9835567314630573</v>
      </c>
      <c r="M12" s="212">
        <f t="shared" si="0"/>
        <v>3.335446855667934</v>
      </c>
      <c r="N12" s="184">
        <v>10372</v>
      </c>
      <c r="O12" s="61">
        <f t="shared" si="1"/>
        <v>934.903471867259</v>
      </c>
      <c r="P12" s="61">
        <v>254.33</v>
      </c>
      <c r="Q12" s="266" t="s">
        <v>631</v>
      </c>
    </row>
    <row r="13" spans="1:17" s="11" customFormat="1" ht="12" customHeight="1">
      <c r="A13" s="270" t="s">
        <v>604</v>
      </c>
      <c r="B13" s="189">
        <v>28859</v>
      </c>
      <c r="C13" s="189">
        <f>SUM(D13:E13)</f>
        <v>100500</v>
      </c>
      <c r="D13" s="189">
        <v>49120</v>
      </c>
      <c r="E13" s="189">
        <v>51380</v>
      </c>
      <c r="F13" s="210">
        <f aca="true" t="shared" si="4" ref="F13:H38">C13-I13</f>
        <v>100447</v>
      </c>
      <c r="G13" s="210">
        <f t="shared" si="4"/>
        <v>49097</v>
      </c>
      <c r="H13" s="210">
        <f t="shared" si="4"/>
        <v>51350</v>
      </c>
      <c r="I13" s="186">
        <f>SUM(J13:K13)</f>
        <v>53</v>
      </c>
      <c r="J13" s="186">
        <v>23</v>
      </c>
      <c r="K13" s="186">
        <v>30</v>
      </c>
      <c r="L13" s="211">
        <f t="shared" si="2"/>
        <v>0.1355067554103065</v>
      </c>
      <c r="M13" s="212">
        <f t="shared" si="0"/>
        <v>3.482449149312173</v>
      </c>
      <c r="N13" s="186">
        <v>9696</v>
      </c>
      <c r="O13" s="61">
        <f t="shared" si="1"/>
        <v>142.41784403474713</v>
      </c>
      <c r="P13" s="215">
        <v>705.67</v>
      </c>
      <c r="Q13" s="266" t="s">
        <v>631</v>
      </c>
    </row>
    <row r="14" spans="1:17" s="11" customFormat="1" ht="12" customHeight="1">
      <c r="A14" s="270" t="s">
        <v>605</v>
      </c>
      <c r="B14" s="184">
        <v>73700</v>
      </c>
      <c r="C14" s="184">
        <f>D14+E14</f>
        <v>243301</v>
      </c>
      <c r="D14" s="184">
        <v>120050</v>
      </c>
      <c r="E14" s="184">
        <v>123251</v>
      </c>
      <c r="F14" s="210">
        <f t="shared" si="4"/>
        <v>243014</v>
      </c>
      <c r="G14" s="210">
        <f t="shared" si="4"/>
        <v>119893</v>
      </c>
      <c r="H14" s="210">
        <f t="shared" si="4"/>
        <v>123121</v>
      </c>
      <c r="I14" s="184">
        <f t="shared" si="3"/>
        <v>287</v>
      </c>
      <c r="J14" s="184">
        <v>157</v>
      </c>
      <c r="K14" s="184">
        <v>130</v>
      </c>
      <c r="L14" s="211">
        <f>(C14-C12)/C12*100</f>
        <v>2.324476183266463</v>
      </c>
      <c r="M14" s="212">
        <f t="shared" si="0"/>
        <v>3.30123473541384</v>
      </c>
      <c r="N14" s="184">
        <v>10665</v>
      </c>
      <c r="O14" s="61">
        <f t="shared" si="1"/>
        <v>956.5974679562789</v>
      </c>
      <c r="P14" s="61">
        <v>254.34</v>
      </c>
      <c r="Q14" s="266" t="s">
        <v>632</v>
      </c>
    </row>
    <row r="15" spans="1:17" s="11" customFormat="1" ht="12" customHeight="1">
      <c r="A15" s="270" t="s">
        <v>606</v>
      </c>
      <c r="B15" s="189">
        <v>29411</v>
      </c>
      <c r="C15" s="189">
        <f>SUM(D15:E15)</f>
        <v>100046</v>
      </c>
      <c r="D15" s="189">
        <v>49191</v>
      </c>
      <c r="E15" s="189">
        <v>50855</v>
      </c>
      <c r="F15" s="210">
        <f t="shared" si="4"/>
        <v>99991</v>
      </c>
      <c r="G15" s="210">
        <f t="shared" si="4"/>
        <v>49167</v>
      </c>
      <c r="H15" s="210">
        <f t="shared" si="4"/>
        <v>50824</v>
      </c>
      <c r="I15" s="186">
        <f>SUM(J15:K15)</f>
        <v>55</v>
      </c>
      <c r="J15" s="186">
        <v>24</v>
      </c>
      <c r="K15" s="186">
        <v>31</v>
      </c>
      <c r="L15" s="211">
        <f t="shared" si="2"/>
        <v>-0.45174129353233833</v>
      </c>
      <c r="M15" s="212">
        <f t="shared" si="0"/>
        <v>3.401652442963517</v>
      </c>
      <c r="N15" s="186">
        <v>9830</v>
      </c>
      <c r="O15" s="61">
        <f t="shared" si="1"/>
        <v>141.73832967344336</v>
      </c>
      <c r="P15" s="215">
        <v>705.85</v>
      </c>
      <c r="Q15" s="266" t="s">
        <v>632</v>
      </c>
    </row>
    <row r="16" spans="1:17" s="11" customFormat="1" ht="12" customHeight="1">
      <c r="A16" s="270" t="s">
        <v>607</v>
      </c>
      <c r="B16" s="184">
        <v>75892</v>
      </c>
      <c r="C16" s="184">
        <f>D16+E16</f>
        <v>248872</v>
      </c>
      <c r="D16" s="184">
        <v>122740</v>
      </c>
      <c r="E16" s="184">
        <v>126132</v>
      </c>
      <c r="F16" s="210">
        <f t="shared" si="4"/>
        <v>248537</v>
      </c>
      <c r="G16" s="210">
        <f t="shared" si="4"/>
        <v>122555</v>
      </c>
      <c r="H16" s="210">
        <f t="shared" si="4"/>
        <v>125982</v>
      </c>
      <c r="I16" s="184">
        <f t="shared" si="3"/>
        <v>335</v>
      </c>
      <c r="J16" s="184">
        <v>185</v>
      </c>
      <c r="K16" s="184">
        <v>150</v>
      </c>
      <c r="L16" s="211">
        <f t="shared" si="2"/>
        <v>2.2897563100850387</v>
      </c>
      <c r="M16" s="212">
        <f t="shared" si="0"/>
        <v>3.279291624940705</v>
      </c>
      <c r="N16" s="184">
        <v>11121</v>
      </c>
      <c r="O16" s="61">
        <f t="shared" si="1"/>
        <v>978.4627481816395</v>
      </c>
      <c r="P16" s="61">
        <v>254.35</v>
      </c>
      <c r="Q16" s="266" t="s">
        <v>633</v>
      </c>
    </row>
    <row r="17" spans="1:17" s="11" customFormat="1" ht="12" customHeight="1">
      <c r="A17" s="270" t="s">
        <v>608</v>
      </c>
      <c r="B17" s="189">
        <v>29729</v>
      </c>
      <c r="C17" s="189">
        <f>SUM(D17:E17)</f>
        <v>99417</v>
      </c>
      <c r="D17" s="189">
        <v>48991</v>
      </c>
      <c r="E17" s="189">
        <v>50426</v>
      </c>
      <c r="F17" s="210">
        <f t="shared" si="4"/>
        <v>99320</v>
      </c>
      <c r="G17" s="210">
        <f t="shared" si="4"/>
        <v>48927</v>
      </c>
      <c r="H17" s="210">
        <f t="shared" si="4"/>
        <v>50393</v>
      </c>
      <c r="I17" s="186">
        <f>SUM(J17:K17)</f>
        <v>97</v>
      </c>
      <c r="J17" s="186">
        <v>64</v>
      </c>
      <c r="K17" s="186">
        <v>33</v>
      </c>
      <c r="L17" s="211">
        <f t="shared" si="2"/>
        <v>-0.6287107930352037</v>
      </c>
      <c r="M17" s="212">
        <f t="shared" si="0"/>
        <v>3.344108446298227</v>
      </c>
      <c r="N17" s="186">
        <v>10149</v>
      </c>
      <c r="O17" s="61">
        <f t="shared" si="1"/>
        <v>140.84321475625822</v>
      </c>
      <c r="P17" s="215">
        <v>705.87</v>
      </c>
      <c r="Q17" s="266" t="s">
        <v>633</v>
      </c>
    </row>
    <row r="18" spans="1:17" s="11" customFormat="1" ht="12" customHeight="1">
      <c r="A18" s="270" t="s">
        <v>609</v>
      </c>
      <c r="B18" s="184">
        <v>78489</v>
      </c>
      <c r="C18" s="184">
        <f>D18+E18</f>
        <v>255602</v>
      </c>
      <c r="D18" s="184">
        <v>126026</v>
      </c>
      <c r="E18" s="184">
        <v>129576</v>
      </c>
      <c r="F18" s="210">
        <f t="shared" si="4"/>
        <v>255247</v>
      </c>
      <c r="G18" s="210">
        <f t="shared" si="4"/>
        <v>125828</v>
      </c>
      <c r="H18" s="210">
        <f t="shared" si="4"/>
        <v>129419</v>
      </c>
      <c r="I18" s="184">
        <f t="shared" si="3"/>
        <v>355</v>
      </c>
      <c r="J18" s="184">
        <v>198</v>
      </c>
      <c r="K18" s="184">
        <v>157</v>
      </c>
      <c r="L18" s="211">
        <f t="shared" si="2"/>
        <v>2.7042013565206213</v>
      </c>
      <c r="M18" s="212">
        <f t="shared" si="0"/>
        <v>3.2565327625527143</v>
      </c>
      <c r="N18" s="184">
        <v>11574</v>
      </c>
      <c r="O18" s="61">
        <f t="shared" si="1"/>
        <v>1002.0857019641667</v>
      </c>
      <c r="P18" s="61">
        <v>255.07</v>
      </c>
      <c r="Q18" s="266" t="s">
        <v>634</v>
      </c>
    </row>
    <row r="19" spans="1:17" s="11" customFormat="1" ht="12" customHeight="1">
      <c r="A19" s="270" t="s">
        <v>610</v>
      </c>
      <c r="B19" s="209">
        <v>30091</v>
      </c>
      <c r="C19" s="209">
        <v>98409</v>
      </c>
      <c r="D19" s="209" t="s">
        <v>599</v>
      </c>
      <c r="E19" s="209" t="s">
        <v>600</v>
      </c>
      <c r="F19" s="210">
        <f t="shared" si="4"/>
        <v>98328</v>
      </c>
      <c r="G19" s="210">
        <v>48532</v>
      </c>
      <c r="H19" s="210">
        <v>49796</v>
      </c>
      <c r="I19" s="216">
        <v>81</v>
      </c>
      <c r="J19" s="216">
        <v>42</v>
      </c>
      <c r="K19" s="216">
        <v>39</v>
      </c>
      <c r="L19" s="211">
        <f t="shared" si="2"/>
        <v>-1.0139111017230453</v>
      </c>
      <c r="M19" s="212">
        <f t="shared" si="0"/>
        <v>3.270379847795022</v>
      </c>
      <c r="N19" s="216">
        <v>10451</v>
      </c>
      <c r="O19" s="61">
        <f t="shared" si="1"/>
        <v>136.52557539434804</v>
      </c>
      <c r="P19" s="213">
        <v>720.81</v>
      </c>
      <c r="Q19" s="266" t="s">
        <v>634</v>
      </c>
    </row>
    <row r="20" spans="1:17" s="11" customFormat="1" ht="12" customHeight="1">
      <c r="A20" s="270" t="s">
        <v>611</v>
      </c>
      <c r="B20" s="184">
        <v>80950</v>
      </c>
      <c r="C20" s="184">
        <f>D20+E20</f>
        <v>261100</v>
      </c>
      <c r="D20" s="184">
        <v>128797</v>
      </c>
      <c r="E20" s="184">
        <v>132303</v>
      </c>
      <c r="F20" s="210">
        <f t="shared" si="4"/>
        <v>260640</v>
      </c>
      <c r="G20" s="210">
        <f t="shared" si="4"/>
        <v>128550</v>
      </c>
      <c r="H20" s="210">
        <f t="shared" si="4"/>
        <v>132090</v>
      </c>
      <c r="I20" s="184">
        <f t="shared" si="3"/>
        <v>460</v>
      </c>
      <c r="J20" s="184">
        <v>247</v>
      </c>
      <c r="K20" s="184">
        <v>213</v>
      </c>
      <c r="L20" s="211">
        <f t="shared" si="2"/>
        <v>2.1510003834085802</v>
      </c>
      <c r="M20" s="212">
        <f t="shared" si="0"/>
        <v>3.22544780728845</v>
      </c>
      <c r="N20" s="184">
        <v>12065</v>
      </c>
      <c r="O20" s="61">
        <f t="shared" si="1"/>
        <v>1023.4399498275321</v>
      </c>
      <c r="P20" s="61">
        <v>255.12</v>
      </c>
      <c r="Q20" s="266" t="s">
        <v>635</v>
      </c>
    </row>
    <row r="21" spans="1:17" s="11" customFormat="1" ht="12" customHeight="1">
      <c r="A21" s="270" t="s">
        <v>612</v>
      </c>
      <c r="B21" s="189">
        <v>30820</v>
      </c>
      <c r="C21" s="189">
        <f>SUM(D21:E21)</f>
        <v>98325</v>
      </c>
      <c r="D21" s="189">
        <v>48581</v>
      </c>
      <c r="E21" s="189">
        <v>49744</v>
      </c>
      <c r="F21" s="210">
        <f t="shared" si="4"/>
        <v>98229</v>
      </c>
      <c r="G21" s="210">
        <f t="shared" si="4"/>
        <v>48533</v>
      </c>
      <c r="H21" s="210">
        <f t="shared" si="4"/>
        <v>49696</v>
      </c>
      <c r="I21" s="186">
        <f>SUM(J21:K21)</f>
        <v>96</v>
      </c>
      <c r="J21" s="186">
        <v>48</v>
      </c>
      <c r="K21" s="186">
        <v>48</v>
      </c>
      <c r="L21" s="211">
        <f t="shared" si="2"/>
        <v>-0.08535804652013534</v>
      </c>
      <c r="M21" s="212">
        <f t="shared" si="0"/>
        <v>3.1902985074626864</v>
      </c>
      <c r="N21" s="186">
        <v>10673</v>
      </c>
      <c r="O21" s="61">
        <f t="shared" si="1"/>
        <v>136.38822615546803</v>
      </c>
      <c r="P21" s="215">
        <v>720.92</v>
      </c>
      <c r="Q21" s="266" t="s">
        <v>635</v>
      </c>
    </row>
    <row r="22" spans="1:17" s="11" customFormat="1" ht="12" customHeight="1">
      <c r="A22" s="270" t="s">
        <v>613</v>
      </c>
      <c r="B22" s="184">
        <v>83535</v>
      </c>
      <c r="C22" s="184">
        <f>D22+E22</f>
        <v>266316</v>
      </c>
      <c r="D22" s="184">
        <v>131365</v>
      </c>
      <c r="E22" s="184">
        <v>134951</v>
      </c>
      <c r="F22" s="210">
        <f t="shared" si="4"/>
        <v>265856</v>
      </c>
      <c r="G22" s="210">
        <f t="shared" si="4"/>
        <v>131114</v>
      </c>
      <c r="H22" s="210">
        <f t="shared" si="4"/>
        <v>134742</v>
      </c>
      <c r="I22" s="184">
        <f t="shared" si="3"/>
        <v>460</v>
      </c>
      <c r="J22" s="184">
        <v>251</v>
      </c>
      <c r="K22" s="184">
        <v>209</v>
      </c>
      <c r="L22" s="211">
        <f t="shared" si="2"/>
        <v>1.9977020298736117</v>
      </c>
      <c r="M22" s="212">
        <f t="shared" si="0"/>
        <v>3.1880768540132878</v>
      </c>
      <c r="N22" s="184">
        <v>12665</v>
      </c>
      <c r="O22" s="61">
        <f t="shared" si="1"/>
        <v>1043.6806834659246</v>
      </c>
      <c r="P22" s="61">
        <v>255.17</v>
      </c>
      <c r="Q22" s="266" t="s">
        <v>636</v>
      </c>
    </row>
    <row r="23" spans="1:17" s="11" customFormat="1" ht="12" customHeight="1">
      <c r="A23" s="270" t="s">
        <v>614</v>
      </c>
      <c r="B23" s="189">
        <v>31619</v>
      </c>
      <c r="C23" s="189">
        <f>SUM(D23:E23)</f>
        <v>98417</v>
      </c>
      <c r="D23" s="189">
        <v>48770</v>
      </c>
      <c r="E23" s="189">
        <v>49647</v>
      </c>
      <c r="F23" s="210">
        <f t="shared" si="4"/>
        <v>98300</v>
      </c>
      <c r="G23" s="210">
        <f t="shared" si="4"/>
        <v>48710</v>
      </c>
      <c r="H23" s="210">
        <f t="shared" si="4"/>
        <v>49590</v>
      </c>
      <c r="I23" s="186">
        <f>SUM(J23:K23)</f>
        <v>117</v>
      </c>
      <c r="J23" s="186">
        <v>60</v>
      </c>
      <c r="K23" s="186">
        <v>57</v>
      </c>
      <c r="L23" s="211">
        <f t="shared" si="2"/>
        <v>0.09356725146198831</v>
      </c>
      <c r="M23" s="212">
        <f t="shared" si="0"/>
        <v>3.112590531009836</v>
      </c>
      <c r="N23" s="186">
        <v>11100</v>
      </c>
      <c r="O23" s="61">
        <f t="shared" si="1"/>
        <v>136.50826675543718</v>
      </c>
      <c r="P23" s="215">
        <v>720.96</v>
      </c>
      <c r="Q23" s="266" t="s">
        <v>636</v>
      </c>
    </row>
    <row r="24" spans="1:17" s="11" customFormat="1" ht="12" customHeight="1">
      <c r="A24" s="270" t="s">
        <v>615</v>
      </c>
      <c r="B24" s="184">
        <v>86052</v>
      </c>
      <c r="C24" s="184">
        <f>D24+E24</f>
        <v>270842</v>
      </c>
      <c r="D24" s="184">
        <v>133687</v>
      </c>
      <c r="E24" s="184">
        <v>137155</v>
      </c>
      <c r="F24" s="210">
        <f t="shared" si="4"/>
        <v>270424</v>
      </c>
      <c r="G24" s="210">
        <f t="shared" si="4"/>
        <v>133467</v>
      </c>
      <c r="H24" s="210">
        <f t="shared" si="4"/>
        <v>136957</v>
      </c>
      <c r="I24" s="184">
        <f t="shared" si="3"/>
        <v>418</v>
      </c>
      <c r="J24" s="184">
        <v>220</v>
      </c>
      <c r="K24" s="184">
        <v>198</v>
      </c>
      <c r="L24" s="211">
        <f t="shared" si="2"/>
        <v>1.6994848225416421</v>
      </c>
      <c r="M24" s="212">
        <f t="shared" si="0"/>
        <v>3.147422488727746</v>
      </c>
      <c r="N24" s="184">
        <v>13438</v>
      </c>
      <c r="O24" s="61">
        <f t="shared" si="1"/>
        <v>1060.7527513414013</v>
      </c>
      <c r="P24" s="187">
        <v>255.33</v>
      </c>
      <c r="Q24" s="272" t="s">
        <v>637</v>
      </c>
    </row>
    <row r="25" spans="1:17" s="11" customFormat="1" ht="12" customHeight="1">
      <c r="A25" s="270" t="s">
        <v>616</v>
      </c>
      <c r="B25" s="189">
        <v>33079</v>
      </c>
      <c r="C25" s="189">
        <f>SUM(D25:E25)</f>
        <v>100540</v>
      </c>
      <c r="D25" s="189">
        <v>50082</v>
      </c>
      <c r="E25" s="189">
        <v>50458</v>
      </c>
      <c r="F25" s="210">
        <f t="shared" si="4"/>
        <v>100422</v>
      </c>
      <c r="G25" s="210">
        <f t="shared" si="4"/>
        <v>50020</v>
      </c>
      <c r="H25" s="210">
        <f t="shared" si="4"/>
        <v>50402</v>
      </c>
      <c r="I25" s="186">
        <f>SUM(J25:K25)</f>
        <v>118</v>
      </c>
      <c r="J25" s="186">
        <v>62</v>
      </c>
      <c r="K25" s="186">
        <v>56</v>
      </c>
      <c r="L25" s="211">
        <f t="shared" si="2"/>
        <v>2.1571476472560636</v>
      </c>
      <c r="M25" s="212">
        <f t="shared" si="0"/>
        <v>3.039390549895704</v>
      </c>
      <c r="N25" s="186">
        <v>11750</v>
      </c>
      <c r="O25" s="61">
        <f t="shared" si="1"/>
        <v>139.44134698066628</v>
      </c>
      <c r="P25" s="188">
        <v>721.02</v>
      </c>
      <c r="Q25" s="272" t="s">
        <v>637</v>
      </c>
    </row>
    <row r="26" spans="1:17" s="11" customFormat="1" ht="12" customHeight="1">
      <c r="A26" s="270" t="s">
        <v>617</v>
      </c>
      <c r="B26" s="184">
        <v>87991</v>
      </c>
      <c r="C26" s="184">
        <v>274371</v>
      </c>
      <c r="D26" s="184">
        <v>135402</v>
      </c>
      <c r="E26" s="184">
        <v>138969</v>
      </c>
      <c r="F26" s="210">
        <f t="shared" si="4"/>
        <v>273930</v>
      </c>
      <c r="G26" s="210">
        <f t="shared" si="4"/>
        <v>135175</v>
      </c>
      <c r="H26" s="210">
        <f t="shared" si="4"/>
        <v>138755</v>
      </c>
      <c r="I26" s="184">
        <v>441</v>
      </c>
      <c r="J26" s="184">
        <v>227</v>
      </c>
      <c r="K26" s="184">
        <v>214</v>
      </c>
      <c r="L26" s="211">
        <f t="shared" si="2"/>
        <v>1.3029736894573218</v>
      </c>
      <c r="M26" s="212">
        <f t="shared" si="0"/>
        <v>3.1181711765976066</v>
      </c>
      <c r="N26" s="184">
        <v>14418</v>
      </c>
      <c r="O26" s="61">
        <f t="shared" si="1"/>
        <v>1074.5740806015745</v>
      </c>
      <c r="P26" s="187">
        <v>255.33</v>
      </c>
      <c r="Q26" s="272" t="s">
        <v>638</v>
      </c>
    </row>
    <row r="27" spans="1:17" s="11" customFormat="1" ht="12" customHeight="1">
      <c r="A27" s="270" t="s">
        <v>618</v>
      </c>
      <c r="B27" s="189">
        <v>33479</v>
      </c>
      <c r="C27" s="189">
        <f>SUM(D27:E27)</f>
        <v>100939</v>
      </c>
      <c r="D27" s="189">
        <v>50534</v>
      </c>
      <c r="E27" s="189">
        <v>50405</v>
      </c>
      <c r="F27" s="210">
        <f t="shared" si="4"/>
        <v>100818</v>
      </c>
      <c r="G27" s="210">
        <f t="shared" si="4"/>
        <v>50469</v>
      </c>
      <c r="H27" s="210">
        <f t="shared" si="4"/>
        <v>50349</v>
      </c>
      <c r="I27" s="186">
        <f>SUM(J27:K27)</f>
        <v>121</v>
      </c>
      <c r="J27" s="186">
        <v>65</v>
      </c>
      <c r="K27" s="186">
        <v>56</v>
      </c>
      <c r="L27" s="211">
        <f t="shared" si="2"/>
        <v>0.39685697234931366</v>
      </c>
      <c r="M27" s="212">
        <f t="shared" si="0"/>
        <v>3.0149944741479735</v>
      </c>
      <c r="N27" s="186">
        <v>11091</v>
      </c>
      <c r="O27" s="61">
        <f t="shared" si="1"/>
        <v>139.98696363686796</v>
      </c>
      <c r="P27" s="188">
        <v>721.06</v>
      </c>
      <c r="Q27" s="272" t="s">
        <v>638</v>
      </c>
    </row>
    <row r="28" spans="1:17" s="11" customFormat="1" ht="12" customHeight="1">
      <c r="A28" s="270" t="s">
        <v>619</v>
      </c>
      <c r="B28" s="184">
        <v>90562</v>
      </c>
      <c r="C28" s="184">
        <v>279087</v>
      </c>
      <c r="D28" s="184">
        <v>137590</v>
      </c>
      <c r="E28" s="184">
        <v>141497</v>
      </c>
      <c r="F28" s="210">
        <f t="shared" si="4"/>
        <v>278535</v>
      </c>
      <c r="G28" s="210">
        <f t="shared" si="4"/>
        <v>137306</v>
      </c>
      <c r="H28" s="210">
        <f t="shared" si="4"/>
        <v>141229</v>
      </c>
      <c r="I28" s="190">
        <v>552</v>
      </c>
      <c r="J28" s="184">
        <v>284</v>
      </c>
      <c r="K28" s="184">
        <v>268</v>
      </c>
      <c r="L28" s="211">
        <f t="shared" si="2"/>
        <v>1.7188405480171012</v>
      </c>
      <c r="M28" s="212">
        <f t="shared" si="0"/>
        <v>3.081723018484574</v>
      </c>
      <c r="N28" s="184">
        <v>15328</v>
      </c>
      <c r="O28" s="61">
        <f t="shared" si="1"/>
        <v>1092.9158834586465</v>
      </c>
      <c r="P28" s="187">
        <v>255.36</v>
      </c>
      <c r="Q28" s="272" t="s">
        <v>639</v>
      </c>
    </row>
    <row r="29" spans="1:17" s="11" customFormat="1" ht="12" customHeight="1">
      <c r="A29" s="270" t="s">
        <v>620</v>
      </c>
      <c r="B29" s="189">
        <v>33898</v>
      </c>
      <c r="C29" s="189">
        <f>SUM(D29:E29)</f>
        <v>100395</v>
      </c>
      <c r="D29" s="189">
        <v>50333</v>
      </c>
      <c r="E29" s="189">
        <v>50062</v>
      </c>
      <c r="F29" s="210">
        <f t="shared" si="4"/>
        <v>100227</v>
      </c>
      <c r="G29" s="210">
        <f t="shared" si="4"/>
        <v>50242</v>
      </c>
      <c r="H29" s="210">
        <f t="shared" si="4"/>
        <v>49985</v>
      </c>
      <c r="I29" s="186">
        <v>168</v>
      </c>
      <c r="J29" s="186">
        <v>91</v>
      </c>
      <c r="K29" s="186">
        <v>77</v>
      </c>
      <c r="L29" s="211">
        <f t="shared" si="2"/>
        <v>-0.5389393594150923</v>
      </c>
      <c r="M29" s="212">
        <f t="shared" si="0"/>
        <v>2.961679155112396</v>
      </c>
      <c r="N29" s="186">
        <v>12637</v>
      </c>
      <c r="O29" s="61">
        <f t="shared" si="1"/>
        <v>139.19198081162395</v>
      </c>
      <c r="P29" s="188">
        <v>721.27</v>
      </c>
      <c r="Q29" s="272" t="s">
        <v>639</v>
      </c>
    </row>
    <row r="30" spans="1:17" s="11" customFormat="1" ht="12" customHeight="1">
      <c r="A30" s="270" t="s">
        <v>621</v>
      </c>
      <c r="B30" s="184">
        <v>94368</v>
      </c>
      <c r="C30" s="184">
        <v>285097</v>
      </c>
      <c r="D30" s="184">
        <v>140662</v>
      </c>
      <c r="E30" s="184">
        <v>144435</v>
      </c>
      <c r="F30" s="210">
        <f t="shared" si="4"/>
        <v>284498</v>
      </c>
      <c r="G30" s="210">
        <f t="shared" si="4"/>
        <v>140378</v>
      </c>
      <c r="H30" s="210">
        <f t="shared" si="4"/>
        <v>144120</v>
      </c>
      <c r="I30" s="184">
        <v>599</v>
      </c>
      <c r="J30" s="184">
        <v>284</v>
      </c>
      <c r="K30" s="184">
        <v>315</v>
      </c>
      <c r="L30" s="211">
        <f t="shared" si="2"/>
        <v>2.1534503577737407</v>
      </c>
      <c r="M30" s="212">
        <f t="shared" si="0"/>
        <v>3.021119447270261</v>
      </c>
      <c r="N30" s="184">
        <v>16323</v>
      </c>
      <c r="O30" s="61">
        <f t="shared" si="1"/>
        <v>1115.9268827305464</v>
      </c>
      <c r="P30" s="187">
        <v>255.48</v>
      </c>
      <c r="Q30" s="272" t="s">
        <v>640</v>
      </c>
    </row>
    <row r="31" spans="1:17" s="11" customFormat="1" ht="12" customHeight="1">
      <c r="A31" s="270" t="s">
        <v>622</v>
      </c>
      <c r="B31" s="189">
        <v>34775</v>
      </c>
      <c r="C31" s="189">
        <v>100208</v>
      </c>
      <c r="D31" s="189">
        <v>50133</v>
      </c>
      <c r="E31" s="189">
        <v>50075</v>
      </c>
      <c r="F31" s="210">
        <f t="shared" si="4"/>
        <v>100017</v>
      </c>
      <c r="G31" s="210">
        <f t="shared" si="4"/>
        <v>50040</v>
      </c>
      <c r="H31" s="210">
        <f t="shared" si="4"/>
        <v>49977</v>
      </c>
      <c r="I31" s="186">
        <v>191</v>
      </c>
      <c r="J31" s="186">
        <v>93</v>
      </c>
      <c r="K31" s="186">
        <v>98</v>
      </c>
      <c r="L31" s="211">
        <f t="shared" si="2"/>
        <v>-0.18626425618805717</v>
      </c>
      <c r="M31" s="212">
        <f t="shared" si="0"/>
        <v>2.8816103522645578</v>
      </c>
      <c r="N31" s="186">
        <v>13135</v>
      </c>
      <c r="O31" s="61">
        <f t="shared" si="1"/>
        <v>138.83070102521475</v>
      </c>
      <c r="P31" s="188">
        <v>721.8</v>
      </c>
      <c r="Q31" s="272" t="s">
        <v>640</v>
      </c>
    </row>
    <row r="32" spans="1:17" s="11" customFormat="1" ht="12" customHeight="1">
      <c r="A32" s="270" t="s">
        <v>623</v>
      </c>
      <c r="B32" s="184">
        <v>98081</v>
      </c>
      <c r="C32" s="184">
        <f>D32+E32</f>
        <v>290664</v>
      </c>
      <c r="D32" s="184">
        <v>143616</v>
      </c>
      <c r="E32" s="184">
        <v>147048</v>
      </c>
      <c r="F32" s="210">
        <f t="shared" si="4"/>
        <v>289874</v>
      </c>
      <c r="G32" s="210">
        <f t="shared" si="4"/>
        <v>143260</v>
      </c>
      <c r="H32" s="210">
        <f t="shared" si="4"/>
        <v>146614</v>
      </c>
      <c r="I32" s="186">
        <f>J32+K32</f>
        <v>790</v>
      </c>
      <c r="J32" s="184">
        <v>356</v>
      </c>
      <c r="K32" s="184">
        <v>434</v>
      </c>
      <c r="L32" s="211">
        <f t="shared" si="2"/>
        <v>1.9526687408145296</v>
      </c>
      <c r="M32" s="212">
        <f t="shared" si="0"/>
        <v>2.9635097521436364</v>
      </c>
      <c r="N32" s="184">
        <f>17438+23</f>
        <v>17461</v>
      </c>
      <c r="O32" s="61">
        <f t="shared" si="1"/>
        <v>1137.7172381399719</v>
      </c>
      <c r="P32" s="187">
        <v>255.48</v>
      </c>
      <c r="Q32" s="272" t="s">
        <v>641</v>
      </c>
    </row>
    <row r="33" spans="1:17" s="11" customFormat="1" ht="12" customHeight="1">
      <c r="A33" s="270" t="s">
        <v>624</v>
      </c>
      <c r="B33" s="189">
        <v>35880</v>
      </c>
      <c r="C33" s="189">
        <f>SUM(D33:E33)</f>
        <v>100824</v>
      </c>
      <c r="D33" s="189">
        <v>50695</v>
      </c>
      <c r="E33" s="189">
        <v>50129</v>
      </c>
      <c r="F33" s="210">
        <f t="shared" si="4"/>
        <v>100540</v>
      </c>
      <c r="G33" s="210">
        <f t="shared" si="4"/>
        <v>50550</v>
      </c>
      <c r="H33" s="210">
        <f t="shared" si="4"/>
        <v>49990</v>
      </c>
      <c r="I33" s="186">
        <v>284</v>
      </c>
      <c r="J33" s="186">
        <v>145</v>
      </c>
      <c r="K33" s="186">
        <v>139</v>
      </c>
      <c r="L33" s="211">
        <f t="shared" si="2"/>
        <v>0.6147213795305764</v>
      </c>
      <c r="M33" s="212">
        <f t="shared" si="0"/>
        <v>2.8100334448160535</v>
      </c>
      <c r="N33" s="186">
        <v>13658</v>
      </c>
      <c r="O33" s="61">
        <f t="shared" si="1"/>
        <v>139.67638257785657</v>
      </c>
      <c r="P33" s="188">
        <v>721.84</v>
      </c>
      <c r="Q33" s="272" t="s">
        <v>641</v>
      </c>
    </row>
    <row r="34" spans="1:17" s="11" customFormat="1" ht="12" customHeight="1">
      <c r="A34" s="270" t="s">
        <v>625</v>
      </c>
      <c r="B34" s="184">
        <v>101976</v>
      </c>
      <c r="C34" s="214">
        <v>292908</v>
      </c>
      <c r="D34" s="184">
        <v>144678</v>
      </c>
      <c r="E34" s="184">
        <v>148230</v>
      </c>
      <c r="F34" s="210">
        <f t="shared" si="4"/>
        <v>292124</v>
      </c>
      <c r="G34" s="210">
        <f t="shared" si="4"/>
        <v>144312</v>
      </c>
      <c r="H34" s="210">
        <f t="shared" si="4"/>
        <v>147812</v>
      </c>
      <c r="I34" s="186">
        <v>784</v>
      </c>
      <c r="J34" s="184">
        <v>366</v>
      </c>
      <c r="K34" s="184">
        <v>418</v>
      </c>
      <c r="L34" s="211">
        <f t="shared" si="2"/>
        <v>0.7720254314259765</v>
      </c>
      <c r="M34" s="212">
        <f t="shared" si="0"/>
        <v>2.872322899505766</v>
      </c>
      <c r="N34" s="184">
        <v>18558</v>
      </c>
      <c r="O34" s="61">
        <f t="shared" si="1"/>
        <v>1146.2763667671115</v>
      </c>
      <c r="P34" s="187">
        <v>255.53</v>
      </c>
      <c r="Q34" s="272" t="s">
        <v>336</v>
      </c>
    </row>
    <row r="35" spans="1:17" s="11" customFormat="1" ht="12" customHeight="1">
      <c r="A35" s="270" t="s">
        <v>626</v>
      </c>
      <c r="B35" s="189">
        <v>37206</v>
      </c>
      <c r="C35" s="214">
        <v>102189</v>
      </c>
      <c r="D35" s="189">
        <v>51522</v>
      </c>
      <c r="E35" s="189">
        <v>50667</v>
      </c>
      <c r="F35" s="210">
        <f t="shared" si="4"/>
        <v>101828</v>
      </c>
      <c r="G35" s="210">
        <f t="shared" si="4"/>
        <v>51315</v>
      </c>
      <c r="H35" s="210">
        <f t="shared" si="4"/>
        <v>50513</v>
      </c>
      <c r="I35" s="186">
        <v>361</v>
      </c>
      <c r="J35" s="186">
        <v>207</v>
      </c>
      <c r="K35" s="186">
        <v>154</v>
      </c>
      <c r="L35" s="211">
        <f t="shared" si="2"/>
        <v>1.3538443227802903</v>
      </c>
      <c r="M35" s="212">
        <f t="shared" si="0"/>
        <v>2.7465731333655863</v>
      </c>
      <c r="N35" s="186">
        <v>14305</v>
      </c>
      <c r="O35" s="61">
        <f t="shared" si="1"/>
        <v>141.47526685218259</v>
      </c>
      <c r="P35" s="188">
        <v>722.31</v>
      </c>
      <c r="Q35" s="272" t="s">
        <v>642</v>
      </c>
    </row>
    <row r="36" spans="1:17" s="11" customFormat="1" ht="12" customHeight="1">
      <c r="A36" s="271" t="s">
        <v>627</v>
      </c>
      <c r="B36" s="191">
        <v>105459</v>
      </c>
      <c r="C36" s="281">
        <v>296990</v>
      </c>
      <c r="D36" s="191">
        <v>146921</v>
      </c>
      <c r="E36" s="191">
        <v>150069</v>
      </c>
      <c r="F36" s="210">
        <f t="shared" si="4"/>
        <v>296068</v>
      </c>
      <c r="G36" s="210">
        <f t="shared" si="4"/>
        <v>146473</v>
      </c>
      <c r="H36" s="210">
        <f t="shared" si="4"/>
        <v>149595</v>
      </c>
      <c r="I36" s="192">
        <v>922</v>
      </c>
      <c r="J36" s="191">
        <v>448</v>
      </c>
      <c r="K36" s="191">
        <v>474</v>
      </c>
      <c r="L36" s="211">
        <f t="shared" si="2"/>
        <v>1.3936116459775767</v>
      </c>
      <c r="M36" s="212">
        <f t="shared" si="0"/>
        <v>2.816165524042519</v>
      </c>
      <c r="N36" s="191">
        <v>19701</v>
      </c>
      <c r="O36" s="61">
        <f t="shared" si="1"/>
        <v>1162.3874755381605</v>
      </c>
      <c r="P36" s="193">
        <v>255.5</v>
      </c>
      <c r="Q36" s="273" t="s">
        <v>643</v>
      </c>
    </row>
    <row r="37" spans="1:17" s="11" customFormat="1" ht="12" customHeight="1">
      <c r="A37" s="271" t="s">
        <v>628</v>
      </c>
      <c r="B37" s="194">
        <v>37961</v>
      </c>
      <c r="C37" s="281">
        <v>102342</v>
      </c>
      <c r="D37" s="194">
        <v>51631</v>
      </c>
      <c r="E37" s="194">
        <v>50711</v>
      </c>
      <c r="F37" s="210">
        <f t="shared" si="4"/>
        <v>101915</v>
      </c>
      <c r="G37" s="210">
        <f t="shared" si="4"/>
        <v>51380</v>
      </c>
      <c r="H37" s="210">
        <f t="shared" si="4"/>
        <v>50535</v>
      </c>
      <c r="I37" s="192">
        <v>427</v>
      </c>
      <c r="J37" s="192">
        <v>251</v>
      </c>
      <c r="K37" s="192">
        <v>176</v>
      </c>
      <c r="L37" s="211">
        <f t="shared" si="2"/>
        <v>0.14972257287966415</v>
      </c>
      <c r="M37" s="212">
        <f t="shared" si="0"/>
        <v>2.695977450541345</v>
      </c>
      <c r="N37" s="192">
        <v>14976</v>
      </c>
      <c r="O37" s="61">
        <f t="shared" si="1"/>
        <v>141.68512570605824</v>
      </c>
      <c r="P37" s="195">
        <v>722.32</v>
      </c>
      <c r="Q37" s="273" t="s">
        <v>644</v>
      </c>
    </row>
    <row r="38" spans="1:17" s="1" customFormat="1" ht="12" customHeight="1">
      <c r="A38" s="183" t="s">
        <v>261</v>
      </c>
      <c r="B38" s="405">
        <v>147047</v>
      </c>
      <c r="C38" s="282">
        <v>402254</v>
      </c>
      <c r="D38" s="196">
        <v>200374</v>
      </c>
      <c r="E38" s="196">
        <v>201880</v>
      </c>
      <c r="F38" s="210">
        <f t="shared" si="4"/>
        <v>400701</v>
      </c>
      <c r="G38" s="210">
        <f t="shared" si="4"/>
        <v>199577</v>
      </c>
      <c r="H38" s="210">
        <f t="shared" si="4"/>
        <v>201124</v>
      </c>
      <c r="I38" s="197">
        <v>1553</v>
      </c>
      <c r="J38" s="196">
        <v>797</v>
      </c>
      <c r="K38" s="196">
        <v>756</v>
      </c>
      <c r="L38" s="211">
        <v>0.73</v>
      </c>
      <c r="M38" s="212">
        <f t="shared" si="0"/>
        <v>2.7355471379898946</v>
      </c>
      <c r="N38" s="196">
        <v>36449</v>
      </c>
      <c r="O38" s="61">
        <f t="shared" si="1"/>
        <v>411.3531312635497</v>
      </c>
      <c r="P38" s="198">
        <v>977.88</v>
      </c>
      <c r="Q38" s="274" t="s">
        <v>261</v>
      </c>
    </row>
    <row r="39" spans="1:17" s="202" customFormat="1" ht="12" customHeight="1">
      <c r="A39" s="121" t="s">
        <v>360</v>
      </c>
      <c r="B39" s="224">
        <v>150379</v>
      </c>
      <c r="C39" s="281">
        <v>405819</v>
      </c>
      <c r="D39" s="191">
        <v>202199</v>
      </c>
      <c r="E39" s="191">
        <v>203620</v>
      </c>
      <c r="F39" s="191">
        <v>403601</v>
      </c>
      <c r="G39" s="191">
        <v>200973</v>
      </c>
      <c r="H39" s="191">
        <v>202628</v>
      </c>
      <c r="I39" s="192">
        <v>2218</v>
      </c>
      <c r="J39" s="191">
        <v>1226</v>
      </c>
      <c r="K39" s="191">
        <v>992</v>
      </c>
      <c r="L39" s="211">
        <f>(C39-C38)/C38*100</f>
        <v>0.8862559477345161</v>
      </c>
      <c r="M39" s="225">
        <v>2.7</v>
      </c>
      <c r="N39" s="224">
        <v>38394</v>
      </c>
      <c r="O39" s="226">
        <f>C39/P39</f>
        <v>415.04970544919</v>
      </c>
      <c r="P39" s="226">
        <v>977.76</v>
      </c>
      <c r="Q39" s="275" t="s">
        <v>360</v>
      </c>
    </row>
    <row r="40" spans="1:17" s="202" customFormat="1" ht="12" customHeight="1">
      <c r="A40" s="121" t="s">
        <v>655</v>
      </c>
      <c r="B40" s="224">
        <v>153042</v>
      </c>
      <c r="C40" s="281">
        <v>408364</v>
      </c>
      <c r="D40" s="191">
        <v>203436</v>
      </c>
      <c r="E40" s="191">
        <v>204928</v>
      </c>
      <c r="F40" s="191">
        <v>405458</v>
      </c>
      <c r="G40" s="191">
        <v>201884</v>
      </c>
      <c r="H40" s="191">
        <v>203574</v>
      </c>
      <c r="I40" s="192">
        <v>2906</v>
      </c>
      <c r="J40" s="191">
        <v>1552</v>
      </c>
      <c r="K40" s="191">
        <v>1354</v>
      </c>
      <c r="L40" s="211">
        <f>(C40-C39)/C39*100</f>
        <v>0.6271268718320236</v>
      </c>
      <c r="M40" s="225">
        <v>2.7</v>
      </c>
      <c r="N40" s="224">
        <v>40308</v>
      </c>
      <c r="O40" s="226">
        <v>417.65</v>
      </c>
      <c r="P40" s="226">
        <v>977.77</v>
      </c>
      <c r="Q40" s="275" t="s">
        <v>664</v>
      </c>
    </row>
    <row r="41" spans="1:17" s="202" customFormat="1" ht="12" customHeight="1">
      <c r="A41" s="121" t="s">
        <v>699</v>
      </c>
      <c r="B41" s="224">
        <v>155398</v>
      </c>
      <c r="C41" s="281">
        <v>410915</v>
      </c>
      <c r="D41" s="191">
        <v>205004</v>
      </c>
      <c r="E41" s="191">
        <v>205911</v>
      </c>
      <c r="F41" s="191">
        <v>407498</v>
      </c>
      <c r="G41" s="191">
        <v>203107</v>
      </c>
      <c r="H41" s="191">
        <v>204391</v>
      </c>
      <c r="I41" s="192">
        <v>3417</v>
      </c>
      <c r="J41" s="191">
        <v>1897</v>
      </c>
      <c r="K41" s="191">
        <v>1520</v>
      </c>
      <c r="L41" s="211">
        <f>(C41-C40)/C40*100</f>
        <v>0.6246877785505088</v>
      </c>
      <c r="M41" s="225">
        <v>2.644274701090104</v>
      </c>
      <c r="N41" s="224">
        <v>42015</v>
      </c>
      <c r="O41" s="226">
        <v>420.2573202286836</v>
      </c>
      <c r="P41" s="226">
        <v>977.77</v>
      </c>
      <c r="Q41" s="275" t="s">
        <v>700</v>
      </c>
    </row>
    <row r="42" spans="1:17" s="348" customFormat="1" ht="14.25">
      <c r="A42" s="345" t="s">
        <v>703</v>
      </c>
      <c r="B42" s="346">
        <v>157704</v>
      </c>
      <c r="C42" s="303">
        <f>D42+E42</f>
        <v>414116</v>
      </c>
      <c r="D42" s="149">
        <v>206700</v>
      </c>
      <c r="E42" s="149">
        <v>207416</v>
      </c>
      <c r="F42" s="303">
        <f>G42+H42</f>
        <v>410378</v>
      </c>
      <c r="G42" s="149">
        <v>204689</v>
      </c>
      <c r="H42" s="149">
        <v>205689</v>
      </c>
      <c r="I42" s="303">
        <f>J42+K42</f>
        <v>3738</v>
      </c>
      <c r="J42" s="149">
        <v>2011</v>
      </c>
      <c r="K42" s="149">
        <v>1727</v>
      </c>
      <c r="L42" s="304">
        <f>(C42-C41)/C41*100</f>
        <v>0.7789932224425976</v>
      </c>
      <c r="M42" s="305">
        <f>C42/B42</f>
        <v>2.6259067620352052</v>
      </c>
      <c r="N42" s="149">
        <v>43743</v>
      </c>
      <c r="O42" s="306">
        <f>C42/P42</f>
        <v>423.4574718285375</v>
      </c>
      <c r="P42" s="307">
        <v>977.94</v>
      </c>
      <c r="Q42" s="347" t="s">
        <v>721</v>
      </c>
    </row>
    <row r="43" spans="1:17" s="406" customFormat="1" ht="13.5" thickBot="1">
      <c r="A43" s="771" t="s">
        <v>722</v>
      </c>
      <c r="B43" s="772">
        <v>162824</v>
      </c>
      <c r="C43" s="773">
        <f>SUM(D43:E43)</f>
        <v>421683</v>
      </c>
      <c r="D43" s="774">
        <v>210428</v>
      </c>
      <c r="E43" s="774">
        <v>211255</v>
      </c>
      <c r="F43" s="773">
        <f>SUM(G43:H43)</f>
        <v>417539</v>
      </c>
      <c r="G43" s="774">
        <v>208215</v>
      </c>
      <c r="H43" s="774">
        <v>209324</v>
      </c>
      <c r="I43" s="773">
        <f>SUM(J43:K43)</f>
        <v>4144</v>
      </c>
      <c r="J43" s="774">
        <v>2213</v>
      </c>
      <c r="K43" s="774">
        <v>1931</v>
      </c>
      <c r="L43" s="775">
        <f>(C43-C42)/C42*100</f>
        <v>1.827265790261666</v>
      </c>
      <c r="M43" s="776">
        <f>C43/B43</f>
        <v>2.5898086277207293</v>
      </c>
      <c r="N43" s="774">
        <v>45711</v>
      </c>
      <c r="O43" s="777">
        <v>431.17</v>
      </c>
      <c r="P43" s="778">
        <v>977.98</v>
      </c>
      <c r="Q43" s="779" t="s">
        <v>722</v>
      </c>
    </row>
    <row r="44" spans="1:8" s="806" customFormat="1" ht="14.25" customHeight="1">
      <c r="A44" s="803" t="s">
        <v>835</v>
      </c>
      <c r="B44" s="804"/>
      <c r="C44" s="804"/>
      <c r="D44" s="804"/>
      <c r="E44" s="805"/>
      <c r="H44" s="738" t="s">
        <v>839</v>
      </c>
    </row>
    <row r="45" spans="1:19" s="737" customFormat="1" ht="14.25" customHeight="1">
      <c r="A45" s="808" t="s">
        <v>836</v>
      </c>
      <c r="H45" s="810" t="s">
        <v>837</v>
      </c>
      <c r="N45" s="809"/>
      <c r="O45" s="809"/>
      <c r="P45" s="809"/>
      <c r="R45" s="809"/>
      <c r="S45" s="809"/>
    </row>
    <row r="46" spans="1:11" s="737" customFormat="1" ht="14.25" customHeight="1">
      <c r="A46" s="898" t="s">
        <v>838</v>
      </c>
      <c r="B46" s="828"/>
      <c r="C46" s="828"/>
      <c r="D46" s="828"/>
      <c r="E46" s="828"/>
      <c r="F46" s="828"/>
      <c r="G46" s="828"/>
      <c r="H46" s="828"/>
      <c r="I46" s="828"/>
      <c r="J46" s="828"/>
      <c r="K46" s="828"/>
    </row>
    <row r="47" spans="1:15" s="34" customFormat="1" ht="12" customHeight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3"/>
    </row>
  </sheetData>
  <mergeCells count="5">
    <mergeCell ref="A1:Q1"/>
    <mergeCell ref="Q3:Q7"/>
    <mergeCell ref="A3:A7"/>
    <mergeCell ref="O3:P3"/>
    <mergeCell ref="N3:N4"/>
  </mergeCells>
  <printOptions/>
  <pageMargins left="0.62" right="0.63" top="0.59" bottom="0.36" header="0.5118110236220472" footer="0.34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:H1"/>
    </sheetView>
  </sheetViews>
  <sheetFormatPr defaultColWidth="8.88671875" defaultRowHeight="13.5"/>
  <cols>
    <col min="1" max="1" width="12.4453125" style="0" customWidth="1"/>
    <col min="2" max="4" width="14.6640625" style="0" customWidth="1"/>
    <col min="5" max="5" width="14.10546875" style="0" customWidth="1"/>
    <col min="6" max="6" width="14.5546875" style="0" customWidth="1"/>
    <col min="7" max="8" width="14.10546875" style="0" customWidth="1"/>
  </cols>
  <sheetData>
    <row r="1" spans="1:8" ht="52.5" customHeight="1">
      <c r="A1" s="1040" t="s">
        <v>833</v>
      </c>
      <c r="B1" s="1041"/>
      <c r="C1" s="1041"/>
      <c r="D1" s="1041"/>
      <c r="E1" s="1041"/>
      <c r="F1" s="1041"/>
      <c r="G1" s="1041"/>
      <c r="H1" s="1041"/>
    </row>
    <row r="2" spans="1:8" ht="14.25">
      <c r="A2" s="164" t="s">
        <v>265</v>
      </c>
      <c r="B2" s="15"/>
      <c r="C2" s="15"/>
      <c r="D2" s="15"/>
      <c r="E2" s="15"/>
      <c r="F2" s="15"/>
      <c r="G2" s="1054" t="s">
        <v>266</v>
      </c>
      <c r="H2" s="1054"/>
    </row>
    <row r="3" spans="1:8" ht="32.25" customHeight="1">
      <c r="A3" s="1042" t="s">
        <v>267</v>
      </c>
      <c r="B3" s="1045" t="s">
        <v>271</v>
      </c>
      <c r="C3" s="1055"/>
      <c r="D3" s="1055"/>
      <c r="E3" s="1055"/>
      <c r="F3" s="1055"/>
      <c r="G3" s="1056"/>
      <c r="H3" s="72"/>
    </row>
    <row r="4" spans="1:8" ht="32.25" customHeight="1">
      <c r="A4" s="1043"/>
      <c r="B4" s="1045" t="s">
        <v>682</v>
      </c>
      <c r="C4" s="1055"/>
      <c r="D4" s="1055"/>
      <c r="E4" s="1055"/>
      <c r="F4" s="1055"/>
      <c r="G4" s="1056"/>
      <c r="H4" s="123" t="s">
        <v>268</v>
      </c>
    </row>
    <row r="5" spans="1:8" ht="20.25" customHeight="1">
      <c r="A5" s="1043"/>
      <c r="B5" s="22" t="s">
        <v>409</v>
      </c>
      <c r="C5" s="22" t="s">
        <v>322</v>
      </c>
      <c r="D5" s="21" t="s">
        <v>323</v>
      </c>
      <c r="E5" s="26" t="s">
        <v>273</v>
      </c>
      <c r="F5" s="27" t="s">
        <v>273</v>
      </c>
      <c r="G5" s="22" t="s">
        <v>324</v>
      </c>
      <c r="H5" s="123" t="s">
        <v>269</v>
      </c>
    </row>
    <row r="6" spans="1:8" ht="23.25" customHeight="1">
      <c r="A6" s="1044"/>
      <c r="B6" s="28" t="s">
        <v>435</v>
      </c>
      <c r="C6" s="28" t="s">
        <v>325</v>
      </c>
      <c r="D6" s="28" t="s">
        <v>326</v>
      </c>
      <c r="E6" s="23" t="s">
        <v>274</v>
      </c>
      <c r="F6" s="23" t="s">
        <v>275</v>
      </c>
      <c r="G6" s="28" t="s">
        <v>327</v>
      </c>
      <c r="H6" s="73"/>
    </row>
    <row r="7" spans="1:8" s="17" customFormat="1" ht="23.25" customHeight="1">
      <c r="A7" s="252" t="s">
        <v>360</v>
      </c>
      <c r="B7" s="255">
        <v>102</v>
      </c>
      <c r="C7" s="253">
        <v>54</v>
      </c>
      <c r="D7" s="253">
        <v>47</v>
      </c>
      <c r="E7" s="253">
        <v>3</v>
      </c>
      <c r="F7" s="253">
        <v>44</v>
      </c>
      <c r="G7" s="278">
        <v>1</v>
      </c>
      <c r="H7" s="249" t="s">
        <v>360</v>
      </c>
    </row>
    <row r="8" spans="1:8" s="17" customFormat="1" ht="23.25" customHeight="1">
      <c r="A8" s="252" t="s">
        <v>655</v>
      </c>
      <c r="B8" s="255">
        <v>89</v>
      </c>
      <c r="C8" s="253">
        <v>40</v>
      </c>
      <c r="D8" s="253">
        <v>49</v>
      </c>
      <c r="E8" s="253">
        <v>9</v>
      </c>
      <c r="F8" s="253">
        <v>40</v>
      </c>
      <c r="G8" s="768" t="s">
        <v>10</v>
      </c>
      <c r="H8" s="249" t="s">
        <v>655</v>
      </c>
    </row>
    <row r="9" spans="1:8" s="17" customFormat="1" ht="23.25" customHeight="1">
      <c r="A9" s="252" t="s">
        <v>699</v>
      </c>
      <c r="B9" s="253">
        <v>77</v>
      </c>
      <c r="C9" s="253">
        <v>35</v>
      </c>
      <c r="D9" s="253">
        <v>42</v>
      </c>
      <c r="E9" s="74" t="s">
        <v>681</v>
      </c>
      <c r="F9" s="74" t="s">
        <v>11</v>
      </c>
      <c r="G9" s="768" t="s">
        <v>681</v>
      </c>
      <c r="H9" s="249" t="s">
        <v>699</v>
      </c>
    </row>
    <row r="10" spans="1:8" s="90" customFormat="1" ht="23.25" customHeight="1">
      <c r="A10" s="397" t="s">
        <v>702</v>
      </c>
      <c r="B10" s="761">
        <v>65</v>
      </c>
      <c r="C10" s="761">
        <v>35</v>
      </c>
      <c r="D10" s="761">
        <v>30</v>
      </c>
      <c r="E10" s="762">
        <v>2</v>
      </c>
      <c r="F10" s="762">
        <v>28</v>
      </c>
      <c r="G10" s="403" t="s">
        <v>384</v>
      </c>
      <c r="H10" s="404" t="s">
        <v>702</v>
      </c>
    </row>
    <row r="11" spans="1:8" s="765" customFormat="1" ht="23.25" customHeight="1">
      <c r="A11" s="741" t="s">
        <v>726</v>
      </c>
      <c r="B11" s="763">
        <f>SUM(B12:B17)</f>
        <v>72</v>
      </c>
      <c r="C11" s="764">
        <f>SUM(C12:C17)</f>
        <v>39</v>
      </c>
      <c r="D11" s="764">
        <f>SUM(D12:D17)</f>
        <v>33</v>
      </c>
      <c r="E11" s="764">
        <f>SUM(E12:E17)</f>
        <v>1</v>
      </c>
      <c r="F11" s="764">
        <f>SUM(F12:F17)</f>
        <v>32</v>
      </c>
      <c r="G11" s="759" t="s">
        <v>384</v>
      </c>
      <c r="H11" s="741" t="s">
        <v>726</v>
      </c>
    </row>
    <row r="12" spans="1:8" s="90" customFormat="1" ht="23.25" customHeight="1">
      <c r="A12" s="745" t="s">
        <v>13</v>
      </c>
      <c r="B12" s="761">
        <f aca="true" t="shared" si="0" ref="B12:B17">SUM(C12:D12)</f>
        <v>40</v>
      </c>
      <c r="C12" s="761">
        <v>16</v>
      </c>
      <c r="D12" s="761">
        <v>24</v>
      </c>
      <c r="E12" s="762">
        <v>1</v>
      </c>
      <c r="F12" s="761">
        <v>23</v>
      </c>
      <c r="G12" s="755" t="s">
        <v>384</v>
      </c>
      <c r="H12" s="756" t="s">
        <v>305</v>
      </c>
    </row>
    <row r="13" spans="1:8" s="90" customFormat="1" ht="23.25" customHeight="1">
      <c r="A13" s="745" t="s">
        <v>751</v>
      </c>
      <c r="B13" s="761">
        <f t="shared" si="0"/>
        <v>12</v>
      </c>
      <c r="C13" s="762">
        <v>7</v>
      </c>
      <c r="D13" s="762">
        <v>5</v>
      </c>
      <c r="E13" s="762" t="s">
        <v>12</v>
      </c>
      <c r="F13" s="762">
        <v>5</v>
      </c>
      <c r="G13" s="755" t="s">
        <v>12</v>
      </c>
      <c r="H13" s="756" t="s">
        <v>306</v>
      </c>
    </row>
    <row r="14" spans="1:8" s="90" customFormat="1" ht="23.25" customHeight="1">
      <c r="A14" s="745" t="s">
        <v>752</v>
      </c>
      <c r="B14" s="761">
        <f t="shared" si="0"/>
        <v>5</v>
      </c>
      <c r="C14" s="762">
        <v>5</v>
      </c>
      <c r="D14" s="762" t="s">
        <v>12</v>
      </c>
      <c r="E14" s="762" t="s">
        <v>12</v>
      </c>
      <c r="F14" s="762" t="s">
        <v>12</v>
      </c>
      <c r="G14" s="755" t="s">
        <v>12</v>
      </c>
      <c r="H14" s="756" t="s">
        <v>749</v>
      </c>
    </row>
    <row r="15" spans="1:8" s="90" customFormat="1" ht="23.25" customHeight="1">
      <c r="A15" s="745" t="s">
        <v>753</v>
      </c>
      <c r="B15" s="761">
        <f t="shared" si="0"/>
        <v>3</v>
      </c>
      <c r="C15" s="762">
        <v>1</v>
      </c>
      <c r="D15" s="762">
        <v>2</v>
      </c>
      <c r="E15" s="762" t="s">
        <v>12</v>
      </c>
      <c r="F15" s="762">
        <v>2</v>
      </c>
      <c r="G15" s="755" t="s">
        <v>12</v>
      </c>
      <c r="H15" s="756" t="s">
        <v>754</v>
      </c>
    </row>
    <row r="16" spans="1:8" s="90" customFormat="1" ht="23.25" customHeight="1">
      <c r="A16" s="745" t="s">
        <v>755</v>
      </c>
      <c r="B16" s="761">
        <f t="shared" si="0"/>
        <v>2</v>
      </c>
      <c r="C16" s="762">
        <v>2</v>
      </c>
      <c r="D16" s="762" t="s">
        <v>12</v>
      </c>
      <c r="E16" s="762" t="s">
        <v>12</v>
      </c>
      <c r="F16" s="762" t="s">
        <v>12</v>
      </c>
      <c r="G16" s="755" t="s">
        <v>12</v>
      </c>
      <c r="H16" s="756" t="s">
        <v>756</v>
      </c>
    </row>
    <row r="17" spans="1:8" s="90" customFormat="1" ht="23.25" customHeight="1">
      <c r="A17" s="748" t="s">
        <v>757</v>
      </c>
      <c r="B17" s="766">
        <f t="shared" si="0"/>
        <v>10</v>
      </c>
      <c r="C17" s="767">
        <v>8</v>
      </c>
      <c r="D17" s="767">
        <v>2</v>
      </c>
      <c r="E17" s="767" t="s">
        <v>12</v>
      </c>
      <c r="F17" s="767">
        <v>2</v>
      </c>
      <c r="G17" s="757" t="s">
        <v>12</v>
      </c>
      <c r="H17" s="758" t="s">
        <v>313</v>
      </c>
    </row>
    <row r="18" spans="1:13" s="888" customFormat="1" ht="61.5" customHeight="1">
      <c r="A18" s="1053" t="s">
        <v>9</v>
      </c>
      <c r="B18" s="1053"/>
      <c r="C18" s="1053"/>
      <c r="D18" s="1050"/>
      <c r="E18" s="887"/>
      <c r="F18" s="1050" t="s">
        <v>8</v>
      </c>
      <c r="G18" s="1051"/>
      <c r="H18" s="1051"/>
      <c r="K18" s="889"/>
      <c r="L18" s="889"/>
      <c r="M18" s="890"/>
    </row>
    <row r="19" spans="1:8" s="770" customFormat="1" ht="12">
      <c r="A19" s="1052" t="s">
        <v>5</v>
      </c>
      <c r="B19" s="1052"/>
      <c r="C19" s="1052"/>
      <c r="D19" s="1052"/>
      <c r="E19" s="1052"/>
      <c r="F19" s="1052"/>
      <c r="G19" s="1052"/>
      <c r="H19" s="1052"/>
    </row>
    <row r="20" spans="1:6" s="770" customFormat="1" ht="12">
      <c r="A20" s="770" t="s">
        <v>6</v>
      </c>
      <c r="F20" s="891"/>
    </row>
    <row r="21" spans="1:19" s="770" customFormat="1" ht="15" customHeight="1">
      <c r="A21" s="882" t="s">
        <v>887</v>
      </c>
      <c r="B21" s="883"/>
      <c r="C21" s="883"/>
      <c r="D21" s="883"/>
      <c r="E21" s="883"/>
      <c r="F21" s="883"/>
      <c r="H21" s="883"/>
      <c r="I21" s="883"/>
      <c r="J21" s="883"/>
      <c r="K21" s="883"/>
      <c r="M21" s="883"/>
      <c r="N21" s="883"/>
      <c r="O21" s="883"/>
      <c r="P21" s="883"/>
      <c r="Q21" s="883"/>
      <c r="R21" s="883"/>
      <c r="S21" s="883"/>
    </row>
    <row r="22" s="884" customFormat="1" ht="3" customHeight="1"/>
    <row r="23" s="884" customFormat="1" ht="13.5"/>
  </sheetData>
  <mergeCells count="8">
    <mergeCell ref="A19:H19"/>
    <mergeCell ref="A18:D18"/>
    <mergeCell ref="A1:H1"/>
    <mergeCell ref="G2:H2"/>
    <mergeCell ref="A3:A6"/>
    <mergeCell ref="B3:G3"/>
    <mergeCell ref="B4:G4"/>
    <mergeCell ref="F18:H18"/>
  </mergeCells>
  <printOptions/>
  <pageMargins left="0.51" right="0.51" top="0.38" bottom="0.44" header="0.29" footer="0.2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F1"/>
    </sheetView>
  </sheetViews>
  <sheetFormatPr defaultColWidth="8.88671875" defaultRowHeight="13.5"/>
  <cols>
    <col min="1" max="1" width="12.4453125" style="0" customWidth="1"/>
    <col min="2" max="2" width="11.3359375" style="0" customWidth="1"/>
    <col min="3" max="3" width="12.6640625" style="0" customWidth="1"/>
    <col min="4" max="4" width="11.3359375" style="0" customWidth="1"/>
    <col min="5" max="5" width="13.3359375" style="0" customWidth="1"/>
    <col min="6" max="6" width="13.10546875" style="0" customWidth="1"/>
  </cols>
  <sheetData>
    <row r="1" spans="1:6" ht="32.25" customHeight="1">
      <c r="A1" s="1059" t="s">
        <v>834</v>
      </c>
      <c r="B1" s="1059"/>
      <c r="C1" s="1059"/>
      <c r="D1" s="1059"/>
      <c r="E1" s="930"/>
      <c r="F1" s="930"/>
    </row>
    <row r="2" spans="1:6" ht="27" customHeight="1">
      <c r="A2" s="302" t="s">
        <v>758</v>
      </c>
      <c r="B2" s="301"/>
      <c r="C2" s="301"/>
      <c r="D2" s="301"/>
      <c r="F2" s="301" t="s">
        <v>759</v>
      </c>
    </row>
    <row r="3" spans="1:6" s="740" customFormat="1" ht="20.25" customHeight="1">
      <c r="A3" s="1060" t="s">
        <v>15</v>
      </c>
      <c r="B3" s="1057" t="s">
        <v>711</v>
      </c>
      <c r="C3" s="1057" t="s">
        <v>712</v>
      </c>
      <c r="D3" s="1057" t="s">
        <v>713</v>
      </c>
      <c r="E3" s="1057" t="s">
        <v>714</v>
      </c>
      <c r="F3" s="1062" t="s">
        <v>264</v>
      </c>
    </row>
    <row r="4" spans="1:6" s="740" customFormat="1" ht="20.25" customHeight="1">
      <c r="A4" s="1061"/>
      <c r="B4" s="1058"/>
      <c r="C4" s="1058"/>
      <c r="D4" s="1058"/>
      <c r="E4" s="1058"/>
      <c r="F4" s="1063"/>
    </row>
    <row r="5" spans="1:6" s="17" customFormat="1" ht="34.5" customHeight="1">
      <c r="A5" s="797" t="s">
        <v>702</v>
      </c>
      <c r="B5" s="799">
        <v>2374</v>
      </c>
      <c r="C5" s="800">
        <v>208</v>
      </c>
      <c r="D5" s="800">
        <v>2330</v>
      </c>
      <c r="E5" s="800">
        <v>51</v>
      </c>
      <c r="F5" s="798" t="s">
        <v>702</v>
      </c>
    </row>
    <row r="6" spans="1:6" s="765" customFormat="1" ht="34.5" customHeight="1">
      <c r="A6" s="892" t="s">
        <v>722</v>
      </c>
      <c r="B6" s="895">
        <v>2544</v>
      </c>
      <c r="C6" s="895">
        <v>251</v>
      </c>
      <c r="D6" s="895">
        <v>2398</v>
      </c>
      <c r="E6" s="895">
        <v>59</v>
      </c>
      <c r="F6" s="896" t="s">
        <v>722</v>
      </c>
    </row>
    <row r="7" spans="1:5" s="770" customFormat="1" ht="16.5" customHeight="1">
      <c r="A7" s="897" t="s">
        <v>718</v>
      </c>
      <c r="E7" s="770" t="s">
        <v>1</v>
      </c>
    </row>
    <row r="8" s="770" customFormat="1" ht="16.5" customHeight="1">
      <c r="A8" s="897" t="s">
        <v>719</v>
      </c>
    </row>
    <row r="9" s="884" customFormat="1" ht="13.5"/>
  </sheetData>
  <mergeCells count="7">
    <mergeCell ref="E3:E4"/>
    <mergeCell ref="A1:F1"/>
    <mergeCell ref="B3:B4"/>
    <mergeCell ref="C3:C4"/>
    <mergeCell ref="D3:D4"/>
    <mergeCell ref="A3:A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:P1"/>
    </sheetView>
  </sheetViews>
  <sheetFormatPr defaultColWidth="8.88671875" defaultRowHeight="13.5"/>
  <cols>
    <col min="1" max="1" width="11.10546875" style="145" customWidth="1"/>
    <col min="2" max="2" width="9.6640625" style="145" customWidth="1"/>
    <col min="3" max="11" width="7.3359375" style="145" customWidth="1"/>
    <col min="12" max="13" width="9.10546875" style="145" customWidth="1"/>
    <col min="14" max="14" width="8.77734375" style="145" customWidth="1"/>
    <col min="15" max="15" width="8.4453125" style="145" customWidth="1"/>
    <col min="16" max="16" width="10.6640625" style="145" customWidth="1"/>
    <col min="17" max="16384" width="14.77734375" style="145" customWidth="1"/>
  </cols>
  <sheetData>
    <row r="1" spans="1:16" s="128" customFormat="1" ht="32.25" customHeight="1">
      <c r="A1" s="947" t="s">
        <v>697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</row>
    <row r="2" spans="1:16" s="131" customFormat="1" ht="18" customHeight="1">
      <c r="A2" s="129" t="s">
        <v>439</v>
      </c>
      <c r="B2" s="129"/>
      <c r="C2" s="130"/>
      <c r="D2" s="129"/>
      <c r="E2" s="129"/>
      <c r="F2" s="129"/>
      <c r="G2" s="129"/>
      <c r="H2" s="129"/>
      <c r="I2" s="129"/>
      <c r="J2" s="129"/>
      <c r="K2" s="129"/>
      <c r="L2" s="129"/>
      <c r="N2" s="129"/>
      <c r="O2" s="129"/>
      <c r="P2" s="132" t="s">
        <v>333</v>
      </c>
    </row>
    <row r="3" spans="1:16" s="90" customFormat="1" ht="26.25" customHeight="1">
      <c r="A3" s="950" t="s">
        <v>521</v>
      </c>
      <c r="B3" s="78" t="s">
        <v>440</v>
      </c>
      <c r="C3" s="133" t="s">
        <v>441</v>
      </c>
      <c r="D3" s="134"/>
      <c r="E3" s="134"/>
      <c r="F3" s="134"/>
      <c r="G3" s="134"/>
      <c r="H3" s="134"/>
      <c r="I3" s="134"/>
      <c r="J3" s="134"/>
      <c r="K3" s="134"/>
      <c r="L3" s="135" t="s">
        <v>442</v>
      </c>
      <c r="M3" s="136" t="s">
        <v>443</v>
      </c>
      <c r="N3" s="948" t="s">
        <v>444</v>
      </c>
      <c r="O3" s="949"/>
      <c r="P3" s="929" t="s">
        <v>522</v>
      </c>
    </row>
    <row r="4" spans="1:16" s="90" customFormat="1" ht="37.5" customHeight="1">
      <c r="A4" s="951"/>
      <c r="B4" s="137"/>
      <c r="C4" s="133" t="s">
        <v>445</v>
      </c>
      <c r="D4" s="138"/>
      <c r="E4" s="139"/>
      <c r="F4" s="140" t="s">
        <v>446</v>
      </c>
      <c r="G4" s="138"/>
      <c r="H4" s="139"/>
      <c r="I4" s="140" t="s">
        <v>447</v>
      </c>
      <c r="J4" s="138"/>
      <c r="K4" s="139"/>
      <c r="L4" s="77" t="s">
        <v>448</v>
      </c>
      <c r="M4" s="77" t="s">
        <v>449</v>
      </c>
      <c r="N4" s="91"/>
      <c r="O4" s="78" t="s">
        <v>450</v>
      </c>
      <c r="P4" s="919"/>
    </row>
    <row r="5" spans="1:16" s="90" customFormat="1" ht="26.25" customHeight="1">
      <c r="A5" s="951"/>
      <c r="B5" s="141"/>
      <c r="C5" s="142"/>
      <c r="D5" s="80" t="s">
        <v>281</v>
      </c>
      <c r="E5" s="77" t="s">
        <v>282</v>
      </c>
      <c r="F5" s="91"/>
      <c r="G5" s="80" t="s">
        <v>281</v>
      </c>
      <c r="H5" s="80" t="s">
        <v>282</v>
      </c>
      <c r="I5" s="142"/>
      <c r="J5" s="80" t="s">
        <v>281</v>
      </c>
      <c r="K5" s="77" t="s">
        <v>282</v>
      </c>
      <c r="L5" s="91" t="s">
        <v>451</v>
      </c>
      <c r="M5" s="141" t="s">
        <v>452</v>
      </c>
      <c r="N5" s="91"/>
      <c r="O5" s="137" t="s">
        <v>367</v>
      </c>
      <c r="P5" s="919"/>
    </row>
    <row r="6" spans="1:16" s="90" customFormat="1" ht="26.25" customHeight="1">
      <c r="A6" s="951"/>
      <c r="B6" s="141" t="s">
        <v>453</v>
      </c>
      <c r="C6" s="142"/>
      <c r="D6" s="141"/>
      <c r="E6" s="91"/>
      <c r="F6" s="91"/>
      <c r="G6" s="141"/>
      <c r="H6" s="141"/>
      <c r="I6" s="142"/>
      <c r="J6" s="141"/>
      <c r="K6" s="91"/>
      <c r="L6" s="91" t="s">
        <v>454</v>
      </c>
      <c r="M6" s="143" t="s">
        <v>455</v>
      </c>
      <c r="N6" s="91" t="s">
        <v>368</v>
      </c>
      <c r="O6" s="141"/>
      <c r="P6" s="919"/>
    </row>
    <row r="7" spans="1:16" s="90" customFormat="1" ht="26.25" customHeight="1">
      <c r="A7" s="928"/>
      <c r="B7" s="92" t="s">
        <v>456</v>
      </c>
      <c r="C7" s="144"/>
      <c r="D7" s="92" t="s">
        <v>284</v>
      </c>
      <c r="E7" s="93" t="s">
        <v>285</v>
      </c>
      <c r="F7" s="93"/>
      <c r="G7" s="92" t="s">
        <v>284</v>
      </c>
      <c r="H7" s="92" t="s">
        <v>285</v>
      </c>
      <c r="I7" s="144"/>
      <c r="J7" s="92" t="s">
        <v>284</v>
      </c>
      <c r="K7" s="93" t="s">
        <v>285</v>
      </c>
      <c r="L7" s="93" t="s">
        <v>457</v>
      </c>
      <c r="M7" s="93" t="s">
        <v>458</v>
      </c>
      <c r="N7" s="93" t="s">
        <v>459</v>
      </c>
      <c r="O7" s="92" t="s">
        <v>460</v>
      </c>
      <c r="P7" s="920"/>
    </row>
    <row r="8" spans="1:16" s="233" customFormat="1" ht="44.25" customHeight="1">
      <c r="A8" s="227">
        <v>2006</v>
      </c>
      <c r="B8" s="228">
        <v>150379</v>
      </c>
      <c r="C8" s="228">
        <f>SUM(D8:E8)</f>
        <v>405819</v>
      </c>
      <c r="D8" s="228">
        <v>202199</v>
      </c>
      <c r="E8" s="228">
        <v>203620</v>
      </c>
      <c r="F8" s="228">
        <f>SUM(G8:H8)</f>
        <v>403601</v>
      </c>
      <c r="G8" s="228">
        <v>200973</v>
      </c>
      <c r="H8" s="228">
        <v>202628</v>
      </c>
      <c r="I8" s="228">
        <f>SUM(J8:K8)</f>
        <v>2218</v>
      </c>
      <c r="J8" s="228">
        <v>1226</v>
      </c>
      <c r="K8" s="228">
        <v>992</v>
      </c>
      <c r="L8" s="229">
        <v>2.7</v>
      </c>
      <c r="M8" s="228">
        <v>38394</v>
      </c>
      <c r="N8" s="230">
        <v>415</v>
      </c>
      <c r="O8" s="231">
        <v>997.76</v>
      </c>
      <c r="P8" s="232">
        <v>2006</v>
      </c>
    </row>
    <row r="9" spans="1:16" s="233" customFormat="1" ht="44.25" customHeight="1">
      <c r="A9" s="227">
        <v>2007</v>
      </c>
      <c r="B9" s="228">
        <v>153042</v>
      </c>
      <c r="C9" s="228">
        <f>SUM(D9:E9)</f>
        <v>408364</v>
      </c>
      <c r="D9" s="228">
        <v>203436</v>
      </c>
      <c r="E9" s="228">
        <v>204928</v>
      </c>
      <c r="F9" s="228">
        <f>SUM(G9:H9)</f>
        <v>405458</v>
      </c>
      <c r="G9" s="228">
        <v>201884</v>
      </c>
      <c r="H9" s="228">
        <v>203574</v>
      </c>
      <c r="I9" s="228">
        <f>SUM(J9:K9)</f>
        <v>2906</v>
      </c>
      <c r="J9" s="228">
        <v>1552</v>
      </c>
      <c r="K9" s="228">
        <v>1354</v>
      </c>
      <c r="L9" s="229">
        <v>2.7</v>
      </c>
      <c r="M9" s="228">
        <v>40308</v>
      </c>
      <c r="N9" s="704">
        <v>417.65</v>
      </c>
      <c r="O9" s="231">
        <v>977.77</v>
      </c>
      <c r="P9" s="232">
        <v>2007</v>
      </c>
    </row>
    <row r="10" spans="1:16" s="233" customFormat="1" ht="44.25" customHeight="1">
      <c r="A10" s="227">
        <v>2008</v>
      </c>
      <c r="B10" s="228">
        <v>155398</v>
      </c>
      <c r="C10" s="228">
        <f>SUM(D10:E10)</f>
        <v>410915</v>
      </c>
      <c r="D10" s="228">
        <v>205004</v>
      </c>
      <c r="E10" s="228">
        <v>205911</v>
      </c>
      <c r="F10" s="228">
        <f>SUM(G10:H10)</f>
        <v>407498</v>
      </c>
      <c r="G10" s="228">
        <v>203107</v>
      </c>
      <c r="H10" s="228">
        <v>204391</v>
      </c>
      <c r="I10" s="228">
        <f>SUM(J10:K10)</f>
        <v>3417</v>
      </c>
      <c r="J10" s="228">
        <v>1897</v>
      </c>
      <c r="K10" s="228">
        <v>1520</v>
      </c>
      <c r="L10" s="229">
        <v>2.6</v>
      </c>
      <c r="M10" s="228">
        <v>42015</v>
      </c>
      <c r="N10" s="230">
        <v>420.26</v>
      </c>
      <c r="O10" s="231">
        <v>977.77</v>
      </c>
      <c r="P10" s="232">
        <v>2008</v>
      </c>
    </row>
    <row r="11" spans="1:16" ht="44.25" customHeight="1">
      <c r="A11" s="349">
        <v>2009</v>
      </c>
      <c r="B11" s="262">
        <v>157704</v>
      </c>
      <c r="C11" s="228">
        <f>SUM(D11:E11)</f>
        <v>414116</v>
      </c>
      <c r="D11" s="262">
        <v>206700</v>
      </c>
      <c r="E11" s="262">
        <v>207416</v>
      </c>
      <c r="F11" s="228">
        <f>SUM(G11:H11)</f>
        <v>410378</v>
      </c>
      <c r="G11" s="262">
        <v>204689</v>
      </c>
      <c r="H11" s="262">
        <v>205689</v>
      </c>
      <c r="I11" s="228">
        <f>SUM(J11:K11)</f>
        <v>3738</v>
      </c>
      <c r="J11" s="262">
        <v>2011</v>
      </c>
      <c r="K11" s="262">
        <v>1727</v>
      </c>
      <c r="L11" s="261">
        <v>2.6085636463017488</v>
      </c>
      <c r="M11" s="262">
        <v>43743</v>
      </c>
      <c r="N11" s="263">
        <v>423.46</v>
      </c>
      <c r="O11" s="350">
        <v>977.94</v>
      </c>
      <c r="P11" s="351">
        <v>2009</v>
      </c>
    </row>
    <row r="12" spans="1:16" s="407" customFormat="1" ht="44.25" customHeight="1">
      <c r="A12" s="780">
        <v>2010</v>
      </c>
      <c r="B12" s="781">
        <v>224713</v>
      </c>
      <c r="C12" s="781">
        <v>577187</v>
      </c>
      <c r="D12" s="781">
        <v>288917</v>
      </c>
      <c r="E12" s="781">
        <v>288270</v>
      </c>
      <c r="F12" s="781">
        <v>571255</v>
      </c>
      <c r="G12" s="781">
        <v>285582</v>
      </c>
      <c r="H12" s="781">
        <v>285673</v>
      </c>
      <c r="I12" s="781">
        <v>5932</v>
      </c>
      <c r="J12" s="781">
        <v>3335</v>
      </c>
      <c r="K12" s="781">
        <v>2597</v>
      </c>
      <c r="L12" s="782">
        <v>2.6</v>
      </c>
      <c r="M12" s="781">
        <v>69725</v>
      </c>
      <c r="N12" s="783">
        <v>312.19</v>
      </c>
      <c r="O12" s="784">
        <v>1848.85</v>
      </c>
      <c r="P12" s="785">
        <v>2010</v>
      </c>
    </row>
    <row r="13" spans="1:16" s="407" customFormat="1" ht="44.25" customHeight="1">
      <c r="A13" s="786" t="s">
        <v>760</v>
      </c>
      <c r="B13" s="781">
        <v>162824</v>
      </c>
      <c r="C13" s="781">
        <v>421683</v>
      </c>
      <c r="D13" s="781">
        <v>210428</v>
      </c>
      <c r="E13" s="781">
        <v>211255</v>
      </c>
      <c r="F13" s="781">
        <v>417539</v>
      </c>
      <c r="G13" s="781">
        <v>208215</v>
      </c>
      <c r="H13" s="781">
        <v>209324</v>
      </c>
      <c r="I13" s="781">
        <v>4144</v>
      </c>
      <c r="J13" s="781">
        <v>2213</v>
      </c>
      <c r="K13" s="781">
        <v>1931</v>
      </c>
      <c r="L13" s="782">
        <v>2.6</v>
      </c>
      <c r="M13" s="781">
        <v>45711</v>
      </c>
      <c r="N13" s="783">
        <v>431.17</v>
      </c>
      <c r="O13" s="787">
        <v>977.98</v>
      </c>
      <c r="P13" s="788" t="s">
        <v>723</v>
      </c>
    </row>
    <row r="14" spans="1:16" s="407" customFormat="1" ht="44.25" customHeight="1">
      <c r="A14" s="789" t="s">
        <v>761</v>
      </c>
      <c r="B14" s="790">
        <v>61889</v>
      </c>
      <c r="C14" s="790">
        <v>155504</v>
      </c>
      <c r="D14" s="790">
        <v>78489</v>
      </c>
      <c r="E14" s="790">
        <v>77015</v>
      </c>
      <c r="F14" s="790">
        <v>153716</v>
      </c>
      <c r="G14" s="790">
        <v>77367</v>
      </c>
      <c r="H14" s="790">
        <v>76349</v>
      </c>
      <c r="I14" s="790">
        <v>1788</v>
      </c>
      <c r="J14" s="790">
        <v>1122</v>
      </c>
      <c r="K14" s="790">
        <v>666</v>
      </c>
      <c r="L14" s="791">
        <v>2.5</v>
      </c>
      <c r="M14" s="790">
        <v>24014</v>
      </c>
      <c r="N14" s="792">
        <v>178.56</v>
      </c>
      <c r="O14" s="793">
        <v>870.87</v>
      </c>
      <c r="P14" s="811" t="s">
        <v>724</v>
      </c>
    </row>
    <row r="15" spans="1:14" s="770" customFormat="1" ht="15" customHeight="1">
      <c r="A15" s="812" t="s">
        <v>841</v>
      </c>
      <c r="B15" s="813"/>
      <c r="C15" s="813"/>
      <c r="D15" s="813"/>
      <c r="E15" s="814"/>
      <c r="F15" s="815"/>
      <c r="G15" s="815"/>
      <c r="H15" s="816" t="s">
        <v>839</v>
      </c>
      <c r="J15" s="815"/>
      <c r="K15" s="815"/>
      <c r="L15" s="815"/>
      <c r="M15" s="815"/>
      <c r="N15" s="815"/>
    </row>
    <row r="16" spans="1:16" s="770" customFormat="1" ht="15" customHeight="1">
      <c r="A16" s="802" t="s">
        <v>842</v>
      </c>
      <c r="B16" s="817"/>
      <c r="C16" s="817"/>
      <c r="D16" s="817"/>
      <c r="E16" s="817"/>
      <c r="F16" s="713"/>
      <c r="G16" s="713"/>
      <c r="H16" s="802" t="s">
        <v>844</v>
      </c>
      <c r="I16" s="713"/>
      <c r="L16" s="818"/>
      <c r="M16" s="818"/>
      <c r="N16" s="818"/>
      <c r="O16" s="818"/>
      <c r="P16" s="818"/>
    </row>
    <row r="17" spans="1:16" s="770" customFormat="1" ht="15" customHeight="1">
      <c r="A17" s="802" t="s">
        <v>843</v>
      </c>
      <c r="B17" s="713"/>
      <c r="C17" s="713"/>
      <c r="D17" s="713"/>
      <c r="H17" s="802" t="s">
        <v>845</v>
      </c>
      <c r="K17" s="802"/>
      <c r="L17" s="802"/>
      <c r="M17" s="802"/>
      <c r="N17" s="802"/>
      <c r="O17" s="802"/>
      <c r="P17" s="802"/>
    </row>
    <row r="18" ht="21" customHeight="1"/>
  </sheetData>
  <mergeCells count="4">
    <mergeCell ref="A1:P1"/>
    <mergeCell ref="N3:O3"/>
    <mergeCell ref="A3:A7"/>
    <mergeCell ref="P3:P7"/>
  </mergeCells>
  <printOptions/>
  <pageMargins left="0.5" right="0.43" top="0.72" bottom="0.44" header="0.5118110236220472" footer="0.3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34"/>
  <sheetViews>
    <sheetView zoomScale="85" zoomScaleNormal="85" zoomScaleSheetLayoutView="100" workbookViewId="0" topLeftCell="A1">
      <selection activeCell="A1" sqref="A1:M1"/>
    </sheetView>
  </sheetViews>
  <sheetFormatPr defaultColWidth="8.88671875" defaultRowHeight="13.5"/>
  <cols>
    <col min="1" max="1" width="14.5546875" style="439" customWidth="1"/>
    <col min="2" max="2" width="12.4453125" style="439" customWidth="1"/>
    <col min="3" max="3" width="11.88671875" style="439" customWidth="1"/>
    <col min="4" max="4" width="11.77734375" style="439" customWidth="1"/>
    <col min="5" max="6" width="11.88671875" style="439" customWidth="1"/>
    <col min="7" max="7" width="12.6640625" style="439" customWidth="1"/>
    <col min="8" max="8" width="12.21484375" style="439" customWidth="1"/>
    <col min="9" max="9" width="10.21484375" style="439" customWidth="1"/>
    <col min="10" max="10" width="10.99609375" style="439" customWidth="1"/>
    <col min="11" max="11" width="10.4453125" style="439" customWidth="1"/>
    <col min="12" max="12" width="15.88671875" style="439" customWidth="1"/>
    <col min="13" max="13" width="14.4453125" style="439" customWidth="1"/>
    <col min="14" max="14" width="14.10546875" style="439" customWidth="1"/>
    <col min="15" max="16384" width="8.88671875" style="439" customWidth="1"/>
  </cols>
  <sheetData>
    <row r="1" spans="1:13" s="409" customFormat="1" ht="32.25" customHeight="1">
      <c r="A1" s="921" t="s">
        <v>762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</row>
    <row r="2" spans="1:13" s="410" customFormat="1" ht="18" customHeight="1">
      <c r="A2" s="410" t="s">
        <v>763</v>
      </c>
      <c r="M2" s="411" t="s">
        <v>764</v>
      </c>
    </row>
    <row r="3" spans="1:13" s="414" customFormat="1" ht="18" customHeight="1">
      <c r="A3" s="926" t="s">
        <v>765</v>
      </c>
      <c r="B3" s="412" t="s">
        <v>766</v>
      </c>
      <c r="C3" s="922" t="s">
        <v>767</v>
      </c>
      <c r="D3" s="923"/>
      <c r="E3" s="924"/>
      <c r="F3" s="925" t="s">
        <v>768</v>
      </c>
      <c r="G3" s="923"/>
      <c r="H3" s="924"/>
      <c r="I3" s="925" t="s">
        <v>769</v>
      </c>
      <c r="J3" s="923"/>
      <c r="K3" s="924"/>
      <c r="L3" s="413" t="s">
        <v>770</v>
      </c>
      <c r="M3" s="905" t="s">
        <v>771</v>
      </c>
    </row>
    <row r="4" spans="1:13" s="414" customFormat="1" ht="18" customHeight="1">
      <c r="A4" s="927"/>
      <c r="B4" s="415"/>
      <c r="C4" s="908" t="s">
        <v>772</v>
      </c>
      <c r="D4" s="909"/>
      <c r="E4" s="910"/>
      <c r="F4" s="908" t="s">
        <v>772</v>
      </c>
      <c r="G4" s="909"/>
      <c r="H4" s="910"/>
      <c r="I4" s="908" t="s">
        <v>772</v>
      </c>
      <c r="J4" s="909"/>
      <c r="K4" s="910"/>
      <c r="L4" s="416" t="s">
        <v>773</v>
      </c>
      <c r="M4" s="906"/>
    </row>
    <row r="5" spans="1:13" s="414" customFormat="1" ht="18" customHeight="1">
      <c r="A5" s="927"/>
      <c r="B5" s="415" t="s">
        <v>774</v>
      </c>
      <c r="C5" s="418"/>
      <c r="D5" s="412" t="s">
        <v>466</v>
      </c>
      <c r="E5" s="412" t="s">
        <v>467</v>
      </c>
      <c r="F5" s="417"/>
      <c r="G5" s="412" t="s">
        <v>466</v>
      </c>
      <c r="H5" s="412" t="s">
        <v>467</v>
      </c>
      <c r="I5" s="417"/>
      <c r="J5" s="412" t="s">
        <v>466</v>
      </c>
      <c r="K5" s="412" t="s">
        <v>467</v>
      </c>
      <c r="L5" s="419" t="s">
        <v>775</v>
      </c>
      <c r="M5" s="906"/>
    </row>
    <row r="6" spans="1:13" s="414" customFormat="1" ht="18" customHeight="1">
      <c r="A6" s="927"/>
      <c r="B6" s="415"/>
      <c r="C6" s="418"/>
      <c r="D6" s="420"/>
      <c r="E6" s="420"/>
      <c r="F6" s="417"/>
      <c r="G6" s="420"/>
      <c r="H6" s="420"/>
      <c r="I6" s="417"/>
      <c r="J6" s="420"/>
      <c r="K6" s="420"/>
      <c r="L6" s="419" t="s">
        <v>776</v>
      </c>
      <c r="M6" s="906"/>
    </row>
    <row r="7" spans="1:13" s="414" customFormat="1" ht="18" customHeight="1">
      <c r="A7" s="904"/>
      <c r="B7" s="421" t="s">
        <v>777</v>
      </c>
      <c r="C7" s="422"/>
      <c r="D7" s="421" t="s">
        <v>660</v>
      </c>
      <c r="E7" s="421" t="s">
        <v>661</v>
      </c>
      <c r="F7" s="423"/>
      <c r="G7" s="421" t="s">
        <v>660</v>
      </c>
      <c r="H7" s="421" t="s">
        <v>661</v>
      </c>
      <c r="I7" s="423"/>
      <c r="J7" s="421" t="s">
        <v>660</v>
      </c>
      <c r="K7" s="421" t="s">
        <v>661</v>
      </c>
      <c r="L7" s="423" t="s">
        <v>778</v>
      </c>
      <c r="M7" s="907"/>
    </row>
    <row r="8" spans="1:13" s="441" customFormat="1" ht="21.75" customHeight="1">
      <c r="A8" s="794" t="s">
        <v>16</v>
      </c>
      <c r="B8" s="795">
        <f aca="true" t="shared" si="0" ref="B8:L8">SUM(B9:B34)</f>
        <v>162824</v>
      </c>
      <c r="C8" s="795">
        <f t="shared" si="0"/>
        <v>421683</v>
      </c>
      <c r="D8" s="795">
        <f t="shared" si="0"/>
        <v>210428</v>
      </c>
      <c r="E8" s="795">
        <f t="shared" si="0"/>
        <v>211255</v>
      </c>
      <c r="F8" s="795">
        <f t="shared" si="0"/>
        <v>417539</v>
      </c>
      <c r="G8" s="795">
        <f t="shared" si="0"/>
        <v>208215</v>
      </c>
      <c r="H8" s="795">
        <f t="shared" si="0"/>
        <v>209324</v>
      </c>
      <c r="I8" s="795">
        <f t="shared" si="0"/>
        <v>4144</v>
      </c>
      <c r="J8" s="795">
        <f t="shared" si="0"/>
        <v>2213</v>
      </c>
      <c r="K8" s="795">
        <f t="shared" si="0"/>
        <v>1931</v>
      </c>
      <c r="L8" s="795">
        <f t="shared" si="0"/>
        <v>45711</v>
      </c>
      <c r="M8" s="796" t="s">
        <v>717</v>
      </c>
    </row>
    <row r="9" spans="1:13" s="428" customFormat="1" ht="21.75" customHeight="1">
      <c r="A9" s="424" t="s">
        <v>779</v>
      </c>
      <c r="B9" s="425">
        <v>8269</v>
      </c>
      <c r="C9" s="425">
        <f aca="true" t="shared" si="1" ref="C9:C34">D9+E9</f>
        <v>19988</v>
      </c>
      <c r="D9" s="426">
        <f aca="true" t="shared" si="2" ref="D9:D34">G9+J9</f>
        <v>10400</v>
      </c>
      <c r="E9" s="426">
        <f aca="true" t="shared" si="3" ref="E9:E34">H9+K9</f>
        <v>9588</v>
      </c>
      <c r="F9" s="425">
        <v>19470</v>
      </c>
      <c r="G9" s="426">
        <v>9999</v>
      </c>
      <c r="H9" s="426">
        <v>9471</v>
      </c>
      <c r="I9" s="425">
        <f aca="true" t="shared" si="4" ref="I9:I34">J9+K9</f>
        <v>518</v>
      </c>
      <c r="J9" s="425">
        <v>401</v>
      </c>
      <c r="K9" s="425">
        <v>117</v>
      </c>
      <c r="L9" s="425">
        <v>3454</v>
      </c>
      <c r="M9" s="427" t="s">
        <v>780</v>
      </c>
    </row>
    <row r="10" spans="1:13" s="428" customFormat="1" ht="21.75" customHeight="1">
      <c r="A10" s="424" t="s">
        <v>781</v>
      </c>
      <c r="B10" s="425">
        <v>11290</v>
      </c>
      <c r="C10" s="425">
        <f t="shared" si="1"/>
        <v>28381</v>
      </c>
      <c r="D10" s="426">
        <f t="shared" si="2"/>
        <v>14472</v>
      </c>
      <c r="E10" s="426">
        <f t="shared" si="3"/>
        <v>13909</v>
      </c>
      <c r="F10" s="425">
        <v>27912</v>
      </c>
      <c r="G10" s="426">
        <v>14258</v>
      </c>
      <c r="H10" s="426">
        <v>13654</v>
      </c>
      <c r="I10" s="425">
        <f t="shared" si="4"/>
        <v>469</v>
      </c>
      <c r="J10" s="425">
        <v>214</v>
      </c>
      <c r="K10" s="425">
        <v>255</v>
      </c>
      <c r="L10" s="425">
        <v>4514</v>
      </c>
      <c r="M10" s="427" t="s">
        <v>782</v>
      </c>
    </row>
    <row r="11" spans="1:13" s="428" customFormat="1" ht="21.75" customHeight="1">
      <c r="A11" s="424" t="s">
        <v>783</v>
      </c>
      <c r="B11" s="425">
        <v>6245</v>
      </c>
      <c r="C11" s="425">
        <f t="shared" si="1"/>
        <v>15071</v>
      </c>
      <c r="D11" s="426">
        <f t="shared" si="2"/>
        <v>7586</v>
      </c>
      <c r="E11" s="426">
        <f t="shared" si="3"/>
        <v>7485</v>
      </c>
      <c r="F11" s="425">
        <v>14841</v>
      </c>
      <c r="G11" s="426">
        <v>7443</v>
      </c>
      <c r="H11" s="426">
        <v>7398</v>
      </c>
      <c r="I11" s="425">
        <f t="shared" si="4"/>
        <v>230</v>
      </c>
      <c r="J11" s="425">
        <v>143</v>
      </c>
      <c r="K11" s="425">
        <v>87</v>
      </c>
      <c r="L11" s="425">
        <v>3365</v>
      </c>
      <c r="M11" s="427" t="s">
        <v>784</v>
      </c>
    </row>
    <row r="12" spans="1:13" s="428" customFormat="1" ht="21.75" customHeight="1">
      <c r="A12" s="424" t="s">
        <v>785</v>
      </c>
      <c r="B12" s="425">
        <v>8143</v>
      </c>
      <c r="C12" s="425">
        <f t="shared" si="1"/>
        <v>21255</v>
      </c>
      <c r="D12" s="426">
        <f t="shared" si="2"/>
        <v>10901</v>
      </c>
      <c r="E12" s="426">
        <f t="shared" si="3"/>
        <v>10354</v>
      </c>
      <c r="F12" s="425">
        <v>21061</v>
      </c>
      <c r="G12" s="426">
        <v>10801</v>
      </c>
      <c r="H12" s="426">
        <v>10260</v>
      </c>
      <c r="I12" s="425">
        <f t="shared" si="4"/>
        <v>194</v>
      </c>
      <c r="J12" s="425">
        <v>100</v>
      </c>
      <c r="K12" s="425">
        <v>94</v>
      </c>
      <c r="L12" s="425">
        <v>3289</v>
      </c>
      <c r="M12" s="427" t="s">
        <v>786</v>
      </c>
    </row>
    <row r="13" spans="1:13" s="428" customFormat="1" ht="21.75" customHeight="1">
      <c r="A13" s="424" t="s">
        <v>787</v>
      </c>
      <c r="B13" s="425">
        <v>3666</v>
      </c>
      <c r="C13" s="425">
        <f t="shared" si="1"/>
        <v>8330</v>
      </c>
      <c r="D13" s="426">
        <f t="shared" si="2"/>
        <v>4171</v>
      </c>
      <c r="E13" s="426">
        <f t="shared" si="3"/>
        <v>4159</v>
      </c>
      <c r="F13" s="425">
        <v>8232</v>
      </c>
      <c r="G13" s="426">
        <v>4121</v>
      </c>
      <c r="H13" s="426">
        <v>4111</v>
      </c>
      <c r="I13" s="425">
        <f t="shared" si="4"/>
        <v>98</v>
      </c>
      <c r="J13" s="425">
        <v>50</v>
      </c>
      <c r="K13" s="425">
        <v>48</v>
      </c>
      <c r="L13" s="425">
        <v>2057</v>
      </c>
      <c r="M13" s="427" t="s">
        <v>788</v>
      </c>
    </row>
    <row r="14" spans="1:13" s="428" customFormat="1" ht="21.75" customHeight="1">
      <c r="A14" s="424" t="s">
        <v>789</v>
      </c>
      <c r="B14" s="425">
        <v>1271</v>
      </c>
      <c r="C14" s="425">
        <f t="shared" si="1"/>
        <v>2838</v>
      </c>
      <c r="D14" s="426">
        <f t="shared" si="2"/>
        <v>1664</v>
      </c>
      <c r="E14" s="426">
        <f t="shared" si="3"/>
        <v>1174</v>
      </c>
      <c r="F14" s="425">
        <v>2535</v>
      </c>
      <c r="G14" s="426">
        <v>1378</v>
      </c>
      <c r="H14" s="426">
        <v>1157</v>
      </c>
      <c r="I14" s="425">
        <f t="shared" si="4"/>
        <v>303</v>
      </c>
      <c r="J14" s="425">
        <v>286</v>
      </c>
      <c r="K14" s="425">
        <v>17</v>
      </c>
      <c r="L14" s="425">
        <v>524</v>
      </c>
      <c r="M14" s="427" t="s">
        <v>790</v>
      </c>
    </row>
    <row r="15" spans="1:13" s="428" customFormat="1" ht="21.75" customHeight="1">
      <c r="A15" s="424" t="s">
        <v>791</v>
      </c>
      <c r="B15" s="425">
        <v>731</v>
      </c>
      <c r="C15" s="425">
        <f t="shared" si="1"/>
        <v>1585</v>
      </c>
      <c r="D15" s="426">
        <f t="shared" si="2"/>
        <v>763</v>
      </c>
      <c r="E15" s="426">
        <f t="shared" si="3"/>
        <v>822</v>
      </c>
      <c r="F15" s="425">
        <v>1575</v>
      </c>
      <c r="G15" s="426">
        <v>756</v>
      </c>
      <c r="H15" s="426">
        <v>819</v>
      </c>
      <c r="I15" s="425">
        <f t="shared" si="4"/>
        <v>10</v>
      </c>
      <c r="J15" s="425">
        <v>7</v>
      </c>
      <c r="K15" s="425">
        <v>3</v>
      </c>
      <c r="L15" s="425">
        <v>398</v>
      </c>
      <c r="M15" s="427" t="s">
        <v>792</v>
      </c>
    </row>
    <row r="16" spans="1:13" s="428" customFormat="1" ht="21.75" customHeight="1">
      <c r="A16" s="424" t="s">
        <v>793</v>
      </c>
      <c r="B16" s="425">
        <v>1942</v>
      </c>
      <c r="C16" s="425">
        <f t="shared" si="1"/>
        <v>3882</v>
      </c>
      <c r="D16" s="426">
        <f t="shared" si="2"/>
        <v>1943</v>
      </c>
      <c r="E16" s="426">
        <f t="shared" si="3"/>
        <v>1939</v>
      </c>
      <c r="F16" s="425">
        <v>3854</v>
      </c>
      <c r="G16" s="426">
        <v>1930</v>
      </c>
      <c r="H16" s="426">
        <v>1924</v>
      </c>
      <c r="I16" s="425">
        <f t="shared" si="4"/>
        <v>28</v>
      </c>
      <c r="J16" s="425">
        <v>13</v>
      </c>
      <c r="K16" s="426">
        <v>15</v>
      </c>
      <c r="L16" s="429">
        <v>565</v>
      </c>
      <c r="M16" s="430" t="s">
        <v>794</v>
      </c>
    </row>
    <row r="17" spans="1:13" s="428" customFormat="1" ht="21.75" customHeight="1">
      <c r="A17" s="424" t="s">
        <v>795</v>
      </c>
      <c r="B17" s="425">
        <v>13377</v>
      </c>
      <c r="C17" s="425">
        <f t="shared" si="1"/>
        <v>38534</v>
      </c>
      <c r="D17" s="426">
        <f t="shared" si="2"/>
        <v>18915</v>
      </c>
      <c r="E17" s="426">
        <f t="shared" si="3"/>
        <v>19619</v>
      </c>
      <c r="F17" s="425">
        <v>38397</v>
      </c>
      <c r="G17" s="426">
        <v>18863</v>
      </c>
      <c r="H17" s="426">
        <v>19534</v>
      </c>
      <c r="I17" s="425">
        <f t="shared" si="4"/>
        <v>137</v>
      </c>
      <c r="J17" s="425">
        <v>52</v>
      </c>
      <c r="K17" s="426">
        <v>85</v>
      </c>
      <c r="L17" s="429">
        <v>3167</v>
      </c>
      <c r="M17" s="430" t="s">
        <v>796</v>
      </c>
    </row>
    <row r="18" spans="1:13" s="428" customFormat="1" ht="21.75" customHeight="1">
      <c r="A18" s="424" t="s">
        <v>797</v>
      </c>
      <c r="B18" s="425">
        <v>3385</v>
      </c>
      <c r="C18" s="425">
        <f t="shared" si="1"/>
        <v>7799</v>
      </c>
      <c r="D18" s="426">
        <f t="shared" si="2"/>
        <v>3812</v>
      </c>
      <c r="E18" s="426">
        <f t="shared" si="3"/>
        <v>3987</v>
      </c>
      <c r="F18" s="425">
        <v>7747</v>
      </c>
      <c r="G18" s="426">
        <v>3782</v>
      </c>
      <c r="H18" s="426">
        <v>3965</v>
      </c>
      <c r="I18" s="425">
        <f t="shared" si="4"/>
        <v>52</v>
      </c>
      <c r="J18" s="425">
        <v>30</v>
      </c>
      <c r="K18" s="426">
        <v>22</v>
      </c>
      <c r="L18" s="429">
        <v>945</v>
      </c>
      <c r="M18" s="430" t="s">
        <v>798</v>
      </c>
    </row>
    <row r="19" spans="1:13" s="428" customFormat="1" ht="21.75" customHeight="1">
      <c r="A19" s="424" t="s">
        <v>799</v>
      </c>
      <c r="B19" s="425">
        <v>15281</v>
      </c>
      <c r="C19" s="425">
        <f t="shared" si="1"/>
        <v>42656</v>
      </c>
      <c r="D19" s="426">
        <f t="shared" si="2"/>
        <v>20697</v>
      </c>
      <c r="E19" s="426">
        <f t="shared" si="3"/>
        <v>21959</v>
      </c>
      <c r="F19" s="425">
        <v>42475</v>
      </c>
      <c r="G19" s="426">
        <v>20641</v>
      </c>
      <c r="H19" s="426">
        <v>21834</v>
      </c>
      <c r="I19" s="425">
        <f t="shared" si="4"/>
        <v>181</v>
      </c>
      <c r="J19" s="425">
        <v>56</v>
      </c>
      <c r="K19" s="426">
        <v>125</v>
      </c>
      <c r="L19" s="429">
        <v>3242</v>
      </c>
      <c r="M19" s="430" t="s">
        <v>800</v>
      </c>
    </row>
    <row r="20" spans="1:13" s="428" customFormat="1" ht="21.75" customHeight="1">
      <c r="A20" s="424" t="s">
        <v>801</v>
      </c>
      <c r="B20" s="425">
        <v>5553</v>
      </c>
      <c r="C20" s="425">
        <f t="shared" si="1"/>
        <v>14296</v>
      </c>
      <c r="D20" s="426">
        <f t="shared" si="2"/>
        <v>6948</v>
      </c>
      <c r="E20" s="426">
        <f t="shared" si="3"/>
        <v>7348</v>
      </c>
      <c r="F20" s="425">
        <v>14244</v>
      </c>
      <c r="G20" s="426">
        <v>6934</v>
      </c>
      <c r="H20" s="426">
        <v>7310</v>
      </c>
      <c r="I20" s="425">
        <f t="shared" si="4"/>
        <v>52</v>
      </c>
      <c r="J20" s="425">
        <v>14</v>
      </c>
      <c r="K20" s="426">
        <v>38</v>
      </c>
      <c r="L20" s="429">
        <v>1652</v>
      </c>
      <c r="M20" s="430" t="s">
        <v>802</v>
      </c>
    </row>
    <row r="21" spans="1:13" s="428" customFormat="1" ht="21.75" customHeight="1">
      <c r="A21" s="424" t="s">
        <v>803</v>
      </c>
      <c r="B21" s="425">
        <v>4584</v>
      </c>
      <c r="C21" s="425">
        <f t="shared" si="1"/>
        <v>9868</v>
      </c>
      <c r="D21" s="426">
        <f t="shared" si="2"/>
        <v>4915</v>
      </c>
      <c r="E21" s="426">
        <f t="shared" si="3"/>
        <v>4953</v>
      </c>
      <c r="F21" s="425">
        <v>9793</v>
      </c>
      <c r="G21" s="426">
        <v>4867</v>
      </c>
      <c r="H21" s="426">
        <v>4926</v>
      </c>
      <c r="I21" s="425">
        <f t="shared" si="4"/>
        <v>75</v>
      </c>
      <c r="J21" s="425">
        <v>48</v>
      </c>
      <c r="K21" s="426">
        <v>27</v>
      </c>
      <c r="L21" s="429">
        <v>1191</v>
      </c>
      <c r="M21" s="430" t="s">
        <v>804</v>
      </c>
    </row>
    <row r="22" spans="1:13" s="428" customFormat="1" ht="21.75" customHeight="1">
      <c r="A22" s="424" t="s">
        <v>805</v>
      </c>
      <c r="B22" s="431">
        <v>3801</v>
      </c>
      <c r="C22" s="425">
        <f t="shared" si="1"/>
        <v>8902</v>
      </c>
      <c r="D22" s="426">
        <f t="shared" si="2"/>
        <v>4473</v>
      </c>
      <c r="E22" s="426">
        <f t="shared" si="3"/>
        <v>4429</v>
      </c>
      <c r="F22" s="431">
        <v>8866</v>
      </c>
      <c r="G22" s="432">
        <v>4462</v>
      </c>
      <c r="H22" s="432">
        <v>4404</v>
      </c>
      <c r="I22" s="425">
        <f t="shared" si="4"/>
        <v>36</v>
      </c>
      <c r="J22" s="431">
        <v>11</v>
      </c>
      <c r="K22" s="432">
        <v>25</v>
      </c>
      <c r="L22" s="433">
        <v>1036</v>
      </c>
      <c r="M22" s="430" t="s">
        <v>806</v>
      </c>
    </row>
    <row r="23" spans="1:13" s="428" customFormat="1" ht="21.75" customHeight="1">
      <c r="A23" s="424" t="s">
        <v>807</v>
      </c>
      <c r="B23" s="431">
        <v>6726</v>
      </c>
      <c r="C23" s="425">
        <f t="shared" si="1"/>
        <v>17459</v>
      </c>
      <c r="D23" s="426">
        <f t="shared" si="2"/>
        <v>8785</v>
      </c>
      <c r="E23" s="426">
        <f t="shared" si="3"/>
        <v>8674</v>
      </c>
      <c r="F23" s="431">
        <v>17370</v>
      </c>
      <c r="G23" s="432">
        <v>8757</v>
      </c>
      <c r="H23" s="432">
        <v>8613</v>
      </c>
      <c r="I23" s="425">
        <f t="shared" si="4"/>
        <v>89</v>
      </c>
      <c r="J23" s="431">
        <v>28</v>
      </c>
      <c r="K23" s="432">
        <v>61</v>
      </c>
      <c r="L23" s="433">
        <v>2039</v>
      </c>
      <c r="M23" s="430" t="s">
        <v>808</v>
      </c>
    </row>
    <row r="24" spans="1:13" s="428" customFormat="1" ht="21.75" customHeight="1">
      <c r="A24" s="424" t="s">
        <v>809</v>
      </c>
      <c r="B24" s="431">
        <v>4543</v>
      </c>
      <c r="C24" s="425">
        <f t="shared" si="1"/>
        <v>11103</v>
      </c>
      <c r="D24" s="426">
        <f t="shared" si="2"/>
        <v>5617</v>
      </c>
      <c r="E24" s="426">
        <f t="shared" si="3"/>
        <v>5486</v>
      </c>
      <c r="F24" s="431">
        <v>11002</v>
      </c>
      <c r="G24" s="432">
        <v>5557</v>
      </c>
      <c r="H24" s="432">
        <v>5445</v>
      </c>
      <c r="I24" s="425">
        <f t="shared" si="4"/>
        <v>101</v>
      </c>
      <c r="J24" s="431">
        <v>60</v>
      </c>
      <c r="K24" s="432">
        <v>41</v>
      </c>
      <c r="L24" s="433">
        <v>1304</v>
      </c>
      <c r="M24" s="430" t="s">
        <v>810</v>
      </c>
    </row>
    <row r="25" spans="1:13" s="428" customFormat="1" ht="21.75" customHeight="1">
      <c r="A25" s="424" t="s">
        <v>811</v>
      </c>
      <c r="B25" s="431">
        <v>6791</v>
      </c>
      <c r="C25" s="425">
        <f t="shared" si="1"/>
        <v>19989</v>
      </c>
      <c r="D25" s="426">
        <f t="shared" si="2"/>
        <v>10083</v>
      </c>
      <c r="E25" s="426">
        <f t="shared" si="3"/>
        <v>9906</v>
      </c>
      <c r="F25" s="431">
        <v>19899</v>
      </c>
      <c r="G25" s="432">
        <v>10040</v>
      </c>
      <c r="H25" s="432">
        <v>9859</v>
      </c>
      <c r="I25" s="425">
        <f t="shared" si="4"/>
        <v>90</v>
      </c>
      <c r="J25" s="431">
        <v>43</v>
      </c>
      <c r="K25" s="432">
        <v>47</v>
      </c>
      <c r="L25" s="433">
        <v>1630</v>
      </c>
      <c r="M25" s="430" t="s">
        <v>812</v>
      </c>
    </row>
    <row r="26" spans="1:13" s="428" customFormat="1" ht="21.75" customHeight="1">
      <c r="A26" s="424" t="s">
        <v>813</v>
      </c>
      <c r="B26" s="431">
        <v>4048</v>
      </c>
      <c r="C26" s="425">
        <f t="shared" si="1"/>
        <v>11212</v>
      </c>
      <c r="D26" s="426">
        <f t="shared" si="2"/>
        <v>5680</v>
      </c>
      <c r="E26" s="426">
        <f t="shared" si="3"/>
        <v>5532</v>
      </c>
      <c r="F26" s="431">
        <v>11149</v>
      </c>
      <c r="G26" s="432">
        <v>5667</v>
      </c>
      <c r="H26" s="432">
        <v>5482</v>
      </c>
      <c r="I26" s="425">
        <f t="shared" si="4"/>
        <v>63</v>
      </c>
      <c r="J26" s="431">
        <v>13</v>
      </c>
      <c r="K26" s="432">
        <v>50</v>
      </c>
      <c r="L26" s="433">
        <v>1158</v>
      </c>
      <c r="M26" s="430" t="s">
        <v>814</v>
      </c>
    </row>
    <row r="27" spans="1:13" s="428" customFormat="1" ht="21.75" customHeight="1">
      <c r="A27" s="424" t="s">
        <v>815</v>
      </c>
      <c r="B27" s="431">
        <v>1195</v>
      </c>
      <c r="C27" s="425">
        <f t="shared" si="1"/>
        <v>3092</v>
      </c>
      <c r="D27" s="426">
        <f t="shared" si="2"/>
        <v>1640</v>
      </c>
      <c r="E27" s="426">
        <f t="shared" si="3"/>
        <v>1452</v>
      </c>
      <c r="F27" s="431">
        <v>3053</v>
      </c>
      <c r="G27" s="432">
        <v>1609</v>
      </c>
      <c r="H27" s="432">
        <v>1444</v>
      </c>
      <c r="I27" s="425">
        <f t="shared" si="4"/>
        <v>39</v>
      </c>
      <c r="J27" s="431">
        <v>31</v>
      </c>
      <c r="K27" s="432">
        <v>8</v>
      </c>
      <c r="L27" s="433">
        <v>540</v>
      </c>
      <c r="M27" s="430" t="s">
        <v>816</v>
      </c>
    </row>
    <row r="28" spans="1:13" s="428" customFormat="1" ht="21.75" customHeight="1">
      <c r="A28" s="424" t="s">
        <v>817</v>
      </c>
      <c r="B28" s="431">
        <v>5599</v>
      </c>
      <c r="C28" s="425">
        <f t="shared" si="1"/>
        <v>14194</v>
      </c>
      <c r="D28" s="426">
        <f t="shared" si="2"/>
        <v>7241</v>
      </c>
      <c r="E28" s="426">
        <f t="shared" si="3"/>
        <v>6953</v>
      </c>
      <c r="F28" s="431">
        <v>13692</v>
      </c>
      <c r="G28" s="432">
        <v>6976</v>
      </c>
      <c r="H28" s="432">
        <v>6716</v>
      </c>
      <c r="I28" s="425">
        <f t="shared" si="4"/>
        <v>502</v>
      </c>
      <c r="J28" s="431">
        <v>265</v>
      </c>
      <c r="K28" s="432">
        <v>237</v>
      </c>
      <c r="L28" s="433">
        <v>1652</v>
      </c>
      <c r="M28" s="430" t="s">
        <v>818</v>
      </c>
    </row>
    <row r="29" spans="1:13" s="428" customFormat="1" ht="21.75" customHeight="1">
      <c r="A29" s="424" t="s">
        <v>819</v>
      </c>
      <c r="B29" s="431">
        <v>2570</v>
      </c>
      <c r="C29" s="425">
        <f t="shared" si="1"/>
        <v>6419</v>
      </c>
      <c r="D29" s="426">
        <f t="shared" si="2"/>
        <v>3322</v>
      </c>
      <c r="E29" s="426">
        <f t="shared" si="3"/>
        <v>3097</v>
      </c>
      <c r="F29" s="431">
        <v>6391</v>
      </c>
      <c r="G29" s="432">
        <v>3315</v>
      </c>
      <c r="H29" s="432">
        <v>3076</v>
      </c>
      <c r="I29" s="425">
        <f t="shared" si="4"/>
        <v>28</v>
      </c>
      <c r="J29" s="431">
        <v>7</v>
      </c>
      <c r="K29" s="432">
        <v>21</v>
      </c>
      <c r="L29" s="433">
        <v>833</v>
      </c>
      <c r="M29" s="430" t="s">
        <v>820</v>
      </c>
    </row>
    <row r="30" spans="1:13" s="428" customFormat="1" ht="21.75" customHeight="1">
      <c r="A30" s="424" t="s">
        <v>821</v>
      </c>
      <c r="B30" s="431">
        <v>17345</v>
      </c>
      <c r="C30" s="425">
        <f t="shared" si="1"/>
        <v>41658</v>
      </c>
      <c r="D30" s="426">
        <f t="shared" si="2"/>
        <v>20271</v>
      </c>
      <c r="E30" s="426">
        <f t="shared" si="3"/>
        <v>21387</v>
      </c>
      <c r="F30" s="431">
        <v>41332</v>
      </c>
      <c r="G30" s="432">
        <v>20141</v>
      </c>
      <c r="H30" s="432">
        <v>21191</v>
      </c>
      <c r="I30" s="425">
        <f t="shared" si="4"/>
        <v>326</v>
      </c>
      <c r="J30" s="431">
        <v>130</v>
      </c>
      <c r="K30" s="431">
        <v>196</v>
      </c>
      <c r="L30" s="431">
        <v>2442</v>
      </c>
      <c r="M30" s="427" t="s">
        <v>822</v>
      </c>
    </row>
    <row r="31" spans="1:13" s="428" customFormat="1" ht="21.75" customHeight="1">
      <c r="A31" s="424" t="s">
        <v>823</v>
      </c>
      <c r="B31" s="431">
        <v>18250</v>
      </c>
      <c r="C31" s="425">
        <f t="shared" si="1"/>
        <v>51049</v>
      </c>
      <c r="D31" s="426">
        <f t="shared" si="2"/>
        <v>24958</v>
      </c>
      <c r="E31" s="426">
        <f t="shared" si="3"/>
        <v>26091</v>
      </c>
      <c r="F31" s="431">
        <v>50638</v>
      </c>
      <c r="G31" s="432">
        <v>24788</v>
      </c>
      <c r="H31" s="432">
        <v>25850</v>
      </c>
      <c r="I31" s="425">
        <f t="shared" si="4"/>
        <v>411</v>
      </c>
      <c r="J31" s="431">
        <v>170</v>
      </c>
      <c r="K31" s="431">
        <v>241</v>
      </c>
      <c r="L31" s="431">
        <v>2729</v>
      </c>
      <c r="M31" s="427" t="s">
        <v>824</v>
      </c>
    </row>
    <row r="32" spans="1:13" s="428" customFormat="1" ht="21.75" customHeight="1">
      <c r="A32" s="424" t="s">
        <v>825</v>
      </c>
      <c r="B32" s="431">
        <v>5551</v>
      </c>
      <c r="C32" s="425">
        <f t="shared" si="1"/>
        <v>15209</v>
      </c>
      <c r="D32" s="426">
        <f t="shared" si="2"/>
        <v>7568</v>
      </c>
      <c r="E32" s="426">
        <f t="shared" si="3"/>
        <v>7641</v>
      </c>
      <c r="F32" s="431">
        <v>15157</v>
      </c>
      <c r="G32" s="432">
        <v>7546</v>
      </c>
      <c r="H32" s="432">
        <v>7611</v>
      </c>
      <c r="I32" s="425">
        <f t="shared" si="4"/>
        <v>52</v>
      </c>
      <c r="J32" s="431">
        <v>22</v>
      </c>
      <c r="K32" s="431">
        <v>30</v>
      </c>
      <c r="L32" s="431">
        <v>1188</v>
      </c>
      <c r="M32" s="427" t="s">
        <v>826</v>
      </c>
    </row>
    <row r="33" spans="1:13" s="428" customFormat="1" ht="21.75" customHeight="1">
      <c r="A33" s="424" t="s">
        <v>827</v>
      </c>
      <c r="B33" s="431">
        <v>1559</v>
      </c>
      <c r="C33" s="425">
        <f t="shared" si="1"/>
        <v>4119</v>
      </c>
      <c r="D33" s="426">
        <f t="shared" si="2"/>
        <v>2142</v>
      </c>
      <c r="E33" s="426">
        <f t="shared" si="3"/>
        <v>1977</v>
      </c>
      <c r="F33" s="431">
        <v>4082</v>
      </c>
      <c r="G33" s="432">
        <v>2135</v>
      </c>
      <c r="H33" s="432">
        <v>1947</v>
      </c>
      <c r="I33" s="425">
        <f t="shared" si="4"/>
        <v>37</v>
      </c>
      <c r="J33" s="431">
        <v>7</v>
      </c>
      <c r="K33" s="431">
        <v>30</v>
      </c>
      <c r="L33" s="431">
        <v>479</v>
      </c>
      <c r="M33" s="427" t="s">
        <v>828</v>
      </c>
    </row>
    <row r="34" spans="1:13" s="428" customFormat="1" ht="21.75" customHeight="1">
      <c r="A34" s="434" t="s">
        <v>829</v>
      </c>
      <c r="B34" s="435">
        <v>1109</v>
      </c>
      <c r="C34" s="436">
        <f t="shared" si="1"/>
        <v>2795</v>
      </c>
      <c r="D34" s="436">
        <f t="shared" si="2"/>
        <v>1461</v>
      </c>
      <c r="E34" s="436">
        <f t="shared" si="3"/>
        <v>1334</v>
      </c>
      <c r="F34" s="437">
        <v>2772</v>
      </c>
      <c r="G34" s="437">
        <v>1449</v>
      </c>
      <c r="H34" s="437">
        <v>1323</v>
      </c>
      <c r="I34" s="437">
        <f t="shared" si="4"/>
        <v>23</v>
      </c>
      <c r="J34" s="437">
        <v>12</v>
      </c>
      <c r="K34" s="437">
        <v>11</v>
      </c>
      <c r="L34" s="437">
        <v>318</v>
      </c>
      <c r="M34" s="438" t="s">
        <v>830</v>
      </c>
    </row>
    <row r="35" spans="1:16" s="820" customFormat="1" ht="15.75" customHeight="1">
      <c r="A35" s="821" t="s">
        <v>841</v>
      </c>
      <c r="B35" s="822"/>
      <c r="C35" s="822"/>
      <c r="D35" s="822"/>
      <c r="E35" s="823"/>
      <c r="G35" s="824"/>
      <c r="H35" s="827" t="s">
        <v>848</v>
      </c>
      <c r="I35" s="824"/>
      <c r="J35" s="824"/>
      <c r="N35" s="824"/>
      <c r="P35" s="825"/>
    </row>
    <row r="36" spans="1:8" s="820" customFormat="1" ht="15.75" customHeight="1">
      <c r="A36" s="820" t="s">
        <v>846</v>
      </c>
      <c r="H36" s="820" t="s">
        <v>849</v>
      </c>
    </row>
    <row r="37" spans="1:83" s="826" customFormat="1" ht="12">
      <c r="A37" s="820" t="s">
        <v>847</v>
      </c>
      <c r="B37" s="820"/>
      <c r="C37" s="820"/>
      <c r="D37" s="820"/>
      <c r="E37" s="820"/>
      <c r="F37" s="820"/>
      <c r="H37" s="820" t="s">
        <v>850</v>
      </c>
      <c r="I37" s="820"/>
      <c r="M37" s="820"/>
      <c r="N37" s="820"/>
      <c r="AL37" s="820"/>
      <c r="AM37" s="820"/>
      <c r="AN37" s="820"/>
      <c r="AO37" s="820"/>
      <c r="AP37" s="820"/>
      <c r="AQ37" s="820"/>
      <c r="AR37" s="820"/>
      <c r="AS37" s="820"/>
      <c r="AT37" s="820"/>
      <c r="AU37" s="820"/>
      <c r="AV37" s="820"/>
      <c r="AW37" s="820"/>
      <c r="AX37" s="820"/>
      <c r="AY37" s="820"/>
      <c r="AZ37" s="820"/>
      <c r="BA37" s="820"/>
      <c r="BB37" s="820"/>
      <c r="BC37" s="820"/>
      <c r="BD37" s="820"/>
      <c r="BE37" s="820"/>
      <c r="BF37" s="820"/>
      <c r="BG37" s="820"/>
      <c r="BH37" s="820"/>
      <c r="BI37" s="820"/>
      <c r="BJ37" s="820"/>
      <c r="BK37" s="820"/>
      <c r="BL37" s="820"/>
      <c r="BM37" s="820"/>
      <c r="BN37" s="820"/>
      <c r="BO37" s="820"/>
      <c r="BP37" s="820"/>
      <c r="BQ37" s="820"/>
      <c r="BR37" s="820"/>
      <c r="BS37" s="820"/>
      <c r="BT37" s="820"/>
      <c r="BU37" s="820"/>
      <c r="BV37" s="820"/>
      <c r="BW37" s="820"/>
      <c r="BX37" s="820"/>
      <c r="BY37" s="820"/>
      <c r="BZ37" s="820"/>
      <c r="CA37" s="820"/>
      <c r="CB37" s="820"/>
      <c r="CC37" s="820"/>
      <c r="CD37" s="820"/>
      <c r="CE37" s="820"/>
    </row>
    <row r="38" spans="5:9" ht="13.5">
      <c r="E38" s="440"/>
      <c r="F38" s="440"/>
      <c r="G38" s="440"/>
      <c r="H38" s="440"/>
      <c r="I38" s="440"/>
    </row>
    <row r="39" spans="5:9" ht="13.5">
      <c r="E39" s="440"/>
      <c r="F39" s="440"/>
      <c r="G39" s="440"/>
      <c r="H39" s="440"/>
      <c r="I39" s="440"/>
    </row>
    <row r="40" spans="5:9" ht="13.5">
      <c r="E40" s="440"/>
      <c r="F40" s="440"/>
      <c r="G40" s="440"/>
      <c r="H40" s="440"/>
      <c r="I40" s="440"/>
    </row>
    <row r="41" spans="5:9" ht="13.5">
      <c r="E41" s="440"/>
      <c r="F41" s="440"/>
      <c r="G41" s="440"/>
      <c r="H41" s="440"/>
      <c r="I41" s="440"/>
    </row>
    <row r="42" spans="5:9" ht="13.5">
      <c r="E42" s="440"/>
      <c r="F42" s="440"/>
      <c r="G42" s="440"/>
      <c r="H42" s="440"/>
      <c r="I42" s="440"/>
    </row>
    <row r="43" spans="5:9" ht="13.5">
      <c r="E43" s="440"/>
      <c r="F43" s="440"/>
      <c r="G43" s="440"/>
      <c r="H43" s="440"/>
      <c r="I43" s="440"/>
    </row>
    <row r="44" spans="5:9" ht="13.5">
      <c r="E44" s="440"/>
      <c r="F44" s="440"/>
      <c r="G44" s="440"/>
      <c r="H44" s="440"/>
      <c r="I44" s="440"/>
    </row>
    <row r="45" spans="5:9" ht="13.5">
      <c r="E45" s="440"/>
      <c r="F45" s="440"/>
      <c r="G45" s="440"/>
      <c r="H45" s="440"/>
      <c r="I45" s="440"/>
    </row>
    <row r="46" spans="5:9" ht="13.5">
      <c r="E46" s="440"/>
      <c r="F46" s="440"/>
      <c r="G46" s="440"/>
      <c r="H46" s="440"/>
      <c r="I46" s="440"/>
    </row>
    <row r="47" spans="5:9" ht="13.5">
      <c r="E47" s="440"/>
      <c r="F47" s="440"/>
      <c r="G47" s="440"/>
      <c r="H47" s="440"/>
      <c r="I47" s="440"/>
    </row>
    <row r="48" spans="5:9" ht="13.5">
      <c r="E48" s="440"/>
      <c r="F48" s="440"/>
      <c r="G48" s="440"/>
      <c r="H48" s="440"/>
      <c r="I48" s="440"/>
    </row>
    <row r="49" spans="5:9" ht="13.5">
      <c r="E49" s="440"/>
      <c r="F49" s="440"/>
      <c r="G49" s="440"/>
      <c r="H49" s="440"/>
      <c r="I49" s="440"/>
    </row>
    <row r="50" spans="5:9" ht="13.5">
      <c r="E50" s="440"/>
      <c r="F50" s="440"/>
      <c r="G50" s="440"/>
      <c r="H50" s="440"/>
      <c r="I50" s="440"/>
    </row>
    <row r="51" spans="5:9" ht="13.5">
      <c r="E51" s="440"/>
      <c r="F51" s="440"/>
      <c r="G51" s="440"/>
      <c r="H51" s="440"/>
      <c r="I51" s="440"/>
    </row>
    <row r="52" spans="5:9" ht="13.5">
      <c r="E52" s="440"/>
      <c r="F52" s="440"/>
      <c r="G52" s="440"/>
      <c r="H52" s="440"/>
      <c r="I52" s="440"/>
    </row>
    <row r="53" spans="5:9" ht="13.5">
      <c r="E53" s="440"/>
      <c r="F53" s="440"/>
      <c r="G53" s="440"/>
      <c r="H53" s="440"/>
      <c r="I53" s="440"/>
    </row>
    <row r="54" spans="5:9" ht="13.5">
      <c r="E54" s="440"/>
      <c r="F54" s="440"/>
      <c r="G54" s="440"/>
      <c r="H54" s="440"/>
      <c r="I54" s="440"/>
    </row>
    <row r="55" spans="5:9" ht="13.5">
      <c r="E55" s="440"/>
      <c r="F55" s="440"/>
      <c r="G55" s="440"/>
      <c r="H55" s="440"/>
      <c r="I55" s="440"/>
    </row>
    <row r="56" spans="5:9" ht="13.5">
      <c r="E56" s="440"/>
      <c r="F56" s="440"/>
      <c r="G56" s="440"/>
      <c r="H56" s="440"/>
      <c r="I56" s="440"/>
    </row>
    <row r="57" spans="5:9" ht="13.5">
      <c r="E57" s="440"/>
      <c r="F57" s="440"/>
      <c r="G57" s="440"/>
      <c r="H57" s="440"/>
      <c r="I57" s="440"/>
    </row>
    <row r="58" spans="5:9" ht="13.5">
      <c r="E58" s="440"/>
      <c r="F58" s="440"/>
      <c r="G58" s="440"/>
      <c r="H58" s="440"/>
      <c r="I58" s="440"/>
    </row>
    <row r="59" spans="5:9" ht="13.5">
      <c r="E59" s="440"/>
      <c r="F59" s="440"/>
      <c r="G59" s="440"/>
      <c r="H59" s="440"/>
      <c r="I59" s="440"/>
    </row>
    <row r="60" spans="5:9" ht="13.5">
      <c r="E60" s="440"/>
      <c r="F60" s="440"/>
      <c r="G60" s="440"/>
      <c r="H60" s="440"/>
      <c r="I60" s="440"/>
    </row>
    <row r="61" spans="5:9" ht="13.5">
      <c r="E61" s="440"/>
      <c r="F61" s="440"/>
      <c r="G61" s="440"/>
      <c r="H61" s="440"/>
      <c r="I61" s="440"/>
    </row>
    <row r="62" spans="5:9" ht="13.5">
      <c r="E62" s="440"/>
      <c r="F62" s="440"/>
      <c r="G62" s="440"/>
      <c r="H62" s="440"/>
      <c r="I62" s="440"/>
    </row>
    <row r="63" spans="5:9" ht="13.5">
      <c r="E63" s="440"/>
      <c r="F63" s="440"/>
      <c r="G63" s="440"/>
      <c r="H63" s="440"/>
      <c r="I63" s="440"/>
    </row>
    <row r="64" spans="5:9" ht="13.5">
      <c r="E64" s="440"/>
      <c r="F64" s="440"/>
      <c r="G64" s="440"/>
      <c r="H64" s="440"/>
      <c r="I64" s="440"/>
    </row>
    <row r="65" spans="5:9" ht="13.5">
      <c r="E65" s="440"/>
      <c r="F65" s="440"/>
      <c r="G65" s="440"/>
      <c r="H65" s="440"/>
      <c r="I65" s="440"/>
    </row>
    <row r="66" spans="5:9" ht="13.5">
      <c r="E66" s="440"/>
      <c r="F66" s="440"/>
      <c r="G66" s="440"/>
      <c r="H66" s="440"/>
      <c r="I66" s="440"/>
    </row>
    <row r="67" spans="5:9" ht="13.5">
      <c r="E67" s="440"/>
      <c r="F67" s="440"/>
      <c r="G67" s="440"/>
      <c r="H67" s="440"/>
      <c r="I67" s="440"/>
    </row>
    <row r="68" spans="5:9" ht="13.5">
      <c r="E68" s="440"/>
      <c r="F68" s="440"/>
      <c r="G68" s="440"/>
      <c r="H68" s="440"/>
      <c r="I68" s="440"/>
    </row>
    <row r="69" spans="5:9" ht="13.5">
      <c r="E69" s="440"/>
      <c r="F69" s="440"/>
      <c r="G69" s="440"/>
      <c r="H69" s="440"/>
      <c r="I69" s="440"/>
    </row>
    <row r="70" spans="5:9" ht="13.5">
      <c r="E70" s="440"/>
      <c r="F70" s="440"/>
      <c r="G70" s="440"/>
      <c r="H70" s="440"/>
      <c r="I70" s="440"/>
    </row>
    <row r="71" spans="5:9" ht="13.5">
      <c r="E71" s="440"/>
      <c r="F71" s="440"/>
      <c r="G71" s="440"/>
      <c r="H71" s="440"/>
      <c r="I71" s="440"/>
    </row>
    <row r="72" spans="5:9" ht="13.5">
      <c r="E72" s="440"/>
      <c r="F72" s="440"/>
      <c r="G72" s="440"/>
      <c r="H72" s="440"/>
      <c r="I72" s="440"/>
    </row>
    <row r="73" spans="5:9" ht="13.5">
      <c r="E73" s="440"/>
      <c r="F73" s="440"/>
      <c r="G73" s="440"/>
      <c r="H73" s="440"/>
      <c r="I73" s="440"/>
    </row>
    <row r="74" spans="5:9" ht="13.5">
      <c r="E74" s="440"/>
      <c r="F74" s="440"/>
      <c r="G74" s="440"/>
      <c r="H74" s="440"/>
      <c r="I74" s="440"/>
    </row>
    <row r="75" spans="5:9" ht="13.5">
      <c r="E75" s="440"/>
      <c r="F75" s="440"/>
      <c r="G75" s="440"/>
      <c r="H75" s="440"/>
      <c r="I75" s="440"/>
    </row>
    <row r="76" spans="5:9" ht="13.5">
      <c r="E76" s="440"/>
      <c r="F76" s="440"/>
      <c r="G76" s="440"/>
      <c r="H76" s="440"/>
      <c r="I76" s="440"/>
    </row>
    <row r="77" spans="5:9" ht="13.5">
      <c r="E77" s="440"/>
      <c r="F77" s="440"/>
      <c r="G77" s="440"/>
      <c r="H77" s="440"/>
      <c r="I77" s="440"/>
    </row>
    <row r="78" spans="5:9" ht="13.5">
      <c r="E78" s="440"/>
      <c r="F78" s="440"/>
      <c r="G78" s="440"/>
      <c r="H78" s="440"/>
      <c r="I78" s="440"/>
    </row>
    <row r="79" spans="5:9" ht="13.5">
      <c r="E79" s="440"/>
      <c r="F79" s="440"/>
      <c r="G79" s="440"/>
      <c r="H79" s="440"/>
      <c r="I79" s="440"/>
    </row>
    <row r="80" spans="5:9" ht="13.5">
      <c r="E80" s="440"/>
      <c r="F80" s="440"/>
      <c r="G80" s="440"/>
      <c r="H80" s="440"/>
      <c r="I80" s="440"/>
    </row>
    <row r="81" spans="5:9" ht="13.5">
      <c r="E81" s="440"/>
      <c r="F81" s="440"/>
      <c r="G81" s="440"/>
      <c r="H81" s="440"/>
      <c r="I81" s="440"/>
    </row>
    <row r="82" spans="5:9" ht="13.5">
      <c r="E82" s="440"/>
      <c r="F82" s="440"/>
      <c r="G82" s="440"/>
      <c r="H82" s="440"/>
      <c r="I82" s="440"/>
    </row>
    <row r="83" spans="5:9" ht="13.5">
      <c r="E83" s="440"/>
      <c r="F83" s="440"/>
      <c r="G83" s="440"/>
      <c r="H83" s="440"/>
      <c r="I83" s="440"/>
    </row>
    <row r="84" spans="5:9" ht="13.5">
      <c r="E84" s="440"/>
      <c r="F84" s="440"/>
      <c r="G84" s="440"/>
      <c r="H84" s="440"/>
      <c r="I84" s="440"/>
    </row>
    <row r="85" spans="5:9" ht="13.5">
      <c r="E85" s="440"/>
      <c r="F85" s="440"/>
      <c r="G85" s="440"/>
      <c r="H85" s="440"/>
      <c r="I85" s="440"/>
    </row>
    <row r="86" spans="5:9" ht="13.5">
      <c r="E86" s="440"/>
      <c r="F86" s="440"/>
      <c r="G86" s="440"/>
      <c r="H86" s="440"/>
      <c r="I86" s="440"/>
    </row>
    <row r="87" spans="5:9" ht="13.5">
      <c r="E87" s="440"/>
      <c r="F87" s="440"/>
      <c r="G87" s="440"/>
      <c r="H87" s="440"/>
      <c r="I87" s="440"/>
    </row>
    <row r="88" spans="5:9" ht="13.5">
      <c r="E88" s="440"/>
      <c r="F88" s="440"/>
      <c r="G88" s="440"/>
      <c r="H88" s="440"/>
      <c r="I88" s="440"/>
    </row>
    <row r="89" spans="5:9" ht="13.5">
      <c r="E89" s="440"/>
      <c r="F89" s="440"/>
      <c r="G89" s="440"/>
      <c r="H89" s="440"/>
      <c r="I89" s="440"/>
    </row>
    <row r="90" spans="5:9" ht="13.5">
      <c r="E90" s="440"/>
      <c r="F90" s="440"/>
      <c r="G90" s="440"/>
      <c r="H90" s="440"/>
      <c r="I90" s="440"/>
    </row>
    <row r="91" spans="5:9" ht="13.5">
      <c r="E91" s="440"/>
      <c r="F91" s="440"/>
      <c r="G91" s="440"/>
      <c r="H91" s="440"/>
      <c r="I91" s="440"/>
    </row>
    <row r="92" spans="5:9" ht="13.5">
      <c r="E92" s="440"/>
      <c r="F92" s="440"/>
      <c r="G92" s="440"/>
      <c r="H92" s="440"/>
      <c r="I92" s="440"/>
    </row>
    <row r="93" spans="5:9" ht="13.5">
      <c r="E93" s="440"/>
      <c r="F93" s="440"/>
      <c r="G93" s="440"/>
      <c r="H93" s="440"/>
      <c r="I93" s="440"/>
    </row>
    <row r="94" spans="5:9" ht="13.5">
      <c r="E94" s="440"/>
      <c r="F94" s="440"/>
      <c r="G94" s="440"/>
      <c r="H94" s="440"/>
      <c r="I94" s="440"/>
    </row>
    <row r="95" spans="5:9" ht="13.5">
      <c r="E95" s="440"/>
      <c r="F95" s="440"/>
      <c r="G95" s="440"/>
      <c r="H95" s="440"/>
      <c r="I95" s="440"/>
    </row>
    <row r="96" spans="5:9" ht="13.5">
      <c r="E96" s="440"/>
      <c r="F96" s="440"/>
      <c r="G96" s="440"/>
      <c r="H96" s="440"/>
      <c r="I96" s="440"/>
    </row>
    <row r="97" spans="5:9" ht="13.5">
      <c r="E97" s="440"/>
      <c r="F97" s="440"/>
      <c r="G97" s="440"/>
      <c r="H97" s="440"/>
      <c r="I97" s="440"/>
    </row>
    <row r="98" spans="5:9" ht="13.5">
      <c r="E98" s="440"/>
      <c r="F98" s="440"/>
      <c r="G98" s="440"/>
      <c r="H98" s="440"/>
      <c r="I98" s="440"/>
    </row>
    <row r="99" spans="5:9" ht="13.5">
      <c r="E99" s="440"/>
      <c r="F99" s="440"/>
      <c r="G99" s="440"/>
      <c r="H99" s="440"/>
      <c r="I99" s="440"/>
    </row>
    <row r="100" spans="5:9" ht="13.5">
      <c r="E100" s="440"/>
      <c r="F100" s="440"/>
      <c r="G100" s="440"/>
      <c r="H100" s="440"/>
      <c r="I100" s="440"/>
    </row>
    <row r="101" spans="5:9" ht="13.5">
      <c r="E101" s="440"/>
      <c r="F101" s="440"/>
      <c r="G101" s="440"/>
      <c r="H101" s="440"/>
      <c r="I101" s="440"/>
    </row>
    <row r="102" spans="5:9" ht="13.5">
      <c r="E102" s="440"/>
      <c r="F102" s="440"/>
      <c r="G102" s="440"/>
      <c r="H102" s="440"/>
      <c r="I102" s="440"/>
    </row>
    <row r="103" spans="5:9" ht="13.5">
      <c r="E103" s="440"/>
      <c r="F103" s="440"/>
      <c r="G103" s="440"/>
      <c r="H103" s="440"/>
      <c r="I103" s="440"/>
    </row>
    <row r="104" spans="5:9" ht="13.5">
      <c r="E104" s="440"/>
      <c r="F104" s="440"/>
      <c r="G104" s="440"/>
      <c r="H104" s="440"/>
      <c r="I104" s="440"/>
    </row>
    <row r="105" spans="5:9" ht="13.5">
      <c r="E105" s="440"/>
      <c r="F105" s="440"/>
      <c r="G105" s="440"/>
      <c r="H105" s="440"/>
      <c r="I105" s="440"/>
    </row>
    <row r="106" spans="5:9" ht="13.5">
      <c r="E106" s="440"/>
      <c r="F106" s="440"/>
      <c r="G106" s="440"/>
      <c r="H106" s="440"/>
      <c r="I106" s="440"/>
    </row>
    <row r="107" spans="5:9" ht="13.5">
      <c r="E107" s="440"/>
      <c r="F107" s="440"/>
      <c r="G107" s="440"/>
      <c r="H107" s="440"/>
      <c r="I107" s="440"/>
    </row>
    <row r="108" spans="5:9" ht="13.5">
      <c r="E108" s="440"/>
      <c r="F108" s="440"/>
      <c r="G108" s="440"/>
      <c r="H108" s="440"/>
      <c r="I108" s="440"/>
    </row>
    <row r="109" spans="5:9" ht="13.5">
      <c r="E109" s="440"/>
      <c r="F109" s="440"/>
      <c r="G109" s="440"/>
      <c r="H109" s="440"/>
      <c r="I109" s="440"/>
    </row>
    <row r="110" spans="5:9" ht="13.5">
      <c r="E110" s="440"/>
      <c r="F110" s="440"/>
      <c r="G110" s="440"/>
      <c r="H110" s="440"/>
      <c r="I110" s="440"/>
    </row>
    <row r="111" spans="5:9" ht="13.5">
      <c r="E111" s="440"/>
      <c r="F111" s="440"/>
      <c r="G111" s="440"/>
      <c r="H111" s="440"/>
      <c r="I111" s="440"/>
    </row>
    <row r="112" spans="5:9" ht="13.5">
      <c r="E112" s="440"/>
      <c r="F112" s="440"/>
      <c r="G112" s="440"/>
      <c r="H112" s="440"/>
      <c r="I112" s="440"/>
    </row>
    <row r="113" spans="5:9" ht="13.5">
      <c r="E113" s="440"/>
      <c r="F113" s="440"/>
      <c r="G113" s="440"/>
      <c r="H113" s="440"/>
      <c r="I113" s="440"/>
    </row>
    <row r="114" spans="5:9" ht="13.5">
      <c r="E114" s="440"/>
      <c r="F114" s="440"/>
      <c r="G114" s="440"/>
      <c r="H114" s="440"/>
      <c r="I114" s="440"/>
    </row>
    <row r="115" spans="5:9" ht="13.5">
      <c r="E115" s="440"/>
      <c r="F115" s="440"/>
      <c r="G115" s="440"/>
      <c r="H115" s="440"/>
      <c r="I115" s="440"/>
    </row>
    <row r="116" spans="5:9" ht="13.5">
      <c r="E116" s="440"/>
      <c r="F116" s="440"/>
      <c r="G116" s="440"/>
      <c r="H116" s="440"/>
      <c r="I116" s="440"/>
    </row>
    <row r="117" spans="5:9" ht="13.5">
      <c r="E117" s="440"/>
      <c r="F117" s="440"/>
      <c r="G117" s="440"/>
      <c r="H117" s="440"/>
      <c r="I117" s="440"/>
    </row>
    <row r="118" spans="5:9" ht="13.5">
      <c r="E118" s="440"/>
      <c r="F118" s="440"/>
      <c r="G118" s="440"/>
      <c r="H118" s="440"/>
      <c r="I118" s="440"/>
    </row>
    <row r="119" spans="5:9" ht="13.5">
      <c r="E119" s="440"/>
      <c r="F119" s="440"/>
      <c r="G119" s="440"/>
      <c r="H119" s="440"/>
      <c r="I119" s="440"/>
    </row>
    <row r="120" spans="5:9" ht="13.5">
      <c r="E120" s="440"/>
      <c r="F120" s="440"/>
      <c r="G120" s="440"/>
      <c r="H120" s="440"/>
      <c r="I120" s="440"/>
    </row>
    <row r="121" spans="5:9" ht="13.5">
      <c r="E121" s="440"/>
      <c r="F121" s="440"/>
      <c r="G121" s="440"/>
      <c r="H121" s="440"/>
      <c r="I121" s="440"/>
    </row>
    <row r="122" spans="5:9" ht="13.5">
      <c r="E122" s="440"/>
      <c r="F122" s="440"/>
      <c r="G122" s="440"/>
      <c r="H122" s="440"/>
      <c r="I122" s="440"/>
    </row>
    <row r="123" spans="5:9" ht="13.5">
      <c r="E123" s="440"/>
      <c r="F123" s="440"/>
      <c r="G123" s="440"/>
      <c r="H123" s="440"/>
      <c r="I123" s="440"/>
    </row>
    <row r="124" spans="5:9" ht="13.5">
      <c r="E124" s="440"/>
      <c r="F124" s="440"/>
      <c r="G124" s="440"/>
      <c r="H124" s="440"/>
      <c r="I124" s="440"/>
    </row>
    <row r="125" spans="5:9" ht="13.5">
      <c r="E125" s="440"/>
      <c r="F125" s="440"/>
      <c r="G125" s="440"/>
      <c r="H125" s="440"/>
      <c r="I125" s="440"/>
    </row>
    <row r="126" spans="5:9" ht="13.5">
      <c r="E126" s="440"/>
      <c r="F126" s="440"/>
      <c r="G126" s="440"/>
      <c r="H126" s="440"/>
      <c r="I126" s="440"/>
    </row>
    <row r="127" spans="5:9" ht="13.5">
      <c r="E127" s="440"/>
      <c r="F127" s="440"/>
      <c r="G127" s="440"/>
      <c r="H127" s="440"/>
      <c r="I127" s="440"/>
    </row>
    <row r="128" spans="5:9" ht="13.5">
      <c r="E128" s="440"/>
      <c r="F128" s="440"/>
      <c r="G128" s="440"/>
      <c r="H128" s="440"/>
      <c r="I128" s="440"/>
    </row>
    <row r="129" spans="5:9" ht="13.5">
      <c r="E129" s="440"/>
      <c r="F129" s="440"/>
      <c r="G129" s="440"/>
      <c r="H129" s="440"/>
      <c r="I129" s="440"/>
    </row>
    <row r="130" spans="5:9" ht="13.5">
      <c r="E130" s="440"/>
      <c r="F130" s="440"/>
      <c r="G130" s="440"/>
      <c r="H130" s="440"/>
      <c r="I130" s="440"/>
    </row>
    <row r="131" spans="5:9" ht="13.5">
      <c r="E131" s="440"/>
      <c r="F131" s="440"/>
      <c r="G131" s="440"/>
      <c r="H131" s="440"/>
      <c r="I131" s="440"/>
    </row>
    <row r="132" spans="5:9" ht="13.5">
      <c r="E132" s="440"/>
      <c r="F132" s="440"/>
      <c r="G132" s="440"/>
      <c r="H132" s="440"/>
      <c r="I132" s="440"/>
    </row>
    <row r="133" spans="5:9" ht="13.5">
      <c r="E133" s="440"/>
      <c r="F133" s="440"/>
      <c r="G133" s="440"/>
      <c r="H133" s="440"/>
      <c r="I133" s="440"/>
    </row>
    <row r="134" spans="5:9" ht="13.5">
      <c r="E134" s="440"/>
      <c r="F134" s="440"/>
      <c r="G134" s="440"/>
      <c r="H134" s="440"/>
      <c r="I134" s="440"/>
    </row>
  </sheetData>
  <sheetProtection/>
  <mergeCells count="9">
    <mergeCell ref="A1:M1"/>
    <mergeCell ref="C3:E3"/>
    <mergeCell ref="F3:H3"/>
    <mergeCell ref="I3:K3"/>
    <mergeCell ref="A3:A7"/>
    <mergeCell ref="M3:M7"/>
    <mergeCell ref="C4:E4"/>
    <mergeCell ref="F4:H4"/>
    <mergeCell ref="I4:K4"/>
  </mergeCells>
  <printOptions/>
  <pageMargins left="0.7480314960629921" right="0.7480314960629921" top="0.37" bottom="0.25" header="0.25" footer="0.18"/>
  <pageSetup horizontalDpi="600" verticalDpi="600" orientation="landscape" paperSize="9" scale="7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N1"/>
    </sheetView>
  </sheetViews>
  <sheetFormatPr defaultColWidth="8.88671875" defaultRowHeight="13.5"/>
  <cols>
    <col min="1" max="1" width="11.77734375" style="0" customWidth="1"/>
    <col min="2" max="7" width="10.10546875" style="86" customWidth="1"/>
    <col min="8" max="8" width="10.10546875" style="239" customWidth="1"/>
    <col min="9" max="12" width="10.10546875" style="24" customWidth="1"/>
    <col min="13" max="13" width="5.3359375" style="24" customWidth="1"/>
    <col min="14" max="14" width="9.5546875" style="0" customWidth="1"/>
    <col min="15" max="15" width="10.6640625" style="0" bestFit="1" customWidth="1"/>
  </cols>
  <sheetData>
    <row r="1" spans="1:14" s="76" customFormat="1" ht="32.25" customHeight="1">
      <c r="A1" s="911" t="s">
        <v>730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</row>
    <row r="2" spans="1:13" s="16" customFormat="1" ht="18" customHeight="1">
      <c r="A2" s="16" t="s">
        <v>523</v>
      </c>
      <c r="B2" s="75"/>
      <c r="C2" s="75"/>
      <c r="D2" s="75"/>
      <c r="E2" s="75"/>
      <c r="F2" s="75"/>
      <c r="G2" s="75"/>
      <c r="H2" s="234"/>
      <c r="I2" s="20"/>
      <c r="J2" s="20"/>
      <c r="K2" s="20"/>
      <c r="L2" s="89" t="s">
        <v>524</v>
      </c>
      <c r="M2" s="20"/>
    </row>
    <row r="3" spans="1:16" s="90" customFormat="1" ht="24" customHeight="1">
      <c r="A3" s="912" t="s">
        <v>17</v>
      </c>
      <c r="B3" s="899" t="s">
        <v>360</v>
      </c>
      <c r="C3" s="900"/>
      <c r="D3" s="901" t="s">
        <v>665</v>
      </c>
      <c r="E3" s="902"/>
      <c r="F3" s="899" t="s">
        <v>704</v>
      </c>
      <c r="G3" s="900"/>
      <c r="H3" s="917" t="s">
        <v>702</v>
      </c>
      <c r="I3" s="918"/>
      <c r="J3" s="915" t="s">
        <v>726</v>
      </c>
      <c r="K3" s="916"/>
      <c r="L3" s="110"/>
      <c r="M3" s="111"/>
      <c r="N3" s="111"/>
      <c r="O3" s="111"/>
      <c r="P3" s="111"/>
    </row>
    <row r="4" spans="1:16" s="90" customFormat="1" ht="21.75" customHeight="1">
      <c r="A4" s="913"/>
      <c r="B4" s="113" t="s">
        <v>653</v>
      </c>
      <c r="C4" s="114" t="s">
        <v>652</v>
      </c>
      <c r="D4" s="251" t="s">
        <v>653</v>
      </c>
      <c r="E4" s="114" t="s">
        <v>652</v>
      </c>
      <c r="F4" s="251" t="s">
        <v>653</v>
      </c>
      <c r="G4" s="114" t="s">
        <v>652</v>
      </c>
      <c r="H4" s="372" t="s">
        <v>725</v>
      </c>
      <c r="I4" s="112" t="s">
        <v>652</v>
      </c>
      <c r="J4" s="235" t="s">
        <v>727</v>
      </c>
      <c r="K4" s="115" t="s">
        <v>652</v>
      </c>
      <c r="L4" s="116" t="s">
        <v>525</v>
      </c>
      <c r="M4" s="111"/>
      <c r="N4" s="111"/>
      <c r="O4" s="111"/>
      <c r="P4" s="111"/>
    </row>
    <row r="5" spans="1:16" s="90" customFormat="1" ht="21.75" customHeight="1">
      <c r="A5" s="914"/>
      <c r="B5" s="118" t="s">
        <v>368</v>
      </c>
      <c r="C5" s="119" t="s">
        <v>372</v>
      </c>
      <c r="D5" s="250" t="s">
        <v>368</v>
      </c>
      <c r="E5" s="119" t="s">
        <v>372</v>
      </c>
      <c r="F5" s="250" t="s">
        <v>368</v>
      </c>
      <c r="G5" s="119" t="s">
        <v>372</v>
      </c>
      <c r="H5" s="371" t="s">
        <v>368</v>
      </c>
      <c r="I5" s="117" t="s">
        <v>372</v>
      </c>
      <c r="J5" s="373" t="s">
        <v>368</v>
      </c>
      <c r="K5" s="374" t="s">
        <v>372</v>
      </c>
      <c r="L5" s="117"/>
      <c r="M5" s="111"/>
      <c r="N5" s="111"/>
      <c r="O5" s="111"/>
      <c r="P5" s="111"/>
    </row>
    <row r="6" spans="1:16" s="354" customFormat="1" ht="15.75" customHeight="1">
      <c r="A6" s="356" t="s">
        <v>400</v>
      </c>
      <c r="B6" s="358">
        <v>403601</v>
      </c>
      <c r="C6" s="358">
        <v>100</v>
      </c>
      <c r="D6" s="357">
        <v>405458</v>
      </c>
      <c r="E6" s="354">
        <v>100</v>
      </c>
      <c r="F6" s="357">
        <v>407498</v>
      </c>
      <c r="G6" s="376">
        <v>100</v>
      </c>
      <c r="H6" s="357">
        <f>H7+H8</f>
        <v>410378</v>
      </c>
      <c r="I6" s="376">
        <v>100</v>
      </c>
      <c r="J6" s="443">
        <f>SUM(J7:J8)</f>
        <v>417539</v>
      </c>
      <c r="K6" s="443">
        <v>100</v>
      </c>
      <c r="L6" s="352" t="s">
        <v>370</v>
      </c>
      <c r="M6" s="353"/>
      <c r="N6" s="353"/>
      <c r="O6" s="353"/>
      <c r="P6" s="353"/>
    </row>
    <row r="7" spans="1:16" s="367" customFormat="1" ht="15.75" customHeight="1">
      <c r="A7" s="359" t="s">
        <v>281</v>
      </c>
      <c r="B7" s="360">
        <v>200973</v>
      </c>
      <c r="C7" s="361">
        <f>B7/B6*100</f>
        <v>49.79497077559273</v>
      </c>
      <c r="D7" s="362">
        <v>201884</v>
      </c>
      <c r="E7" s="363">
        <f>D7/D6*100</f>
        <v>49.791593703910145</v>
      </c>
      <c r="F7" s="362">
        <v>203107</v>
      </c>
      <c r="G7" s="364">
        <f>F7/F6*100</f>
        <v>49.842453214494306</v>
      </c>
      <c r="H7" s="362">
        <v>204689</v>
      </c>
      <c r="I7" s="363">
        <f>H7/H6*100</f>
        <v>49.878161110001024</v>
      </c>
      <c r="J7" s="442">
        <v>208215</v>
      </c>
      <c r="K7" s="363">
        <f>J7/J6*100</f>
        <v>49.86719803419561</v>
      </c>
      <c r="L7" s="365" t="s">
        <v>373</v>
      </c>
      <c r="M7" s="366"/>
      <c r="N7" s="366"/>
      <c r="O7" s="366"/>
      <c r="P7" s="366"/>
    </row>
    <row r="8" spans="1:16" s="96" customFormat="1" ht="15.75" customHeight="1">
      <c r="A8" s="368" t="s">
        <v>282</v>
      </c>
      <c r="B8" s="369">
        <v>202628</v>
      </c>
      <c r="C8" s="386">
        <f>B8/B6*100</f>
        <v>50.20502922440727</v>
      </c>
      <c r="D8" s="259">
        <v>203574</v>
      </c>
      <c r="E8" s="260">
        <f>D8/D6*100</f>
        <v>50.208406296089855</v>
      </c>
      <c r="F8" s="259">
        <v>204391</v>
      </c>
      <c r="G8" s="387">
        <f>F8/F6*100</f>
        <v>50.157546785505694</v>
      </c>
      <c r="H8" s="259">
        <f>H11+H14+H17+H20+H23+H26+H29+H32+H35+'4.연령(5세계급)및성별인구(계속)'!H8+'4.연령(5세계급)및성별인구(계속)'!H11+'4.연령(5세계급)및성별인구(계속)'!H14+'4.연령(5세계급)및성별인구(계속)'!H17+'4.연령(5세계급)및성별인구(계속)'!H20+'4.연령(5세계급)및성별인구(계속)'!H23+'4.연령(5세계급)및성별인구(계속)'!H26+'4.연령(5세계급)및성별인구(계속)'!H29+'4.연령(5세계급)및성별인구(계속)'!H32</f>
        <v>205689</v>
      </c>
      <c r="I8" s="375">
        <f>H8/H6*100</f>
        <v>50.12183888999898</v>
      </c>
      <c r="J8" s="443">
        <v>209324</v>
      </c>
      <c r="K8" s="375">
        <f>J8/J6*100</f>
        <v>50.1328019658044</v>
      </c>
      <c r="L8" s="95" t="s">
        <v>514</v>
      </c>
      <c r="M8" s="120"/>
      <c r="N8" s="120"/>
      <c r="O8" s="120"/>
      <c r="P8" s="120"/>
    </row>
    <row r="9" spans="1:16" s="100" customFormat="1" ht="15.75" customHeight="1">
      <c r="A9" s="97" t="s">
        <v>548</v>
      </c>
      <c r="B9" s="284">
        <v>22760</v>
      </c>
      <c r="C9" s="370">
        <v>22.6</v>
      </c>
      <c r="D9" s="236">
        <v>22624</v>
      </c>
      <c r="E9" s="291">
        <f>D9/D6*100</f>
        <v>5.579862772469651</v>
      </c>
      <c r="F9" s="236">
        <v>21737</v>
      </c>
      <c r="G9" s="291">
        <v>5.334259309248143</v>
      </c>
      <c r="H9" s="236">
        <v>21437</v>
      </c>
      <c r="I9" s="291">
        <f>H9/H$6*100</f>
        <v>5.223720569816121</v>
      </c>
      <c r="J9" s="445">
        <f>SUM(J10:J11)</f>
        <v>21754</v>
      </c>
      <c r="K9" s="446">
        <f>J9/J6*100</f>
        <v>5.210052234641554</v>
      </c>
      <c r="L9" s="285" t="s">
        <v>515</v>
      </c>
      <c r="M9" s="283"/>
      <c r="N9" s="286"/>
      <c r="O9" s="286"/>
      <c r="P9" s="286"/>
    </row>
    <row r="10" spans="1:16" s="16" customFormat="1" ht="15.75" customHeight="1">
      <c r="A10" s="82" t="s">
        <v>281</v>
      </c>
      <c r="B10" s="288">
        <v>12025</v>
      </c>
      <c r="C10" s="355">
        <v>12</v>
      </c>
      <c r="D10" s="237">
        <v>11795</v>
      </c>
      <c r="E10" s="292">
        <f>D10/D7*100</f>
        <v>5.842463989221533</v>
      </c>
      <c r="F10" s="237">
        <v>11326</v>
      </c>
      <c r="G10" s="292">
        <v>5.5763710753445235</v>
      </c>
      <c r="H10" s="237">
        <v>11140</v>
      </c>
      <c r="I10" s="292">
        <f>H10/H7*100</f>
        <v>5.4424028648339675</v>
      </c>
      <c r="J10" s="448">
        <v>11233</v>
      </c>
      <c r="K10" s="449">
        <f>J10/J7*100</f>
        <v>5.394904305645606</v>
      </c>
      <c r="L10" s="289" t="s">
        <v>373</v>
      </c>
      <c r="M10" s="287"/>
      <c r="N10" s="286"/>
      <c r="O10" s="290"/>
      <c r="P10" s="290"/>
    </row>
    <row r="11" spans="1:16" s="16" customFormat="1" ht="15.75" customHeight="1">
      <c r="A11" s="82" t="s">
        <v>282</v>
      </c>
      <c r="B11" s="288">
        <v>10735</v>
      </c>
      <c r="C11" s="355">
        <v>10.7</v>
      </c>
      <c r="D11" s="237">
        <v>10829</v>
      </c>
      <c r="E11" s="292">
        <f>D11/D8*100</f>
        <v>5.319441578983564</v>
      </c>
      <c r="F11" s="237">
        <v>10411</v>
      </c>
      <c r="G11" s="292">
        <v>5.093668507908862</v>
      </c>
      <c r="H11" s="237">
        <v>10297</v>
      </c>
      <c r="I11" s="292">
        <f>H11/H8*100</f>
        <v>5.006101444413654</v>
      </c>
      <c r="J11" s="444">
        <v>10521</v>
      </c>
      <c r="K11" s="450">
        <f>J11/J8*100</f>
        <v>5.026179511188397</v>
      </c>
      <c r="L11" s="289" t="s">
        <v>514</v>
      </c>
      <c r="M11" s="287"/>
      <c r="N11" s="290"/>
      <c r="O11" s="290"/>
      <c r="P11" s="290"/>
    </row>
    <row r="12" spans="1:16" s="100" customFormat="1" ht="15.75" customHeight="1">
      <c r="A12" s="97" t="s">
        <v>549</v>
      </c>
      <c r="B12" s="284">
        <v>31103</v>
      </c>
      <c r="C12" s="370">
        <v>30.9</v>
      </c>
      <c r="D12" s="236">
        <v>29619</v>
      </c>
      <c r="E12" s="291">
        <f>D12/D6*100</f>
        <v>7.305072288621756</v>
      </c>
      <c r="F12" s="236">
        <v>28543</v>
      </c>
      <c r="G12" s="291">
        <v>7.004451555590458</v>
      </c>
      <c r="H12" s="236">
        <v>27163</v>
      </c>
      <c r="I12" s="291">
        <f>H12/H6*100</f>
        <v>6.6190195380844</v>
      </c>
      <c r="J12" s="445">
        <f>SUM(J13:J14)</f>
        <v>25119</v>
      </c>
      <c r="K12" s="447">
        <f>J12/J6*100</f>
        <v>6.015964975726818</v>
      </c>
      <c r="L12" s="285" t="s">
        <v>516</v>
      </c>
      <c r="M12" s="283"/>
      <c r="N12" s="286"/>
      <c r="O12" s="286"/>
      <c r="P12" s="286"/>
    </row>
    <row r="13" spans="1:16" s="16" customFormat="1" ht="15.75" customHeight="1">
      <c r="A13" s="82" t="s">
        <v>281</v>
      </c>
      <c r="B13" s="288">
        <v>16330</v>
      </c>
      <c r="C13" s="355">
        <v>16.2</v>
      </c>
      <c r="D13" s="237">
        <v>15692</v>
      </c>
      <c r="E13" s="292">
        <f>D13/D7*100</f>
        <v>7.772780408551445</v>
      </c>
      <c r="F13" s="237">
        <v>15083</v>
      </c>
      <c r="G13" s="292">
        <v>7.426134992885523</v>
      </c>
      <c r="H13" s="237">
        <v>14319</v>
      </c>
      <c r="I13" s="292">
        <f>H13/H7*100</f>
        <v>6.995490720068005</v>
      </c>
      <c r="J13" s="448">
        <v>13305</v>
      </c>
      <c r="K13" s="449">
        <f>J13/J7*100</f>
        <v>6.39002953677689</v>
      </c>
      <c r="L13" s="289" t="s">
        <v>373</v>
      </c>
      <c r="M13" s="287"/>
      <c r="N13" s="290"/>
      <c r="O13" s="290"/>
      <c r="P13" s="290"/>
    </row>
    <row r="14" spans="1:16" s="16" customFormat="1" ht="15.75" customHeight="1">
      <c r="A14" s="82" t="s">
        <v>282</v>
      </c>
      <c r="B14" s="288">
        <v>14773</v>
      </c>
      <c r="C14" s="355">
        <v>3.6</v>
      </c>
      <c r="D14" s="237">
        <v>13927</v>
      </c>
      <c r="E14" s="292">
        <f>D14/D8*100</f>
        <v>6.8412469175827955</v>
      </c>
      <c r="F14" s="237">
        <v>13460</v>
      </c>
      <c r="G14" s="292">
        <v>6.585417166117883</v>
      </c>
      <c r="H14" s="237">
        <v>12844</v>
      </c>
      <c r="I14" s="292">
        <f>H14/H8*100</f>
        <v>6.2443786493200895</v>
      </c>
      <c r="J14" s="444">
        <v>11814</v>
      </c>
      <c r="K14" s="450">
        <f>J14/J8*100</f>
        <v>5.643882211308784</v>
      </c>
      <c r="L14" s="289" t="s">
        <v>514</v>
      </c>
      <c r="M14" s="287"/>
      <c r="N14" s="290"/>
      <c r="O14" s="290"/>
      <c r="P14" s="290"/>
    </row>
    <row r="15" spans="1:16" s="100" customFormat="1" ht="15.75" customHeight="1">
      <c r="A15" s="97" t="s">
        <v>550</v>
      </c>
      <c r="B15" s="284">
        <v>33217</v>
      </c>
      <c r="C15" s="370">
        <v>3</v>
      </c>
      <c r="D15" s="236">
        <v>33171</v>
      </c>
      <c r="E15" s="291">
        <f>D15/D6*199</f>
        <v>16.28042608605577</v>
      </c>
      <c r="F15" s="236">
        <v>32759</v>
      </c>
      <c r="G15" s="291">
        <v>8.039057860406677</v>
      </c>
      <c r="H15" s="236">
        <v>32179</v>
      </c>
      <c r="I15" s="291">
        <f>H15/H6*100</f>
        <v>7.8413072825541335</v>
      </c>
      <c r="J15" s="445">
        <f>SUM(J16:J17)</f>
        <v>32045</v>
      </c>
      <c r="K15" s="446">
        <f>J15/J6*100</f>
        <v>7.674732180706473</v>
      </c>
      <c r="L15" s="285" t="s">
        <v>551</v>
      </c>
      <c r="M15" s="283"/>
      <c r="N15" s="286"/>
      <c r="O15" s="286"/>
      <c r="P15" s="286"/>
    </row>
    <row r="16" spans="1:16" s="16" customFormat="1" ht="15.75" customHeight="1">
      <c r="A16" s="82" t="s">
        <v>281</v>
      </c>
      <c r="B16" s="288">
        <v>17537</v>
      </c>
      <c r="C16" s="355">
        <v>17.4</v>
      </c>
      <c r="D16" s="237">
        <v>17416</v>
      </c>
      <c r="E16" s="292">
        <f>D16/D7*100</f>
        <v>8.626736145509302</v>
      </c>
      <c r="F16" s="237">
        <v>17295</v>
      </c>
      <c r="G16" s="292">
        <v>8.515216117612884</v>
      </c>
      <c r="H16" s="237">
        <v>16952</v>
      </c>
      <c r="I16" s="292">
        <f>H16/H7*100</f>
        <v>8.28183243847984</v>
      </c>
      <c r="J16" s="448">
        <v>16845</v>
      </c>
      <c r="K16" s="449">
        <f>J16/J7*100</f>
        <v>8.090195230891146</v>
      </c>
      <c r="L16" s="289" t="s">
        <v>373</v>
      </c>
      <c r="M16" s="287"/>
      <c r="N16" s="290"/>
      <c r="O16" s="290"/>
      <c r="P16" s="290"/>
    </row>
    <row r="17" spans="1:16" s="16" customFormat="1" ht="15.75" customHeight="1">
      <c r="A17" s="82" t="s">
        <v>282</v>
      </c>
      <c r="B17" s="288">
        <v>15680</v>
      </c>
      <c r="C17" s="355">
        <v>15.6</v>
      </c>
      <c r="D17" s="237">
        <v>15755</v>
      </c>
      <c r="E17" s="292">
        <f>D17/D8*100</f>
        <v>7.7392004872920905</v>
      </c>
      <c r="F17" s="237">
        <v>15464</v>
      </c>
      <c r="G17" s="292">
        <v>7.5658908660361766</v>
      </c>
      <c r="H17" s="237">
        <v>15227</v>
      </c>
      <c r="I17" s="292">
        <f>H17/H8*100</f>
        <v>7.402923831609858</v>
      </c>
      <c r="J17" s="444">
        <v>15200</v>
      </c>
      <c r="K17" s="450">
        <f>J17/J8*100</f>
        <v>7.261470256635646</v>
      </c>
      <c r="L17" s="289" t="s">
        <v>514</v>
      </c>
      <c r="M17" s="287"/>
      <c r="N17" s="290"/>
      <c r="O17" s="290"/>
      <c r="P17" s="290"/>
    </row>
    <row r="18" spans="1:16" s="100" customFormat="1" ht="15.75" customHeight="1">
      <c r="A18" s="97" t="s">
        <v>552</v>
      </c>
      <c r="B18" s="284">
        <v>25775</v>
      </c>
      <c r="C18" s="370">
        <v>25.6</v>
      </c>
      <c r="D18" s="236">
        <v>27288</v>
      </c>
      <c r="E18" s="291">
        <f>D18/D6*100</f>
        <v>6.730166873017673</v>
      </c>
      <c r="F18" s="236">
        <v>28793</v>
      </c>
      <c r="G18" s="291">
        <v>7.065801549946257</v>
      </c>
      <c r="H18" s="236">
        <v>30481</v>
      </c>
      <c r="I18" s="291">
        <f>H18/H6*100</f>
        <v>7.427542412117609</v>
      </c>
      <c r="J18" s="445">
        <f>SUM(J19:J20)</f>
        <v>31886</v>
      </c>
      <c r="K18" s="446">
        <f>J18/J6*100</f>
        <v>7.636651905570497</v>
      </c>
      <c r="L18" s="285" t="s">
        <v>553</v>
      </c>
      <c r="M18" s="283"/>
      <c r="N18" s="286"/>
      <c r="O18" s="286"/>
      <c r="P18" s="286"/>
    </row>
    <row r="19" spans="1:16" s="16" customFormat="1" ht="15.75" customHeight="1">
      <c r="A19" s="82" t="s">
        <v>281</v>
      </c>
      <c r="B19" s="288">
        <v>13527</v>
      </c>
      <c r="C19" s="355">
        <v>13.5</v>
      </c>
      <c r="D19" s="237">
        <v>14419</v>
      </c>
      <c r="E19" s="292">
        <f>D19/D7*100</f>
        <v>7.14222028491609</v>
      </c>
      <c r="F19" s="237">
        <v>15226</v>
      </c>
      <c r="G19" s="292">
        <v>7.496541231961479</v>
      </c>
      <c r="H19" s="237">
        <v>16138</v>
      </c>
      <c r="I19" s="292">
        <f>H19/H7*100</f>
        <v>7.884155963437214</v>
      </c>
      <c r="J19" s="448">
        <v>16787</v>
      </c>
      <c r="K19" s="449">
        <f>J19/J7*100</f>
        <v>8.062339408784188</v>
      </c>
      <c r="L19" s="289" t="s">
        <v>373</v>
      </c>
      <c r="M19" s="287"/>
      <c r="N19" s="290"/>
      <c r="O19" s="290"/>
      <c r="P19" s="290"/>
    </row>
    <row r="20" spans="1:16" s="16" customFormat="1" ht="15.75" customHeight="1">
      <c r="A20" s="82" t="s">
        <v>282</v>
      </c>
      <c r="B20" s="288">
        <v>12248</v>
      </c>
      <c r="C20" s="355">
        <v>12.2</v>
      </c>
      <c r="D20" s="237">
        <v>12869</v>
      </c>
      <c r="E20" s="292">
        <f>D20/D8*100</f>
        <v>6.321534184129604</v>
      </c>
      <c r="F20" s="237">
        <v>13567</v>
      </c>
      <c r="G20" s="292">
        <v>6.637767807780186</v>
      </c>
      <c r="H20" s="237">
        <v>14343</v>
      </c>
      <c r="I20" s="292">
        <f>H20/H8*100</f>
        <v>6.9731487828712275</v>
      </c>
      <c r="J20" s="444">
        <v>15099</v>
      </c>
      <c r="K20" s="450">
        <f>J20/J8*100</f>
        <v>7.213219697693527</v>
      </c>
      <c r="L20" s="289" t="s">
        <v>514</v>
      </c>
      <c r="M20" s="287"/>
      <c r="N20" s="290"/>
      <c r="O20" s="290"/>
      <c r="P20" s="290"/>
    </row>
    <row r="21" spans="1:16" s="100" customFormat="1" ht="15.75" customHeight="1">
      <c r="A21" s="97" t="s">
        <v>554</v>
      </c>
      <c r="B21" s="284">
        <v>27533</v>
      </c>
      <c r="C21" s="370">
        <v>27.4</v>
      </c>
      <c r="D21" s="236">
        <v>25423</v>
      </c>
      <c r="E21" s="291">
        <f>D21/D6*100</f>
        <v>6.270193213600423</v>
      </c>
      <c r="F21" s="236">
        <v>24404</v>
      </c>
      <c r="G21" s="291">
        <v>5.9887410490358235</v>
      </c>
      <c r="H21" s="236">
        <v>23886</v>
      </c>
      <c r="I21" s="291">
        <f>H21/H6*100</f>
        <v>5.820487453031108</v>
      </c>
      <c r="J21" s="445">
        <f>SUM(J22:J23)</f>
        <v>23861</v>
      </c>
      <c r="K21" s="446">
        <f>J21/J6*100</f>
        <v>5.714675754839668</v>
      </c>
      <c r="L21" s="285" t="s">
        <v>555</v>
      </c>
      <c r="M21" s="283"/>
      <c r="N21" s="286"/>
      <c r="O21" s="286"/>
      <c r="P21" s="286"/>
    </row>
    <row r="22" spans="1:16" s="16" customFormat="1" ht="15.75" customHeight="1">
      <c r="A22" s="82" t="s">
        <v>281</v>
      </c>
      <c r="B22" s="288">
        <v>14389</v>
      </c>
      <c r="C22" s="355">
        <v>3.5</v>
      </c>
      <c r="D22" s="237">
        <v>13342</v>
      </c>
      <c r="E22" s="292">
        <f>D22/D7*100</f>
        <v>6.608745616294506</v>
      </c>
      <c r="F22" s="237">
        <v>12839</v>
      </c>
      <c r="G22" s="292">
        <v>6.32129862584746</v>
      </c>
      <c r="H22" s="237">
        <v>12593</v>
      </c>
      <c r="I22" s="292">
        <f>H22/H7*100</f>
        <v>6.152260258245436</v>
      </c>
      <c r="J22" s="448">
        <v>12711</v>
      </c>
      <c r="K22" s="449">
        <f>J22/J7*100</f>
        <v>6.104747496578057</v>
      </c>
      <c r="L22" s="289" t="s">
        <v>373</v>
      </c>
      <c r="M22" s="287"/>
      <c r="N22" s="290"/>
      <c r="O22" s="290"/>
      <c r="P22" s="290"/>
    </row>
    <row r="23" spans="1:16" s="16" customFormat="1" ht="15.75" customHeight="1">
      <c r="A23" s="82" t="s">
        <v>282</v>
      </c>
      <c r="B23" s="288">
        <v>13144</v>
      </c>
      <c r="C23" s="355">
        <v>13.1</v>
      </c>
      <c r="D23" s="237">
        <v>12081</v>
      </c>
      <c r="E23" s="292">
        <f>D23/D8*100</f>
        <v>5.934451354298682</v>
      </c>
      <c r="F23" s="237">
        <v>11565</v>
      </c>
      <c r="G23" s="292">
        <v>5.658272624528477</v>
      </c>
      <c r="H23" s="237">
        <v>11293</v>
      </c>
      <c r="I23" s="292">
        <f>H23/H8*100</f>
        <v>5.490327630549033</v>
      </c>
      <c r="J23" s="444">
        <v>11150</v>
      </c>
      <c r="K23" s="450">
        <f>J23/J8*100</f>
        <v>5.326670615887333</v>
      </c>
      <c r="L23" s="289" t="s">
        <v>514</v>
      </c>
      <c r="M23" s="287"/>
      <c r="N23" s="290"/>
      <c r="O23" s="290"/>
      <c r="P23" s="290"/>
    </row>
    <row r="24" spans="1:16" s="100" customFormat="1" ht="15.75" customHeight="1">
      <c r="A24" s="97" t="s">
        <v>556</v>
      </c>
      <c r="B24" s="284">
        <v>29447</v>
      </c>
      <c r="C24" s="370">
        <v>29.3</v>
      </c>
      <c r="D24" s="236">
        <v>29433</v>
      </c>
      <c r="E24" s="291">
        <f>D24/D6*100</f>
        <v>7.259198240014995</v>
      </c>
      <c r="F24" s="236">
        <v>29702</v>
      </c>
      <c r="G24" s="291">
        <v>7.288870129423948</v>
      </c>
      <c r="H24" s="236">
        <v>28411</v>
      </c>
      <c r="I24" s="291">
        <f>H24/H6*100</f>
        <v>6.923129407521846</v>
      </c>
      <c r="J24" s="445">
        <f>SUM(J25:J26)</f>
        <v>27133</v>
      </c>
      <c r="K24" s="446">
        <f>J24/J6*100</f>
        <v>6.498315127449173</v>
      </c>
      <c r="L24" s="285" t="s">
        <v>557</v>
      </c>
      <c r="M24" s="283"/>
      <c r="N24" s="286"/>
      <c r="O24" s="286"/>
      <c r="P24" s="286"/>
    </row>
    <row r="25" spans="1:16" s="16" customFormat="1" ht="15.75" customHeight="1">
      <c r="A25" s="82" t="s">
        <v>281</v>
      </c>
      <c r="B25" s="288">
        <v>14866</v>
      </c>
      <c r="C25" s="355">
        <v>14.8</v>
      </c>
      <c r="D25" s="237">
        <v>14840</v>
      </c>
      <c r="E25" s="292">
        <f>D25/D7*100</f>
        <v>7.350755879614036</v>
      </c>
      <c r="F25" s="237">
        <v>15005</v>
      </c>
      <c r="G25" s="292">
        <v>7.387731589753184</v>
      </c>
      <c r="H25" s="237">
        <v>14468</v>
      </c>
      <c r="I25" s="292">
        <f>H25/H7*100</f>
        <v>7.068284079750255</v>
      </c>
      <c r="J25" s="448">
        <v>13870</v>
      </c>
      <c r="K25" s="449">
        <f>J25/J7*100</f>
        <v>6.661383665922243</v>
      </c>
      <c r="L25" s="289" t="s">
        <v>373</v>
      </c>
      <c r="M25" s="287"/>
      <c r="N25" s="290"/>
      <c r="O25" s="290"/>
      <c r="P25" s="290"/>
    </row>
    <row r="26" spans="1:16" s="16" customFormat="1" ht="15.75" customHeight="1">
      <c r="A26" s="82" t="s">
        <v>282</v>
      </c>
      <c r="B26" s="288">
        <v>14581</v>
      </c>
      <c r="C26" s="355">
        <v>14.5</v>
      </c>
      <c r="D26" s="237">
        <v>14593</v>
      </c>
      <c r="E26" s="292">
        <f>D26/D8*100</f>
        <v>7.168400679851061</v>
      </c>
      <c r="F26" s="237">
        <v>14697</v>
      </c>
      <c r="G26" s="292">
        <v>7.190629724400781</v>
      </c>
      <c r="H26" s="237">
        <v>13943</v>
      </c>
      <c r="I26" s="292">
        <f>H26/H8*100</f>
        <v>6.778680435025694</v>
      </c>
      <c r="J26" s="444">
        <v>13263</v>
      </c>
      <c r="K26" s="450">
        <f>J26/J8*100</f>
        <v>6.336110527220959</v>
      </c>
      <c r="L26" s="289" t="s">
        <v>514</v>
      </c>
      <c r="M26" s="287"/>
      <c r="N26" s="290"/>
      <c r="O26" s="290"/>
      <c r="P26" s="290"/>
    </row>
    <row r="27" spans="1:16" s="100" customFormat="1" ht="15.75" customHeight="1">
      <c r="A27" s="97" t="s">
        <v>558</v>
      </c>
      <c r="B27" s="284">
        <v>33734</v>
      </c>
      <c r="C27" s="370">
        <v>33.6</v>
      </c>
      <c r="D27" s="236">
        <v>31956</v>
      </c>
      <c r="E27" s="291">
        <f>D27/D6*100</f>
        <v>7.881457512245412</v>
      </c>
      <c r="F27" s="236">
        <v>29755</v>
      </c>
      <c r="G27" s="291">
        <v>7.301876328227378</v>
      </c>
      <c r="H27" s="236">
        <v>29282</v>
      </c>
      <c r="I27" s="291">
        <f>H27/H6*100</f>
        <v>7.135372753900063</v>
      </c>
      <c r="J27" s="445">
        <f>SUM(J28:J29)</f>
        <v>29601</v>
      </c>
      <c r="K27" s="446">
        <f>J27/J6*100</f>
        <v>7.089397637106954</v>
      </c>
      <c r="L27" s="285" t="s">
        <v>559</v>
      </c>
      <c r="M27" s="283"/>
      <c r="N27" s="286"/>
      <c r="O27" s="286"/>
      <c r="P27" s="286"/>
    </row>
    <row r="28" spans="1:16" s="16" customFormat="1" ht="15.75" customHeight="1">
      <c r="A28" s="82" t="s">
        <v>560</v>
      </c>
      <c r="B28" s="288">
        <v>16864</v>
      </c>
      <c r="C28" s="355">
        <v>16.8</v>
      </c>
      <c r="D28" s="237">
        <v>16066</v>
      </c>
      <c r="E28" s="292">
        <f>D28/D7*100</f>
        <v>7.958035307404251</v>
      </c>
      <c r="F28" s="237">
        <v>15092</v>
      </c>
      <c r="G28" s="292">
        <v>7.430566154785409</v>
      </c>
      <c r="H28" s="237">
        <v>14791</v>
      </c>
      <c r="I28" s="292">
        <f>H28/H7*100</f>
        <v>7.226084450068153</v>
      </c>
      <c r="J28" s="448">
        <v>15043</v>
      </c>
      <c r="K28" s="449">
        <f>J28/J7*100</f>
        <v>7.224743654395696</v>
      </c>
      <c r="L28" s="289" t="s">
        <v>373</v>
      </c>
      <c r="M28" s="287"/>
      <c r="N28" s="290"/>
      <c r="O28" s="290"/>
      <c r="P28" s="290"/>
    </row>
    <row r="29" spans="1:16" s="16" customFormat="1" ht="15.75" customHeight="1">
      <c r="A29" s="82" t="s">
        <v>561</v>
      </c>
      <c r="B29" s="288">
        <v>16870</v>
      </c>
      <c r="C29" s="355">
        <v>16.8</v>
      </c>
      <c r="D29" s="237">
        <v>15890</v>
      </c>
      <c r="E29" s="292">
        <f>D29/D8*100</f>
        <v>7.805515439103225</v>
      </c>
      <c r="F29" s="237">
        <v>14663</v>
      </c>
      <c r="G29" s="292">
        <v>7.173994941068834</v>
      </c>
      <c r="H29" s="237">
        <v>14491</v>
      </c>
      <c r="I29" s="292">
        <f>H29/H8*100</f>
        <v>7.045102071574075</v>
      </c>
      <c r="J29" s="444">
        <v>14558</v>
      </c>
      <c r="K29" s="450">
        <f>J29/J8*100</f>
        <v>6.954768683954062</v>
      </c>
      <c r="L29" s="289" t="s">
        <v>514</v>
      </c>
      <c r="M29" s="287"/>
      <c r="N29" s="290"/>
      <c r="O29" s="290"/>
      <c r="P29" s="290"/>
    </row>
    <row r="30" spans="1:16" s="100" customFormat="1" ht="15.75" customHeight="1">
      <c r="A30" s="97" t="s">
        <v>562</v>
      </c>
      <c r="B30" s="284">
        <v>38999</v>
      </c>
      <c r="C30" s="370">
        <v>38.8</v>
      </c>
      <c r="D30" s="236">
        <v>39367</v>
      </c>
      <c r="E30" s="291">
        <f>D30/D6*100</f>
        <v>9.709267051087906</v>
      </c>
      <c r="F30" s="236">
        <v>39127</v>
      </c>
      <c r="G30" s="291">
        <v>9.601764916637627</v>
      </c>
      <c r="H30" s="236">
        <v>38426</v>
      </c>
      <c r="I30" s="291">
        <f>H30/H6*100</f>
        <v>9.363562374201347</v>
      </c>
      <c r="J30" s="445">
        <f>SUM(J31:J32)</f>
        <v>37546</v>
      </c>
      <c r="K30" s="446">
        <f>J30/J6*100</f>
        <v>8.992213900976914</v>
      </c>
      <c r="L30" s="285" t="s">
        <v>563</v>
      </c>
      <c r="M30" s="283"/>
      <c r="N30" s="286"/>
      <c r="O30" s="286"/>
      <c r="P30" s="286"/>
    </row>
    <row r="31" spans="1:16" s="16" customFormat="1" ht="15.75" customHeight="1">
      <c r="A31" s="82" t="s">
        <v>560</v>
      </c>
      <c r="B31" s="288">
        <v>19686</v>
      </c>
      <c r="C31" s="355">
        <v>19.6</v>
      </c>
      <c r="D31" s="237">
        <v>19702</v>
      </c>
      <c r="E31" s="292">
        <f>D31/D7*100</f>
        <v>9.759069564700521</v>
      </c>
      <c r="F31" s="237">
        <v>19510</v>
      </c>
      <c r="G31" s="292">
        <v>9.605774296306873</v>
      </c>
      <c r="H31" s="237">
        <v>19180</v>
      </c>
      <c r="I31" s="292">
        <f>H31/H7*100</f>
        <v>9.370313011446633</v>
      </c>
      <c r="J31" s="448">
        <v>18742</v>
      </c>
      <c r="K31" s="449">
        <f>J31/J7*100</f>
        <v>9.001272722906611</v>
      </c>
      <c r="L31" s="289" t="s">
        <v>373</v>
      </c>
      <c r="M31" s="287"/>
      <c r="N31" s="290"/>
      <c r="O31" s="290"/>
      <c r="P31" s="290"/>
    </row>
    <row r="32" spans="1:16" s="16" customFormat="1" ht="15.75" customHeight="1">
      <c r="A32" s="82" t="s">
        <v>561</v>
      </c>
      <c r="B32" s="288">
        <v>19313</v>
      </c>
      <c r="C32" s="355">
        <v>19.2</v>
      </c>
      <c r="D32" s="237">
        <v>19665</v>
      </c>
      <c r="E32" s="292">
        <f>D32/D8*100</f>
        <v>9.659877980488668</v>
      </c>
      <c r="F32" s="237">
        <v>19617</v>
      </c>
      <c r="G32" s="292">
        <v>9.597780724200184</v>
      </c>
      <c r="H32" s="237">
        <v>19246</v>
      </c>
      <c r="I32" s="292">
        <f>H32/H8*100</f>
        <v>9.356844556587857</v>
      </c>
      <c r="J32" s="444">
        <v>18804</v>
      </c>
      <c r="K32" s="450">
        <f>J32/J8*100</f>
        <v>8.983203072748466</v>
      </c>
      <c r="L32" s="289" t="s">
        <v>514</v>
      </c>
      <c r="M32" s="287"/>
      <c r="N32" s="290"/>
      <c r="O32" s="290"/>
      <c r="P32" s="290"/>
    </row>
    <row r="33" spans="1:16" s="100" customFormat="1" ht="15.75" customHeight="1">
      <c r="A33" s="97" t="s">
        <v>564</v>
      </c>
      <c r="B33" s="284">
        <v>34850</v>
      </c>
      <c r="C33" s="370">
        <v>34.7</v>
      </c>
      <c r="D33" s="236">
        <v>35094</v>
      </c>
      <c r="E33" s="291">
        <f>D33/D6*100</f>
        <v>8.655397106482052</v>
      </c>
      <c r="F33" s="236">
        <v>35694</v>
      </c>
      <c r="G33" s="291">
        <v>8.759306794143775</v>
      </c>
      <c r="H33" s="236">
        <v>36904</v>
      </c>
      <c r="I33" s="291">
        <f>H33/H6*100</f>
        <v>8.992684793044461</v>
      </c>
      <c r="J33" s="445">
        <f>SUM(J34:J35)</f>
        <v>38475</v>
      </c>
      <c r="K33" s="446">
        <f>J33/J6*100</f>
        <v>9.214708087148745</v>
      </c>
      <c r="L33" s="285" t="s">
        <v>565</v>
      </c>
      <c r="M33" s="283"/>
      <c r="N33" s="286"/>
      <c r="O33" s="286"/>
      <c r="P33" s="286"/>
    </row>
    <row r="34" spans="1:16" s="16" customFormat="1" ht="15.75" customHeight="1">
      <c r="A34" s="82" t="s">
        <v>560</v>
      </c>
      <c r="B34" s="288">
        <v>18172</v>
      </c>
      <c r="C34" s="355">
        <v>18.1</v>
      </c>
      <c r="D34" s="237">
        <v>18217</v>
      </c>
      <c r="E34" s="292">
        <f>D34/D7*100</f>
        <v>9.023498642784967</v>
      </c>
      <c r="F34" s="237">
        <v>18482</v>
      </c>
      <c r="G34" s="292">
        <v>9.099637137075533</v>
      </c>
      <c r="H34" s="237">
        <v>19098</v>
      </c>
      <c r="I34" s="292">
        <f>H34/H7*100</f>
        <v>9.330252236319488</v>
      </c>
      <c r="J34" s="448">
        <v>19704</v>
      </c>
      <c r="K34" s="449">
        <f>J34/J7*100</f>
        <v>9.463295151646136</v>
      </c>
      <c r="L34" s="289" t="s">
        <v>373</v>
      </c>
      <c r="M34" s="287"/>
      <c r="N34" s="290"/>
      <c r="O34" s="290"/>
      <c r="P34" s="290"/>
    </row>
    <row r="35" spans="1:16" s="131" customFormat="1" ht="15.75" customHeight="1">
      <c r="A35" s="838" t="s">
        <v>561</v>
      </c>
      <c r="B35" s="839">
        <v>16678</v>
      </c>
      <c r="C35" s="840">
        <v>16.6</v>
      </c>
      <c r="D35" s="841">
        <v>16877</v>
      </c>
      <c r="E35" s="842">
        <f>D35/D8*100</f>
        <v>8.290351420122413</v>
      </c>
      <c r="F35" s="841">
        <v>17212</v>
      </c>
      <c r="G35" s="842">
        <v>8.421114432631574</v>
      </c>
      <c r="H35" s="841">
        <v>17806</v>
      </c>
      <c r="I35" s="842">
        <f>H35/H8*100</f>
        <v>8.656758504343937</v>
      </c>
      <c r="J35" s="843">
        <v>18771</v>
      </c>
      <c r="K35" s="844">
        <f>J35/J8*100</f>
        <v>8.967438038638665</v>
      </c>
      <c r="L35" s="845" t="s">
        <v>514</v>
      </c>
      <c r="M35" s="846"/>
      <c r="N35" s="847"/>
      <c r="O35" s="847"/>
      <c r="P35" s="847"/>
    </row>
    <row r="36" spans="1:16" s="848" customFormat="1" ht="17.25" customHeight="1">
      <c r="A36" s="812" t="s">
        <v>841</v>
      </c>
      <c r="B36" s="813"/>
      <c r="C36" s="813"/>
      <c r="D36" s="813"/>
      <c r="E36" s="814"/>
      <c r="F36" s="816" t="s">
        <v>848</v>
      </c>
      <c r="G36" s="815"/>
      <c r="H36" s="815"/>
      <c r="I36" s="815"/>
      <c r="J36" s="815"/>
      <c r="K36" s="819"/>
      <c r="M36" s="849"/>
      <c r="N36" s="849"/>
      <c r="O36" s="849"/>
      <c r="P36" s="849"/>
    </row>
    <row r="37" spans="1:6" s="819" customFormat="1" ht="17.25" customHeight="1">
      <c r="A37" s="819" t="s">
        <v>846</v>
      </c>
      <c r="F37" s="819" t="s">
        <v>851</v>
      </c>
    </row>
    <row r="38" spans="2:3" s="145" customFormat="1" ht="12.75" customHeight="1">
      <c r="B38" s="90"/>
      <c r="C38" s="90"/>
    </row>
    <row r="39" spans="2:7" s="145" customFormat="1" ht="24" customHeight="1">
      <c r="B39" s="90"/>
      <c r="C39" s="90"/>
      <c r="G39" s="770"/>
    </row>
    <row r="40" spans="2:13" s="850" customFormat="1" ht="13.5">
      <c r="B40" s="851"/>
      <c r="C40" s="851"/>
      <c r="D40" s="851"/>
      <c r="E40" s="851"/>
      <c r="F40" s="851"/>
      <c r="G40" s="851"/>
      <c r="H40" s="852"/>
      <c r="I40" s="853"/>
      <c r="J40" s="853"/>
      <c r="K40" s="853"/>
      <c r="L40" s="853"/>
      <c r="M40" s="853"/>
    </row>
    <row r="41" spans="2:13" s="76" customFormat="1" ht="13.5">
      <c r="B41" s="86"/>
      <c r="C41" s="86"/>
      <c r="D41" s="86"/>
      <c r="E41" s="86"/>
      <c r="F41" s="86"/>
      <c r="G41" s="86"/>
      <c r="H41" s="238"/>
      <c r="I41" s="83"/>
      <c r="J41" s="83"/>
      <c r="K41" s="83"/>
      <c r="L41" s="83"/>
      <c r="M41" s="83"/>
    </row>
    <row r="42" spans="2:13" s="76" customFormat="1" ht="13.5">
      <c r="B42" s="86"/>
      <c r="C42" s="86"/>
      <c r="D42" s="86"/>
      <c r="E42" s="86"/>
      <c r="F42" s="86"/>
      <c r="G42" s="86"/>
      <c r="H42" s="238"/>
      <c r="I42" s="83"/>
      <c r="J42" s="83"/>
      <c r="K42" s="83"/>
      <c r="L42" s="83"/>
      <c r="M42" s="83"/>
    </row>
    <row r="43" spans="2:13" s="76" customFormat="1" ht="13.5">
      <c r="B43" s="86"/>
      <c r="C43" s="86"/>
      <c r="D43" s="86"/>
      <c r="E43" s="86"/>
      <c r="F43" s="86"/>
      <c r="G43" s="86"/>
      <c r="H43" s="238"/>
      <c r="I43" s="83"/>
      <c r="J43" s="83"/>
      <c r="K43" s="83"/>
      <c r="L43" s="83"/>
      <c r="M43" s="83"/>
    </row>
    <row r="44" spans="2:13" s="76" customFormat="1" ht="13.5">
      <c r="B44" s="86"/>
      <c r="C44" s="86"/>
      <c r="D44" s="86"/>
      <c r="E44" s="86"/>
      <c r="F44" s="86"/>
      <c r="G44" s="86"/>
      <c r="H44" s="238"/>
      <c r="I44" s="83"/>
      <c r="J44" s="83"/>
      <c r="K44" s="83"/>
      <c r="L44" s="83"/>
      <c r="M44" s="83"/>
    </row>
    <row r="45" spans="2:13" s="76" customFormat="1" ht="13.5">
      <c r="B45" s="86"/>
      <c r="C45" s="86"/>
      <c r="D45" s="86"/>
      <c r="E45" s="86"/>
      <c r="F45" s="86"/>
      <c r="G45" s="86"/>
      <c r="H45" s="238"/>
      <c r="I45" s="83"/>
      <c r="J45" s="83"/>
      <c r="K45" s="83"/>
      <c r="L45" s="83"/>
      <c r="M45" s="83"/>
    </row>
    <row r="46" spans="2:13" s="76" customFormat="1" ht="13.5">
      <c r="B46" s="86"/>
      <c r="C46" s="86"/>
      <c r="D46" s="86"/>
      <c r="E46" s="86"/>
      <c r="F46" s="86"/>
      <c r="G46" s="86"/>
      <c r="H46" s="238"/>
      <c r="I46" s="83"/>
      <c r="J46" s="83"/>
      <c r="K46" s="83"/>
      <c r="L46" s="83"/>
      <c r="M46" s="83"/>
    </row>
    <row r="47" spans="2:13" s="76" customFormat="1" ht="13.5">
      <c r="B47" s="86"/>
      <c r="C47" s="86"/>
      <c r="D47" s="86"/>
      <c r="E47" s="86"/>
      <c r="F47" s="86"/>
      <c r="G47" s="86"/>
      <c r="H47" s="238"/>
      <c r="I47" s="83"/>
      <c r="J47" s="83"/>
      <c r="K47" s="83"/>
      <c r="L47" s="83"/>
      <c r="M47" s="83"/>
    </row>
    <row r="48" spans="2:13" s="76" customFormat="1" ht="13.5">
      <c r="B48" s="86"/>
      <c r="C48" s="86"/>
      <c r="D48" s="86"/>
      <c r="E48" s="86"/>
      <c r="F48" s="86"/>
      <c r="G48" s="86"/>
      <c r="H48" s="238"/>
      <c r="I48" s="83"/>
      <c r="J48" s="83"/>
      <c r="K48" s="83"/>
      <c r="L48" s="83"/>
      <c r="M48" s="83"/>
    </row>
    <row r="49" spans="2:13" s="76" customFormat="1" ht="13.5">
      <c r="B49" s="86"/>
      <c r="C49" s="86"/>
      <c r="D49" s="86"/>
      <c r="E49" s="86"/>
      <c r="F49" s="86"/>
      <c r="G49" s="86"/>
      <c r="H49" s="238"/>
      <c r="I49" s="83"/>
      <c r="J49" s="83"/>
      <c r="K49" s="83"/>
      <c r="L49" s="83"/>
      <c r="M49" s="83"/>
    </row>
  </sheetData>
  <mergeCells count="7">
    <mergeCell ref="A1:N1"/>
    <mergeCell ref="A3:A5"/>
    <mergeCell ref="J3:K3"/>
    <mergeCell ref="H3:I3"/>
    <mergeCell ref="B3:C3"/>
    <mergeCell ref="D3:E3"/>
    <mergeCell ref="F3:G3"/>
  </mergeCells>
  <printOptions/>
  <pageMargins left="0.61" right="0.15748031496062992" top="0.14" bottom="0.21" header="0.12" footer="0.11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SheetLayoutView="100" workbookViewId="0" topLeftCell="A1">
      <selection activeCell="A1" sqref="A1:N1"/>
    </sheetView>
  </sheetViews>
  <sheetFormatPr defaultColWidth="8.88671875" defaultRowHeight="13.5"/>
  <cols>
    <col min="1" max="1" width="11.21484375" style="0" customWidth="1"/>
    <col min="2" max="7" width="9.10546875" style="0" customWidth="1"/>
    <col min="8" max="9" width="9.10546875" style="378" customWidth="1"/>
    <col min="10" max="11" width="9.10546875" style="0" customWidth="1"/>
    <col min="12" max="12" width="16.4453125" style="0" customWidth="1"/>
    <col min="13" max="13" width="4.77734375" style="0" customWidth="1"/>
    <col min="14" max="14" width="6.99609375" style="0" hidden="1" customWidth="1"/>
  </cols>
  <sheetData>
    <row r="1" spans="1:14" s="15" customFormat="1" ht="34.5" customHeight="1">
      <c r="A1" s="860" t="s">
        <v>729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</row>
    <row r="2" spans="1:12" s="16" customFormat="1" ht="15" customHeight="1">
      <c r="A2" s="16" t="s">
        <v>523</v>
      </c>
      <c r="L2" s="89" t="s">
        <v>524</v>
      </c>
    </row>
    <row r="3" spans="1:12" s="90" customFormat="1" ht="19.5" customHeight="1">
      <c r="A3" s="912" t="s">
        <v>17</v>
      </c>
      <c r="B3" s="894" t="s">
        <v>360</v>
      </c>
      <c r="C3" s="859"/>
      <c r="D3" s="834" t="s">
        <v>665</v>
      </c>
      <c r="E3" s="952"/>
      <c r="F3" s="894" t="s">
        <v>705</v>
      </c>
      <c r="G3" s="859"/>
      <c r="H3" s="903" t="s">
        <v>702</v>
      </c>
      <c r="I3" s="893"/>
      <c r="J3" s="861" t="s">
        <v>726</v>
      </c>
      <c r="K3" s="862"/>
      <c r="L3" s="109"/>
    </row>
    <row r="4" spans="1:12" s="90" customFormat="1" ht="18.75" customHeight="1">
      <c r="A4" s="913"/>
      <c r="B4" s="87" t="s">
        <v>654</v>
      </c>
      <c r="C4" s="88" t="s">
        <v>652</v>
      </c>
      <c r="D4" s="87" t="s">
        <v>654</v>
      </c>
      <c r="E4" s="88" t="s">
        <v>652</v>
      </c>
      <c r="F4" s="87" t="s">
        <v>706</v>
      </c>
      <c r="G4" s="88" t="s">
        <v>707</v>
      </c>
      <c r="H4" s="80" t="s">
        <v>728</v>
      </c>
      <c r="I4" s="79" t="s">
        <v>652</v>
      </c>
      <c r="J4" s="81" t="s">
        <v>710</v>
      </c>
      <c r="K4" s="85" t="s">
        <v>652</v>
      </c>
      <c r="L4" s="91" t="s">
        <v>529</v>
      </c>
    </row>
    <row r="5" spans="1:14" s="103" customFormat="1" ht="18.75" customHeight="1">
      <c r="A5" s="914"/>
      <c r="B5" s="94" t="s">
        <v>368</v>
      </c>
      <c r="C5" s="94" t="s">
        <v>372</v>
      </c>
      <c r="D5" s="94" t="s">
        <v>368</v>
      </c>
      <c r="E5" s="94" t="s">
        <v>372</v>
      </c>
      <c r="F5" s="94" t="s">
        <v>708</v>
      </c>
      <c r="G5" s="94" t="s">
        <v>709</v>
      </c>
      <c r="H5" s="92" t="s">
        <v>368</v>
      </c>
      <c r="I5" s="93" t="s">
        <v>372</v>
      </c>
      <c r="J5" s="377" t="s">
        <v>368</v>
      </c>
      <c r="K5" s="377" t="s">
        <v>372</v>
      </c>
      <c r="L5" s="93"/>
      <c r="N5" s="451">
        <v>417539</v>
      </c>
    </row>
    <row r="6" spans="1:14" s="105" customFormat="1" ht="18" customHeight="1">
      <c r="A6" s="98" t="s">
        <v>539</v>
      </c>
      <c r="B6" s="104">
        <v>31779</v>
      </c>
      <c r="C6" s="245">
        <f>B6/'[1]4 연령및 성별인구'!$P$6*100</f>
        <v>7.873865525605734</v>
      </c>
      <c r="D6" s="104">
        <v>32739</v>
      </c>
      <c r="E6" s="245">
        <f>D6/'4.연령(5세계급)및성별인구'!B6*100</f>
        <v>8.11172420286372</v>
      </c>
      <c r="F6" s="104">
        <v>33828</v>
      </c>
      <c r="G6" s="245">
        <f>F6/'[2]4.연령(5세계급)및성별인구'!$AF$6*100</f>
        <v>8.30139043627208</v>
      </c>
      <c r="H6" s="383">
        <v>34126</v>
      </c>
      <c r="I6" s="384">
        <f>H6/'4.연령(5세계급)및성별인구'!H6*100</f>
        <v>8.315747920210148</v>
      </c>
      <c r="J6" s="458">
        <f>SUM(J7:J8)</f>
        <v>34876</v>
      </c>
      <c r="K6" s="380">
        <f>J6/N5*100</f>
        <v>8.352752676995442</v>
      </c>
      <c r="L6" s="107" t="s">
        <v>530</v>
      </c>
      <c r="N6" s="452">
        <v>208215</v>
      </c>
    </row>
    <row r="7" spans="1:14" s="20" customFormat="1" ht="18" customHeight="1">
      <c r="A7" s="101" t="s">
        <v>527</v>
      </c>
      <c r="B7" s="102">
        <v>16252</v>
      </c>
      <c r="C7" s="246">
        <f>B7/'[1]4 연령및 성별인구'!$P$6*100</f>
        <v>4.026749190413304</v>
      </c>
      <c r="D7" s="102">
        <v>16732</v>
      </c>
      <c r="E7" s="258">
        <f>D7/'4.연령(5세계급)및성별인구'!B7*100</f>
        <v>8.325496459723446</v>
      </c>
      <c r="F7" s="293">
        <v>17256</v>
      </c>
      <c r="G7" s="258">
        <f>F7/'[2]4.연령(5세계급)및성별인구'!$AF$7*100</f>
        <v>8.496014416046714</v>
      </c>
      <c r="H7" s="379">
        <v>17514</v>
      </c>
      <c r="I7" s="380">
        <f>H7/'4.연령(5세계급)및성별인구'!H7*100</f>
        <v>8.556395311912219</v>
      </c>
      <c r="J7" s="459">
        <v>17936</v>
      </c>
      <c r="K7" s="460">
        <f>J7/N6*100</f>
        <v>8.614172850178901</v>
      </c>
      <c r="L7" s="106" t="s">
        <v>371</v>
      </c>
      <c r="N7" s="453">
        <v>209324</v>
      </c>
    </row>
    <row r="8" spans="1:12" s="20" customFormat="1" ht="18" customHeight="1">
      <c r="A8" s="101" t="s">
        <v>528</v>
      </c>
      <c r="B8" s="102">
        <v>15527</v>
      </c>
      <c r="C8" s="246">
        <f>B8/'[1]4 연령및 성별인구'!$P$6*100</f>
        <v>3.8471163351924305</v>
      </c>
      <c r="D8" s="102">
        <v>16007</v>
      </c>
      <c r="E8" s="258">
        <f>D8/'4.연령(5세계급)및성별인구'!B8*100</f>
        <v>7.899697968691395</v>
      </c>
      <c r="F8" s="293">
        <v>16572</v>
      </c>
      <c r="G8" s="258">
        <f>F8/'[2]4.연령(5세계급)및성별인구'!$AF$8*100</f>
        <v>8.107989099324334</v>
      </c>
      <c r="H8" s="379">
        <v>16612</v>
      </c>
      <c r="I8" s="380">
        <f>H8/'4.연령(5세계급)및성별인구'!H8*100</f>
        <v>8.076270486025019</v>
      </c>
      <c r="J8" s="454">
        <v>16940</v>
      </c>
      <c r="K8" s="455">
        <f>J8/N7*100</f>
        <v>8.092717509697884</v>
      </c>
      <c r="L8" s="106" t="s">
        <v>526</v>
      </c>
    </row>
    <row r="9" spans="1:12" s="105" customFormat="1" ht="18" customHeight="1">
      <c r="A9" s="98" t="s">
        <v>540</v>
      </c>
      <c r="B9" s="99">
        <v>23029</v>
      </c>
      <c r="C9" s="247">
        <f>B9/'[1]4 연령및 성별인구'!$P$6*100</f>
        <v>5.705882790181392</v>
      </c>
      <c r="D9" s="99">
        <v>24829</v>
      </c>
      <c r="E9" s="247">
        <f>D9/'4.연령(5세계급)및성별인구'!B9*100</f>
        <v>109.09050966608085</v>
      </c>
      <c r="F9" s="99">
        <v>27020</v>
      </c>
      <c r="G9" s="247">
        <f>F9/'[2]4.연령(5세계급)및성별인구'!$AF$6*100</f>
        <v>6.63070738997492</v>
      </c>
      <c r="H9" s="383">
        <v>28983</v>
      </c>
      <c r="I9" s="385">
        <f>H9/'4.연령(5세계급)및성별인구'!H6*100</f>
        <v>7.062513097680675</v>
      </c>
      <c r="J9" s="458">
        <f>SUM(J10:J11)</f>
        <v>30781</v>
      </c>
      <c r="K9" s="380">
        <f>J9/N5*100</f>
        <v>7.372005968304757</v>
      </c>
      <c r="L9" s="107" t="s">
        <v>531</v>
      </c>
    </row>
    <row r="10" spans="1:12" s="20" customFormat="1" ht="18" customHeight="1">
      <c r="A10" s="101" t="s">
        <v>527</v>
      </c>
      <c r="B10" s="102">
        <v>11575</v>
      </c>
      <c r="C10" s="246">
        <f>B10/'[1]4 연령및 성별인구'!$P$6*100</f>
        <v>2.8679314471470585</v>
      </c>
      <c r="D10" s="102">
        <v>12508</v>
      </c>
      <c r="E10" s="258">
        <f>D10/'4.연령(5세계급)및성별인구'!B10*100</f>
        <v>104.01663201663203</v>
      </c>
      <c r="F10" s="293">
        <v>13743</v>
      </c>
      <c r="G10" s="258">
        <f>F10/'[2]4.연령(5세계급)및성별인구'!$AF$7*100</f>
        <v>6.7663842211248255</v>
      </c>
      <c r="H10" s="379">
        <v>14744</v>
      </c>
      <c r="I10" s="380">
        <f>H10/'4.연령(5세계급)및성별인구'!H7*100</f>
        <v>7.203122786275765</v>
      </c>
      <c r="J10" s="459">
        <v>15685</v>
      </c>
      <c r="K10" s="460">
        <f>J10/N6*100</f>
        <v>7.533078788752011</v>
      </c>
      <c r="L10" s="106" t="s">
        <v>371</v>
      </c>
    </row>
    <row r="11" spans="1:12" s="20" customFormat="1" ht="18" customHeight="1">
      <c r="A11" s="101" t="s">
        <v>528</v>
      </c>
      <c r="B11" s="102">
        <v>11454</v>
      </c>
      <c r="C11" s="246">
        <f>B11/'[1]4 연령및 성별인구'!$P$6*100</f>
        <v>2.8379513430343333</v>
      </c>
      <c r="D11" s="102">
        <v>12321</v>
      </c>
      <c r="E11" s="258">
        <f>D11/'4.연령(5세계급)및성별인구'!B11*100</f>
        <v>114.77410340009315</v>
      </c>
      <c r="F11" s="293">
        <v>13277</v>
      </c>
      <c r="G11" s="258">
        <f>F11/'[2]4.연령(5세계급)및성별인구'!$AF$8*100</f>
        <v>6.495882891125343</v>
      </c>
      <c r="H11" s="379">
        <v>14239</v>
      </c>
      <c r="I11" s="380">
        <f>H11/'4.연령(5세계급)및성별인구'!H8*100</f>
        <v>6.922587012431388</v>
      </c>
      <c r="J11" s="454">
        <v>15096</v>
      </c>
      <c r="K11" s="455">
        <f>J11/N7*100</f>
        <v>7.211786512774456</v>
      </c>
      <c r="L11" s="106" t="s">
        <v>526</v>
      </c>
    </row>
    <row r="12" spans="1:12" s="105" customFormat="1" ht="18" customHeight="1">
      <c r="A12" s="98" t="s">
        <v>541</v>
      </c>
      <c r="B12" s="99">
        <v>17542</v>
      </c>
      <c r="C12" s="247">
        <f>B12/'[1]4 연령및 성별인구'!$P$6*100</f>
        <v>4.346371787978722</v>
      </c>
      <c r="D12" s="99">
        <v>17778</v>
      </c>
      <c r="E12" s="247">
        <f>D12/'4.연령(5세계급)및성별인구'!B12*100</f>
        <v>57.15847345915185</v>
      </c>
      <c r="F12" s="99">
        <v>17696</v>
      </c>
      <c r="G12" s="247">
        <f>F12/'[2]4.연령(5세계급)및성별인구'!$AF$6*100</f>
        <v>4.342598000480984</v>
      </c>
      <c r="H12" s="383">
        <v>18728</v>
      </c>
      <c r="I12" s="385">
        <f>H12/'4.연령(5세계급)및성별인구'!H6*100</f>
        <v>4.563597463801665</v>
      </c>
      <c r="J12" s="458">
        <f>SUM(J13:J14)</f>
        <v>21310</v>
      </c>
      <c r="K12" s="380">
        <f>J12/N5*100</f>
        <v>5.103714862563737</v>
      </c>
      <c r="L12" s="107" t="s">
        <v>532</v>
      </c>
    </row>
    <row r="13" spans="1:13" s="20" customFormat="1" ht="18" customHeight="1">
      <c r="A13" s="101" t="s">
        <v>527</v>
      </c>
      <c r="B13" s="102">
        <v>8712</v>
      </c>
      <c r="C13" s="246">
        <v>2.1</v>
      </c>
      <c r="D13" s="102">
        <v>8934</v>
      </c>
      <c r="E13" s="258">
        <f>D13/'4.연령(5세계급)및성별인구'!B13*100</f>
        <v>54.70912431108389</v>
      </c>
      <c r="F13" s="293">
        <v>8786</v>
      </c>
      <c r="G13" s="258">
        <f>F13/'[2]4.연령(5세계급)및성별인구'!$AF$7*100</f>
        <v>4.3257987169324545</v>
      </c>
      <c r="H13" s="379">
        <v>9307</v>
      </c>
      <c r="I13" s="380">
        <f>H13/'4.연령(5세계급)및성별인구'!H7*100</f>
        <v>4.546897976930856</v>
      </c>
      <c r="J13" s="459">
        <v>10569</v>
      </c>
      <c r="K13" s="460">
        <f>J13/N6*100</f>
        <v>5.076003169800447</v>
      </c>
      <c r="L13" s="106" t="s">
        <v>371</v>
      </c>
      <c r="M13" s="105"/>
    </row>
    <row r="14" spans="1:12" s="20" customFormat="1" ht="18" customHeight="1">
      <c r="A14" s="101" t="s">
        <v>528</v>
      </c>
      <c r="B14" s="102">
        <v>8830</v>
      </c>
      <c r="C14" s="246">
        <f>B14/'[1]4 연령및 성별인구'!$P$6*100</f>
        <v>2.187804291862508</v>
      </c>
      <c r="D14" s="102">
        <v>8844</v>
      </c>
      <c r="E14" s="258">
        <f>D14/'4.연령(5세계급)및성별인구'!B14*100</f>
        <v>59.86597170513775</v>
      </c>
      <c r="F14" s="293">
        <v>8910</v>
      </c>
      <c r="G14" s="258">
        <f>F14/'[2]4.연령(5세계급)및성별인구'!$AF$8*100</f>
        <v>4.359291749636726</v>
      </c>
      <c r="H14" s="379">
        <v>9421</v>
      </c>
      <c r="I14" s="380">
        <f>H14/'4.연령(5세계급)및성별인구'!H8*100</f>
        <v>4.580215762631934</v>
      </c>
      <c r="J14" s="454">
        <v>10741</v>
      </c>
      <c r="K14" s="455">
        <f>J14/N7*100</f>
        <v>5.131279738587071</v>
      </c>
      <c r="L14" s="106" t="s">
        <v>526</v>
      </c>
    </row>
    <row r="15" spans="1:12" s="105" customFormat="1" ht="18" customHeight="1">
      <c r="A15" s="98" t="s">
        <v>542</v>
      </c>
      <c r="B15" s="99">
        <v>15439</v>
      </c>
      <c r="C15" s="247">
        <f>B15/'[1]4 연령및 성별인구'!$P$6*100</f>
        <v>3.825312623110448</v>
      </c>
      <c r="D15" s="99">
        <v>15888</v>
      </c>
      <c r="E15" s="247">
        <f>D15/'4.연령(5세계급)및성별인구'!B15*100</f>
        <v>47.83092994550983</v>
      </c>
      <c r="F15" s="99">
        <v>16490</v>
      </c>
      <c r="G15" s="247">
        <f>F15/'[2]4.연령(5세계급)및성별인구'!$AF$6*100</f>
        <v>4.046645627708602</v>
      </c>
      <c r="H15" s="383">
        <v>16697</v>
      </c>
      <c r="I15" s="385">
        <f>H15/'4.연령(5세계급)및성별인구'!H6*100</f>
        <v>4.068687892625824</v>
      </c>
      <c r="J15" s="458">
        <f>SUM(J16:J17)</f>
        <v>17501</v>
      </c>
      <c r="K15" s="380">
        <f>J15/N5*100</f>
        <v>4.191464749400655</v>
      </c>
      <c r="L15" s="107" t="s">
        <v>533</v>
      </c>
    </row>
    <row r="16" spans="1:12" s="20" customFormat="1" ht="18" customHeight="1">
      <c r="A16" s="101" t="s">
        <v>527</v>
      </c>
      <c r="B16" s="102">
        <v>7544</v>
      </c>
      <c r="C16" s="248">
        <v>1.8</v>
      </c>
      <c r="D16" s="102">
        <v>7787</v>
      </c>
      <c r="E16" s="258">
        <f>D16/'4.연령(5세계급)및성별인구'!B16*100</f>
        <v>44.40326167531505</v>
      </c>
      <c r="F16" s="293">
        <v>8134</v>
      </c>
      <c r="G16" s="258">
        <f>F16/'[2]4.연령(5세계급)및성별인구'!$AF$7*100</f>
        <v>4.004785654851876</v>
      </c>
      <c r="H16" s="379">
        <v>8230</v>
      </c>
      <c r="I16" s="380">
        <f>H16/'4.연령(5세계급)및성별인구'!H7*100</f>
        <v>4.020733893858488</v>
      </c>
      <c r="J16" s="459">
        <v>8546</v>
      </c>
      <c r="K16" s="460">
        <f>J16/N6*100</f>
        <v>4.104411305621593</v>
      </c>
      <c r="L16" s="106" t="s">
        <v>371</v>
      </c>
    </row>
    <row r="17" spans="1:12" s="20" customFormat="1" ht="18" customHeight="1">
      <c r="A17" s="101" t="s">
        <v>528</v>
      </c>
      <c r="B17" s="102">
        <v>7895</v>
      </c>
      <c r="C17" s="248">
        <f>B17/'[1]4 연령및 성별인구'!$P$6*100</f>
        <v>1.9561398509914494</v>
      </c>
      <c r="D17" s="102">
        <v>8101</v>
      </c>
      <c r="E17" s="258">
        <f>D17/'4.연령(5세계급)및성별인구'!B17*100</f>
        <v>51.66454081632653</v>
      </c>
      <c r="F17" s="293">
        <v>8356</v>
      </c>
      <c r="G17" s="258">
        <f>F17/'[2]4.연령(5세계급)및성별인구'!$AF$8*100</f>
        <v>4.088242632992647</v>
      </c>
      <c r="H17" s="379">
        <v>8467</v>
      </c>
      <c r="I17" s="380">
        <f>H17/'4.연령(5세계급)및성별인구'!H8*100</f>
        <v>4.116408753020337</v>
      </c>
      <c r="J17" s="454">
        <v>8955</v>
      </c>
      <c r="K17" s="455">
        <f>J17/N7*100</f>
        <v>4.278056983432382</v>
      </c>
      <c r="L17" s="106" t="s">
        <v>526</v>
      </c>
    </row>
    <row r="18" spans="1:12" s="105" customFormat="1" ht="18" customHeight="1">
      <c r="A18" s="98" t="s">
        <v>543</v>
      </c>
      <c r="B18" s="99">
        <v>13959</v>
      </c>
      <c r="C18" s="247">
        <f>B18/'[1]4 연령및 성별인구'!$P$6*100</f>
        <v>3.458613829004388</v>
      </c>
      <c r="D18" s="99">
        <v>14353</v>
      </c>
      <c r="E18" s="247">
        <f>D18/'4.연령(5세계급)및성별인구'!B18*100</f>
        <v>55.68574199806014</v>
      </c>
      <c r="F18" s="99">
        <v>14569</v>
      </c>
      <c r="G18" s="247">
        <f>F18/'[2]4.연령(5세계급)및성별인구'!$AF$6*100</f>
        <v>3.575232271078631</v>
      </c>
      <c r="H18" s="383">
        <v>14585</v>
      </c>
      <c r="I18" s="385">
        <f>H18/'4.연령(5세계급)및성별인구'!H6*100</f>
        <v>3.554040421270146</v>
      </c>
      <c r="J18" s="458">
        <f>SUM(J19:J20)</f>
        <v>14721</v>
      </c>
      <c r="K18" s="380">
        <f>J18/N5*100</f>
        <v>3.5256586809854893</v>
      </c>
      <c r="L18" s="107" t="s">
        <v>534</v>
      </c>
    </row>
    <row r="19" spans="1:12" s="20" customFormat="1" ht="18" customHeight="1">
      <c r="A19" s="101" t="s">
        <v>527</v>
      </c>
      <c r="B19" s="102">
        <v>6277</v>
      </c>
      <c r="C19" s="246">
        <f>B19/'[1]4 연령및 성별인구'!$P$6*100</f>
        <v>1.555248872029554</v>
      </c>
      <c r="D19" s="102">
        <v>6510</v>
      </c>
      <c r="E19" s="258">
        <f>D19/'4.연령(5세계급)및성별인구'!B19*100</f>
        <v>48.1259702816589</v>
      </c>
      <c r="F19" s="293">
        <v>6688</v>
      </c>
      <c r="G19" s="258">
        <f>F19/'[2]4.연령(5세계급)및성별인구'!$AF$7*100</f>
        <v>3.292845642936974</v>
      </c>
      <c r="H19" s="379">
        <v>6781</v>
      </c>
      <c r="I19" s="380">
        <f>H19/'4.연령(5세계급)및성별인구'!H7*100</f>
        <v>3.312830684599563</v>
      </c>
      <c r="J19" s="459">
        <v>6940</v>
      </c>
      <c r="K19" s="460">
        <f>J19/N6*100</f>
        <v>3.3330931969358595</v>
      </c>
      <c r="L19" s="106" t="s">
        <v>371</v>
      </c>
    </row>
    <row r="20" spans="1:12" s="20" customFormat="1" ht="18" customHeight="1">
      <c r="A20" s="101" t="s">
        <v>528</v>
      </c>
      <c r="B20" s="102">
        <v>7682</v>
      </c>
      <c r="C20" s="246">
        <f>B20/'[1]4 연령및 성별인구'!$P$6*100</f>
        <v>1.903364956974834</v>
      </c>
      <c r="D20" s="102">
        <v>7843</v>
      </c>
      <c r="E20" s="258">
        <f>D20/'4.연령(5세계급)및성별인구'!B20*100</f>
        <v>64.03494448073155</v>
      </c>
      <c r="F20" s="293">
        <v>7881</v>
      </c>
      <c r="G20" s="258">
        <f>F20/'[2]4.연령(5세계급)및성별인구'!$AF$8*100</f>
        <v>3.8558449246786792</v>
      </c>
      <c r="H20" s="379">
        <v>7804</v>
      </c>
      <c r="I20" s="380">
        <f>H20/'4.연령(5세계급)및성별인구'!H8*100</f>
        <v>3.794077466466364</v>
      </c>
      <c r="J20" s="454">
        <v>7781</v>
      </c>
      <c r="K20" s="455">
        <f>J20/N7*100</f>
        <v>3.7172039517685502</v>
      </c>
      <c r="L20" s="106" t="s">
        <v>526</v>
      </c>
    </row>
    <row r="21" spans="1:12" s="105" customFormat="1" ht="18" customHeight="1">
      <c r="A21" s="98" t="s">
        <v>544</v>
      </c>
      <c r="B21" s="99">
        <v>10886</v>
      </c>
      <c r="C21" s="247">
        <f>B21/'[1]4 연령및 성별인구'!$P$6*100</f>
        <v>2.697218292323359</v>
      </c>
      <c r="D21" s="99">
        <v>11433</v>
      </c>
      <c r="E21" s="247">
        <f>D21/'4.연령(5세계급)및성별인구'!B21*100</f>
        <v>41.524715795590744</v>
      </c>
      <c r="F21" s="99">
        <v>11698</v>
      </c>
      <c r="G21" s="247">
        <f>F21/'[2]4.연령(5세계급)및성별인구'!$AF$6*100</f>
        <v>2.870688935896618</v>
      </c>
      <c r="H21" s="383">
        <v>12069</v>
      </c>
      <c r="I21" s="385">
        <f>H21/'4.연령(5세계급)및성별인구'!H6*100</f>
        <v>2.940947126795296</v>
      </c>
      <c r="J21" s="458">
        <f>SUM(J22:J23)</f>
        <v>12565</v>
      </c>
      <c r="K21" s="380">
        <f>J21/N5*100</f>
        <v>3.0092997300850937</v>
      </c>
      <c r="L21" s="107" t="s">
        <v>535</v>
      </c>
    </row>
    <row r="22" spans="1:12" s="20" customFormat="1" ht="18" customHeight="1">
      <c r="A22" s="101" t="s">
        <v>527</v>
      </c>
      <c r="B22" s="102">
        <v>4151</v>
      </c>
      <c r="C22" s="246">
        <f>B22/'[1]4 연령및 성별인구'!$P$6*100</f>
        <v>1.0284910096853082</v>
      </c>
      <c r="D22" s="102">
        <v>4517</v>
      </c>
      <c r="E22" s="258">
        <f>D22/'4.연령(5세계급)및성별인구'!B22*100</f>
        <v>31.39203558273681</v>
      </c>
      <c r="F22" s="293">
        <v>4783</v>
      </c>
      <c r="G22" s="258">
        <f>F22/'[2]4.연령(5세계급)및성별인구'!$AF$7*100</f>
        <v>2.3549163741279227</v>
      </c>
      <c r="H22" s="379">
        <v>4983</v>
      </c>
      <c r="I22" s="380">
        <f>H22/'4.연령(5세계급)및성별인구'!H7*100</f>
        <v>2.4344249080312084</v>
      </c>
      <c r="J22" s="459">
        <v>5288</v>
      </c>
      <c r="K22" s="460">
        <f>J22/N6*100</f>
        <v>2.5396825396825395</v>
      </c>
      <c r="L22" s="106" t="s">
        <v>371</v>
      </c>
    </row>
    <row r="23" spans="1:12" s="20" customFormat="1" ht="18" customHeight="1">
      <c r="A23" s="101" t="s">
        <v>528</v>
      </c>
      <c r="B23" s="102">
        <v>6735</v>
      </c>
      <c r="C23" s="246">
        <f>B23/'[1]4 연령및 성별인구'!$P$6*100</f>
        <v>1.6687272826380508</v>
      </c>
      <c r="D23" s="102">
        <v>6916</v>
      </c>
      <c r="E23" s="258">
        <f>D23/'4.연령(5세계급)및성별인구'!B23*100</f>
        <v>52.61716372489349</v>
      </c>
      <c r="F23" s="293">
        <v>6915</v>
      </c>
      <c r="G23" s="258">
        <f>F23/'[2]4.연령(5세계급)및성별인구'!$AF$8*100</f>
        <v>3.3832213747180653</v>
      </c>
      <c r="H23" s="379">
        <v>7086</v>
      </c>
      <c r="I23" s="380">
        <f>H23/'4.연령(5세계급)및성별인구'!H8*100</f>
        <v>3.445006782083631</v>
      </c>
      <c r="J23" s="454">
        <v>7277</v>
      </c>
      <c r="K23" s="455">
        <f>J23/N7*100</f>
        <v>3.4764288853643155</v>
      </c>
      <c r="L23" s="106" t="s">
        <v>526</v>
      </c>
    </row>
    <row r="24" spans="1:12" s="105" customFormat="1" ht="18" customHeight="1">
      <c r="A24" s="98" t="s">
        <v>545</v>
      </c>
      <c r="B24" s="99">
        <v>6370</v>
      </c>
      <c r="C24" s="247">
        <f>B24/'[1]4 연령및 성별인구'!$P$6*100</f>
        <v>1.5782914313889211</v>
      </c>
      <c r="D24" s="99">
        <v>6942</v>
      </c>
      <c r="E24" s="247">
        <f>D24/'4.연령(5세계급)및성별인구'!B24*100</f>
        <v>23.57455767989948</v>
      </c>
      <c r="F24" s="99">
        <v>7863</v>
      </c>
      <c r="G24" s="247">
        <f>F24/'[2]4.연령(5세계급)및성별인구'!$AF$6*100</f>
        <v>1.929580022478638</v>
      </c>
      <c r="H24" s="383">
        <v>8539</v>
      </c>
      <c r="I24" s="385">
        <f>H24/'4.연령(5세계급)및성별인구'!H6*100</f>
        <v>2.080764563402522</v>
      </c>
      <c r="J24" s="458">
        <f>SUM(J25:J26)</f>
        <v>9168</v>
      </c>
      <c r="K24" s="380">
        <f>J24/N5*100</f>
        <v>2.1957230342554825</v>
      </c>
      <c r="L24" s="107" t="s">
        <v>536</v>
      </c>
    </row>
    <row r="25" spans="1:12" s="20" customFormat="1" ht="18" customHeight="1">
      <c r="A25" s="101" t="s">
        <v>527</v>
      </c>
      <c r="B25" s="102">
        <v>1753</v>
      </c>
      <c r="C25" s="246">
        <f>B25/'[1]4 연령및 성별인구'!$P$6*100</f>
        <v>0.4343398554512996</v>
      </c>
      <c r="D25" s="102">
        <v>2021</v>
      </c>
      <c r="E25" s="258">
        <f>D25/'4.연령(5세계급)및성별인구'!B25*100</f>
        <v>13.594780034979149</v>
      </c>
      <c r="F25" s="293">
        <v>2414</v>
      </c>
      <c r="G25" s="258">
        <f>F25/'[2]4.연령(5세계급)및성별인구'!$AF$7*100</f>
        <v>1.1885360918136747</v>
      </c>
      <c r="H25" s="379">
        <v>2847</v>
      </c>
      <c r="I25" s="380">
        <f>H25/'4.연령(5세계급)및성별인구'!H7*100</f>
        <v>1.390890570572918</v>
      </c>
      <c r="J25" s="459">
        <v>3239</v>
      </c>
      <c r="K25" s="460">
        <f>J25/N6*100</f>
        <v>1.5556035828350503</v>
      </c>
      <c r="L25" s="106" t="s">
        <v>371</v>
      </c>
    </row>
    <row r="26" spans="1:12" s="20" customFormat="1" ht="18" customHeight="1">
      <c r="A26" s="101" t="s">
        <v>528</v>
      </c>
      <c r="B26" s="102">
        <v>4617</v>
      </c>
      <c r="C26" s="246">
        <v>1.2</v>
      </c>
      <c r="D26" s="102">
        <v>4921</v>
      </c>
      <c r="E26" s="258">
        <f>D26/'4.연령(5세계급)및성별인구'!B26*100</f>
        <v>33.74939990398464</v>
      </c>
      <c r="F26" s="293">
        <v>5449</v>
      </c>
      <c r="G26" s="258">
        <f>F26/'[2]4.연령(5세계급)및성별인구'!$AF$8*100</f>
        <v>2.665968658111169</v>
      </c>
      <c r="H26" s="379">
        <v>5692</v>
      </c>
      <c r="I26" s="380">
        <f>H26/'4.연령(5세계급)및성별인구'!H8*100</f>
        <v>2.767284589841946</v>
      </c>
      <c r="J26" s="454">
        <v>5929</v>
      </c>
      <c r="K26" s="455">
        <f>J26/N7*100</f>
        <v>2.8324511283942595</v>
      </c>
      <c r="L26" s="106" t="s">
        <v>526</v>
      </c>
    </row>
    <row r="27" spans="1:12" s="105" customFormat="1" ht="18" customHeight="1">
      <c r="A27" s="98" t="s">
        <v>546</v>
      </c>
      <c r="B27" s="99">
        <v>3817</v>
      </c>
      <c r="C27" s="247">
        <f>B27/'[1]4 연령및 성별인구'!$P$6*100</f>
        <v>0.9457360115559674</v>
      </c>
      <c r="D27" s="99">
        <v>3859</v>
      </c>
      <c r="E27" s="247">
        <f>D27/'4.연령(5세계급)및성별인구'!B27*100</f>
        <v>11.439497243137488</v>
      </c>
      <c r="F27" s="99">
        <v>3575</v>
      </c>
      <c r="G27" s="247">
        <f>F27/'[2]4.연령(5세계급)및성별인구'!$AF$6*100</f>
        <v>0.8773049192879474</v>
      </c>
      <c r="H27" s="383">
        <v>4254</v>
      </c>
      <c r="I27" s="385">
        <f>H27/'4.연령(5세계급)및성별인구'!H6*100</f>
        <v>1.0366052761112925</v>
      </c>
      <c r="J27" s="458">
        <f>SUM(J28:J29)</f>
        <v>4783</v>
      </c>
      <c r="K27" s="380">
        <f>J27/N5*100</f>
        <v>1.1455217356941507</v>
      </c>
      <c r="L27" s="107" t="s">
        <v>537</v>
      </c>
    </row>
    <row r="28" spans="1:12" s="20" customFormat="1" ht="18" customHeight="1">
      <c r="A28" s="101" t="s">
        <v>527</v>
      </c>
      <c r="B28" s="102">
        <v>809</v>
      </c>
      <c r="C28" s="246">
        <f>B28/'[1]4 연령및 성별인구'!$P$6*100</f>
        <v>0.20044548948094776</v>
      </c>
      <c r="D28" s="102">
        <v>840</v>
      </c>
      <c r="E28" s="258">
        <f>D28/'4.연령(5세계급)및성별인구'!B28*100</f>
        <v>4.981024667931689</v>
      </c>
      <c r="F28" s="293">
        <v>818</v>
      </c>
      <c r="G28" s="258">
        <f>F28/'[2]4.연령(5세계급)및성별인구'!$AF$7*100</f>
        <v>0.4027433815673512</v>
      </c>
      <c r="H28" s="379">
        <v>953</v>
      </c>
      <c r="I28" s="380">
        <f>H28/'4.연령(5세계급)및성별인구'!H7*100</f>
        <v>0.4655843743435163</v>
      </c>
      <c r="J28" s="459">
        <v>1072</v>
      </c>
      <c r="K28" s="460">
        <f>J28/N6*100</f>
        <v>0.5148524361837523</v>
      </c>
      <c r="L28" s="106" t="s">
        <v>371</v>
      </c>
    </row>
    <row r="29" spans="1:12" s="20" customFormat="1" ht="18" customHeight="1">
      <c r="A29" s="101" t="s">
        <v>528</v>
      </c>
      <c r="B29" s="102">
        <v>3008</v>
      </c>
      <c r="C29" s="246">
        <f>B29/'[1]4 연령및 성별인구'!$P$6*100</f>
        <v>0.7452905220750196</v>
      </c>
      <c r="D29" s="102">
        <v>3019</v>
      </c>
      <c r="E29" s="258">
        <f>D29/'4.연령(5세계급)및성별인구'!B29*100</f>
        <v>17.895672791938352</v>
      </c>
      <c r="F29" s="293">
        <v>2757</v>
      </c>
      <c r="G29" s="258">
        <f>F29/'[2]4.연령(5세계급)및성별인구'!$AF$8*100</f>
        <v>1.3488852248875929</v>
      </c>
      <c r="H29" s="379">
        <v>3301</v>
      </c>
      <c r="I29" s="380">
        <f>H29/'4.연령(5세계급)및성별인구'!H8*100</f>
        <v>1.6048500405952675</v>
      </c>
      <c r="J29" s="454">
        <v>3711</v>
      </c>
      <c r="K29" s="455">
        <f>J29/N7*100</f>
        <v>1.7728497448930842</v>
      </c>
      <c r="L29" s="106" t="s">
        <v>526</v>
      </c>
    </row>
    <row r="30" spans="1:12" s="105" customFormat="1" ht="18" customHeight="1">
      <c r="A30" s="98" t="s">
        <v>547</v>
      </c>
      <c r="B30" s="99">
        <v>3362</v>
      </c>
      <c r="C30" s="247">
        <f>B30/'[1]4 연령및 성별인구'!$P$6*100</f>
        <v>0.8330009093139017</v>
      </c>
      <c r="D30" s="99">
        <v>3662</v>
      </c>
      <c r="E30" s="247">
        <f>D30/'4.연령(5세계급)및성별인구'!B30*100</f>
        <v>9.389984358573297</v>
      </c>
      <c r="F30" s="99">
        <v>4245</v>
      </c>
      <c r="G30" s="247">
        <f>F30/'[2]4.연령(5세계급)및성별인구'!$AF$6*100</f>
        <v>1.0417229041614928</v>
      </c>
      <c r="H30" s="383">
        <v>4228</v>
      </c>
      <c r="I30" s="385">
        <f>H30/'4.연령(5세계급)및성별인구'!H6*100</f>
        <v>1.0302696538313458</v>
      </c>
      <c r="J30" s="458">
        <f>SUM(J31:J32)</f>
        <v>4414</v>
      </c>
      <c r="K30" s="380">
        <f>J30/N5*100</f>
        <v>1.0571467575483968</v>
      </c>
      <c r="L30" s="107" t="s">
        <v>538</v>
      </c>
    </row>
    <row r="31" spans="1:12" s="20" customFormat="1" ht="18" customHeight="1">
      <c r="A31" s="101" t="s">
        <v>527</v>
      </c>
      <c r="B31" s="108">
        <v>504</v>
      </c>
      <c r="C31" s="246">
        <f>B31/'[1]4 연령및 성별인구'!$P$6*100</f>
        <v>0.12487580556044212</v>
      </c>
      <c r="D31" s="108">
        <v>546</v>
      </c>
      <c r="E31" s="258">
        <f>D31/'4.연령(5세계급)및성별인구'!B31*100</f>
        <v>2.77354465102103</v>
      </c>
      <c r="F31" s="294">
        <v>627</v>
      </c>
      <c r="G31" s="258">
        <f>F31/'[2]4.연령(5세계급)및성별인구'!$AF$7*100</f>
        <v>0.30870427902534137</v>
      </c>
      <c r="H31" s="379">
        <v>651</v>
      </c>
      <c r="I31" s="380">
        <f>H31/'4.연령(5세계급)및성별인구'!H7*100</f>
        <v>0.31804347082647333</v>
      </c>
      <c r="J31" s="459">
        <v>700</v>
      </c>
      <c r="K31" s="460">
        <f>J31/N6*100</f>
        <v>0.33619095646327113</v>
      </c>
      <c r="L31" s="106" t="s">
        <v>371</v>
      </c>
    </row>
    <row r="32" spans="1:14" s="858" customFormat="1" ht="18" customHeight="1">
      <c r="A32" s="801" t="s">
        <v>528</v>
      </c>
      <c r="B32" s="854">
        <v>2858</v>
      </c>
      <c r="C32" s="855">
        <f>B32/'[1]4 연령및 성별인구'!$P$6*100</f>
        <v>0.7081251037534595</v>
      </c>
      <c r="D32" s="854">
        <v>3116</v>
      </c>
      <c r="E32" s="856">
        <f>D32/'4.연령(5세계급)및성별인구'!B32*100</f>
        <v>16.13421011753741</v>
      </c>
      <c r="F32" s="857">
        <v>3618</v>
      </c>
      <c r="G32" s="856">
        <f>F32/'[2]4.연령(5세계급)및성별인구'!$AF$8*100</f>
        <v>1.7701366498524889</v>
      </c>
      <c r="H32" s="381">
        <v>3577</v>
      </c>
      <c r="I32" s="382">
        <f>H32/'4.연령(5세계급)및성별인구'!H8*100</f>
        <v>1.7390332006086857</v>
      </c>
      <c r="J32" s="456">
        <v>3714</v>
      </c>
      <c r="K32" s="457">
        <f>J32/N7*100</f>
        <v>1.774282929812157</v>
      </c>
      <c r="L32" s="144" t="s">
        <v>526</v>
      </c>
      <c r="M32" s="762"/>
      <c r="N32" s="762"/>
    </row>
    <row r="33" spans="1:16" s="848" customFormat="1" ht="17.25" customHeight="1">
      <c r="A33" s="812" t="s">
        <v>841</v>
      </c>
      <c r="B33" s="813"/>
      <c r="C33" s="813"/>
      <c r="D33" s="813"/>
      <c r="E33" s="814"/>
      <c r="F33" s="816" t="s">
        <v>848</v>
      </c>
      <c r="G33" s="815"/>
      <c r="H33" s="815"/>
      <c r="I33" s="815"/>
      <c r="J33" s="815"/>
      <c r="K33" s="819"/>
      <c r="M33" s="849"/>
      <c r="N33" s="849"/>
      <c r="O33" s="849"/>
      <c r="P33" s="849"/>
    </row>
    <row r="34" spans="1:6" s="819" customFormat="1" ht="17.25" customHeight="1">
      <c r="A34" s="819" t="s">
        <v>846</v>
      </c>
      <c r="F34" s="819" t="s">
        <v>851</v>
      </c>
    </row>
    <row r="35" spans="1:3" s="145" customFormat="1" ht="15" customHeight="1">
      <c r="A35" s="90"/>
      <c r="B35" s="90"/>
      <c r="C35" s="90"/>
    </row>
    <row r="36" spans="2:3" s="145" customFormat="1" ht="12.75" customHeight="1">
      <c r="B36" s="90"/>
      <c r="C36" s="90"/>
    </row>
    <row r="37" s="145" customFormat="1" ht="24" customHeight="1"/>
    <row r="38" spans="8:9" s="850" customFormat="1" ht="13.5">
      <c r="H38" s="863"/>
      <c r="I38" s="863"/>
    </row>
  </sheetData>
  <mergeCells count="7">
    <mergeCell ref="H3:I3"/>
    <mergeCell ref="F3:G3"/>
    <mergeCell ref="A1:N1"/>
    <mergeCell ref="J3:K3"/>
    <mergeCell ref="B3:C3"/>
    <mergeCell ref="D3:E3"/>
    <mergeCell ref="A3:A5"/>
  </mergeCells>
  <printOptions/>
  <pageMargins left="0.44" right="0.5511811023622047" top="0.19" bottom="0.11" header="0.16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T1258"/>
  <sheetViews>
    <sheetView view="pageBreakPreview" zoomScaleNormal="75" zoomScaleSheetLayoutView="100" workbookViewId="0" topLeftCell="A1">
      <pane xSplit="1" ySplit="6" topLeftCell="B7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:S1"/>
    </sheetView>
  </sheetViews>
  <sheetFormatPr defaultColWidth="2.21484375" defaultRowHeight="79.5" customHeight="1"/>
  <cols>
    <col min="1" max="1" width="11.3359375" style="497" customWidth="1"/>
    <col min="2" max="19" width="7.4453125" style="497" customWidth="1"/>
    <col min="20" max="115" width="3.5546875" style="497" hidden="1" customWidth="1"/>
    <col min="116" max="16384" width="2.21484375" style="497" customWidth="1"/>
  </cols>
  <sheetData>
    <row r="1" spans="1:19" s="461" customFormat="1" ht="30.75" customHeight="1">
      <c r="A1" s="953" t="s">
        <v>25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</row>
    <row r="2" spans="1:19" s="462" customFormat="1" ht="18" customHeight="1">
      <c r="A2" s="462" t="s">
        <v>26</v>
      </c>
      <c r="S2" s="463" t="s">
        <v>376</v>
      </c>
    </row>
    <row r="3" spans="1:19" s="462" customFormat="1" ht="24.75" customHeight="1">
      <c r="A3" s="464"/>
      <c r="B3" s="954" t="s">
        <v>27</v>
      </c>
      <c r="C3" s="955"/>
      <c r="D3" s="955"/>
      <c r="E3" s="955"/>
      <c r="F3" s="955"/>
      <c r="G3" s="956"/>
      <c r="H3" s="957" t="s">
        <v>28</v>
      </c>
      <c r="I3" s="955"/>
      <c r="J3" s="955"/>
      <c r="K3" s="955"/>
      <c r="L3" s="955"/>
      <c r="M3" s="956"/>
      <c r="N3" s="954" t="s">
        <v>29</v>
      </c>
      <c r="O3" s="955"/>
      <c r="P3" s="955"/>
      <c r="Q3" s="955"/>
      <c r="R3" s="955"/>
      <c r="S3" s="955"/>
    </row>
    <row r="4" spans="1:19" s="462" customFormat="1" ht="24.75" customHeight="1">
      <c r="A4" s="467" t="s">
        <v>18</v>
      </c>
      <c r="B4" s="468"/>
      <c r="C4" s="469" t="s">
        <v>377</v>
      </c>
      <c r="D4" s="469" t="s">
        <v>30</v>
      </c>
      <c r="E4" s="469" t="s">
        <v>31</v>
      </c>
      <c r="F4" s="469" t="s">
        <v>32</v>
      </c>
      <c r="G4" s="465" t="s">
        <v>33</v>
      </c>
      <c r="H4" s="470"/>
      <c r="I4" s="469" t="s">
        <v>377</v>
      </c>
      <c r="J4" s="469" t="s">
        <v>30</v>
      </c>
      <c r="K4" s="469" t="s">
        <v>31</v>
      </c>
      <c r="L4" s="469" t="s">
        <v>32</v>
      </c>
      <c r="M4" s="465" t="s">
        <v>33</v>
      </c>
      <c r="N4" s="470"/>
      <c r="O4" s="469" t="s">
        <v>377</v>
      </c>
      <c r="P4" s="469" t="s">
        <v>30</v>
      </c>
      <c r="Q4" s="469" t="s">
        <v>31</v>
      </c>
      <c r="R4" s="469" t="s">
        <v>32</v>
      </c>
      <c r="S4" s="465" t="s">
        <v>33</v>
      </c>
    </row>
    <row r="5" spans="1:19" s="462" customFormat="1" ht="24.75" customHeight="1">
      <c r="A5" s="467" t="s">
        <v>19</v>
      </c>
      <c r="B5" s="468"/>
      <c r="C5" s="471"/>
      <c r="D5" s="471"/>
      <c r="E5" s="471"/>
      <c r="F5" s="471" t="s">
        <v>378</v>
      </c>
      <c r="G5" s="470"/>
      <c r="H5" s="470"/>
      <c r="I5" s="471"/>
      <c r="J5" s="471"/>
      <c r="K5" s="471"/>
      <c r="L5" s="471" t="s">
        <v>378</v>
      </c>
      <c r="M5" s="470"/>
      <c r="N5" s="470"/>
      <c r="O5" s="471"/>
      <c r="P5" s="471"/>
      <c r="Q5" s="471"/>
      <c r="R5" s="471" t="s">
        <v>378</v>
      </c>
      <c r="S5" s="470"/>
    </row>
    <row r="6" spans="1:19" s="477" customFormat="1" ht="24.75" customHeight="1">
      <c r="A6" s="472"/>
      <c r="B6" s="473"/>
      <c r="C6" s="474" t="s">
        <v>379</v>
      </c>
      <c r="D6" s="474" t="s">
        <v>380</v>
      </c>
      <c r="E6" s="474" t="s">
        <v>381</v>
      </c>
      <c r="F6" s="474" t="s">
        <v>382</v>
      </c>
      <c r="G6" s="475" t="s">
        <v>383</v>
      </c>
      <c r="H6" s="476"/>
      <c r="I6" s="474" t="s">
        <v>379</v>
      </c>
      <c r="J6" s="474" t="s">
        <v>380</v>
      </c>
      <c r="K6" s="474" t="s">
        <v>381</v>
      </c>
      <c r="L6" s="474" t="s">
        <v>382</v>
      </c>
      <c r="M6" s="476" t="s">
        <v>383</v>
      </c>
      <c r="N6" s="476"/>
      <c r="O6" s="474" t="s">
        <v>379</v>
      </c>
      <c r="P6" s="474" t="s">
        <v>380</v>
      </c>
      <c r="Q6" s="474" t="s">
        <v>381</v>
      </c>
      <c r="R6" s="474" t="s">
        <v>382</v>
      </c>
      <c r="S6" s="476" t="s">
        <v>383</v>
      </c>
    </row>
    <row r="7" spans="1:20" s="477" customFormat="1" ht="25.5" customHeight="1">
      <c r="A7" s="478" t="s">
        <v>20</v>
      </c>
      <c r="B7" s="479">
        <v>334162</v>
      </c>
      <c r="C7" s="479">
        <v>176689</v>
      </c>
      <c r="D7" s="479">
        <v>31367</v>
      </c>
      <c r="E7" s="479">
        <v>3686</v>
      </c>
      <c r="F7" s="479">
        <v>122419</v>
      </c>
      <c r="G7" s="479">
        <v>1</v>
      </c>
      <c r="H7" s="479">
        <v>160434</v>
      </c>
      <c r="I7" s="479">
        <v>86405</v>
      </c>
      <c r="J7" s="479">
        <v>2486</v>
      </c>
      <c r="K7" s="479">
        <v>1357</v>
      </c>
      <c r="L7" s="479">
        <v>70185</v>
      </c>
      <c r="M7" s="479">
        <v>1</v>
      </c>
      <c r="N7" s="479">
        <v>173728</v>
      </c>
      <c r="O7" s="479">
        <v>90284</v>
      </c>
      <c r="P7" s="479">
        <v>28881</v>
      </c>
      <c r="Q7" s="479">
        <v>2329</v>
      </c>
      <c r="R7" s="479">
        <v>52234</v>
      </c>
      <c r="S7" s="479" t="s">
        <v>662</v>
      </c>
      <c r="T7" s="480"/>
    </row>
    <row r="8" spans="1:20" s="477" customFormat="1" ht="25.5" customHeight="1">
      <c r="A8" s="478" t="s">
        <v>21</v>
      </c>
      <c r="B8" s="479">
        <v>382883</v>
      </c>
      <c r="C8" s="479">
        <v>199815</v>
      </c>
      <c r="D8" s="479">
        <v>35100</v>
      </c>
      <c r="E8" s="479">
        <v>4082</v>
      </c>
      <c r="F8" s="479">
        <v>143886</v>
      </c>
      <c r="G8" s="479" t="s">
        <v>662</v>
      </c>
      <c r="H8" s="479">
        <v>186275</v>
      </c>
      <c r="I8" s="479">
        <v>99355</v>
      </c>
      <c r="J8" s="479">
        <v>3584</v>
      </c>
      <c r="K8" s="479">
        <v>1684</v>
      </c>
      <c r="L8" s="479">
        <v>81652</v>
      </c>
      <c r="M8" s="479" t="s">
        <v>662</v>
      </c>
      <c r="N8" s="479">
        <v>196608</v>
      </c>
      <c r="O8" s="479">
        <v>100460</v>
      </c>
      <c r="P8" s="479">
        <v>31516</v>
      </c>
      <c r="Q8" s="479">
        <v>2398</v>
      </c>
      <c r="R8" s="479">
        <v>62234</v>
      </c>
      <c r="S8" s="479" t="s">
        <v>662</v>
      </c>
      <c r="T8" s="480"/>
    </row>
    <row r="9" spans="1:20" s="477" customFormat="1" ht="25.5" customHeight="1">
      <c r="A9" s="478" t="s">
        <v>374</v>
      </c>
      <c r="B9" s="479">
        <v>386933</v>
      </c>
      <c r="C9" s="479">
        <v>219280</v>
      </c>
      <c r="D9" s="479">
        <v>34938</v>
      </c>
      <c r="E9" s="479">
        <v>5228</v>
      </c>
      <c r="F9" s="479">
        <v>127448</v>
      </c>
      <c r="G9" s="479">
        <v>39</v>
      </c>
      <c r="H9" s="479">
        <v>187610</v>
      </c>
      <c r="I9" s="479">
        <v>109578</v>
      </c>
      <c r="J9" s="479">
        <v>3257</v>
      </c>
      <c r="K9" s="479">
        <v>2378</v>
      </c>
      <c r="L9" s="479">
        <v>72372</v>
      </c>
      <c r="M9" s="479">
        <v>25</v>
      </c>
      <c r="N9" s="479">
        <v>199323</v>
      </c>
      <c r="O9" s="479">
        <v>109702</v>
      </c>
      <c r="P9" s="479">
        <v>31681</v>
      </c>
      <c r="Q9" s="479">
        <v>2850</v>
      </c>
      <c r="R9" s="479">
        <v>55076</v>
      </c>
      <c r="S9" s="479">
        <v>14</v>
      </c>
      <c r="T9" s="480"/>
    </row>
    <row r="10" spans="1:20" s="477" customFormat="1" ht="25.5" customHeight="1">
      <c r="A10" s="478" t="s">
        <v>22</v>
      </c>
      <c r="B10" s="479">
        <v>396137</v>
      </c>
      <c r="C10" s="479">
        <v>233668</v>
      </c>
      <c r="D10" s="479">
        <v>34540</v>
      </c>
      <c r="E10" s="479">
        <v>9966</v>
      </c>
      <c r="F10" s="479">
        <v>117957</v>
      </c>
      <c r="G10" s="481">
        <v>6</v>
      </c>
      <c r="H10" s="479">
        <v>193146</v>
      </c>
      <c r="I10" s="479">
        <v>116950</v>
      </c>
      <c r="J10" s="479">
        <v>3403</v>
      </c>
      <c r="K10" s="479">
        <v>4703</v>
      </c>
      <c r="L10" s="479">
        <v>68089</v>
      </c>
      <c r="M10" s="479">
        <v>1</v>
      </c>
      <c r="N10" s="479">
        <v>202991</v>
      </c>
      <c r="O10" s="479">
        <v>116718</v>
      </c>
      <c r="P10" s="479">
        <v>31137</v>
      </c>
      <c r="Q10" s="479">
        <v>5263</v>
      </c>
      <c r="R10" s="479">
        <v>49868</v>
      </c>
      <c r="S10" s="479">
        <v>5</v>
      </c>
      <c r="T10" s="480"/>
    </row>
    <row r="11" spans="1:20" s="477" customFormat="1" ht="25.5" customHeight="1">
      <c r="A11" s="478" t="s">
        <v>23</v>
      </c>
      <c r="B11" s="479">
        <v>414395</v>
      </c>
      <c r="C11" s="481">
        <v>243242</v>
      </c>
      <c r="D11" s="481">
        <v>36245</v>
      </c>
      <c r="E11" s="481">
        <v>16267</v>
      </c>
      <c r="F11" s="481">
        <v>118641</v>
      </c>
      <c r="G11" s="481">
        <f>SUM(M11,S11)</f>
        <v>0</v>
      </c>
      <c r="H11" s="479">
        <v>202807</v>
      </c>
      <c r="I11" s="479">
        <v>121888</v>
      </c>
      <c r="J11" s="479">
        <v>4245</v>
      </c>
      <c r="K11" s="479">
        <v>7885</v>
      </c>
      <c r="L11" s="479">
        <v>68789</v>
      </c>
      <c r="M11" s="479" t="s">
        <v>662</v>
      </c>
      <c r="N11" s="479">
        <v>211588</v>
      </c>
      <c r="O11" s="479">
        <v>121354</v>
      </c>
      <c r="P11" s="479">
        <v>32000</v>
      </c>
      <c r="Q11" s="479">
        <v>8382</v>
      </c>
      <c r="R11" s="479">
        <v>49852</v>
      </c>
      <c r="S11" s="479" t="s">
        <v>662</v>
      </c>
      <c r="T11" s="480"/>
    </row>
    <row r="12" spans="1:20" s="486" customFormat="1" ht="25.5" customHeight="1">
      <c r="A12" s="482" t="s">
        <v>726</v>
      </c>
      <c r="B12" s="483">
        <f>SUM(C12:G12)</f>
        <v>427567</v>
      </c>
      <c r="C12" s="483">
        <f>SUM(C13:C27)</f>
        <v>246544</v>
      </c>
      <c r="D12" s="483">
        <f>SUM(D13:D27)</f>
        <v>37906</v>
      </c>
      <c r="E12" s="483">
        <f>SUM(E13:E27)</f>
        <v>21314</v>
      </c>
      <c r="F12" s="483">
        <f>SUM(F13:F27)</f>
        <v>121803</v>
      </c>
      <c r="G12" s="484" t="s">
        <v>384</v>
      </c>
      <c r="H12" s="483">
        <f>SUM(I12:M12)</f>
        <v>208903</v>
      </c>
      <c r="I12" s="483">
        <f>SUM(I13:I27)</f>
        <v>123745</v>
      </c>
      <c r="J12" s="483">
        <f>SUM(J13:J27)</f>
        <v>4889</v>
      </c>
      <c r="K12" s="483">
        <f>SUM(K13:K27)</f>
        <v>10177</v>
      </c>
      <c r="L12" s="483">
        <f>SUM(L13:L27)</f>
        <v>70092</v>
      </c>
      <c r="M12" s="483" t="s">
        <v>384</v>
      </c>
      <c r="N12" s="483">
        <f>SUM(O12:S12)</f>
        <v>218664</v>
      </c>
      <c r="O12" s="483">
        <f>SUM(O13:O27)</f>
        <v>122799</v>
      </c>
      <c r="P12" s="483">
        <f>SUM(P13:P27)</f>
        <v>33017</v>
      </c>
      <c r="Q12" s="483">
        <f>SUM(Q13:Q27)</f>
        <v>11137</v>
      </c>
      <c r="R12" s="483">
        <f>SUM(R13:R27)</f>
        <v>51711</v>
      </c>
      <c r="S12" s="483" t="s">
        <v>384</v>
      </c>
      <c r="T12" s="485"/>
    </row>
    <row r="13" spans="1:20" s="477" customFormat="1" ht="18.75" customHeight="1">
      <c r="A13" s="478" t="s">
        <v>385</v>
      </c>
      <c r="B13" s="481">
        <v>39164</v>
      </c>
      <c r="C13" s="481">
        <v>136</v>
      </c>
      <c r="D13" s="481">
        <v>4</v>
      </c>
      <c r="E13" s="481">
        <v>14</v>
      </c>
      <c r="F13" s="481">
        <v>39010</v>
      </c>
      <c r="G13" s="481">
        <f aca="true" t="shared" si="0" ref="G13:G27">SUM(M13,S13)</f>
        <v>0</v>
      </c>
      <c r="H13" s="481">
        <v>20588</v>
      </c>
      <c r="I13" s="487">
        <v>60</v>
      </c>
      <c r="J13" s="488">
        <v>3</v>
      </c>
      <c r="K13" s="487">
        <v>8</v>
      </c>
      <c r="L13" s="487">
        <v>20517</v>
      </c>
      <c r="M13" s="483" t="s">
        <v>384</v>
      </c>
      <c r="N13" s="481">
        <v>18576</v>
      </c>
      <c r="O13" s="487">
        <v>76</v>
      </c>
      <c r="P13" s="488">
        <v>1</v>
      </c>
      <c r="Q13" s="487">
        <v>6</v>
      </c>
      <c r="R13" s="487">
        <v>18493</v>
      </c>
      <c r="S13" s="479" t="s">
        <v>662</v>
      </c>
      <c r="T13" s="480"/>
    </row>
    <row r="14" spans="1:20" s="477" customFormat="1" ht="18.75" customHeight="1">
      <c r="A14" s="478" t="s">
        <v>386</v>
      </c>
      <c r="B14" s="481">
        <v>27731</v>
      </c>
      <c r="C14" s="481">
        <v>926</v>
      </c>
      <c r="D14" s="481">
        <v>8</v>
      </c>
      <c r="E14" s="481">
        <v>32</v>
      </c>
      <c r="F14" s="481">
        <v>26765</v>
      </c>
      <c r="G14" s="481">
        <f t="shared" si="0"/>
        <v>0</v>
      </c>
      <c r="H14" s="481">
        <v>15147</v>
      </c>
      <c r="I14" s="487">
        <v>232</v>
      </c>
      <c r="J14" s="487">
        <v>1</v>
      </c>
      <c r="K14" s="487">
        <v>10</v>
      </c>
      <c r="L14" s="487">
        <v>14904</v>
      </c>
      <c r="M14" s="483" t="s">
        <v>384</v>
      </c>
      <c r="N14" s="481">
        <v>12584</v>
      </c>
      <c r="O14" s="487">
        <v>694</v>
      </c>
      <c r="P14" s="487">
        <v>7</v>
      </c>
      <c r="Q14" s="487">
        <v>22</v>
      </c>
      <c r="R14" s="487">
        <v>11861</v>
      </c>
      <c r="S14" s="479" t="s">
        <v>662</v>
      </c>
      <c r="T14" s="480"/>
    </row>
    <row r="15" spans="1:20" s="477" customFormat="1" ht="18.75" customHeight="1">
      <c r="A15" s="478" t="s">
        <v>387</v>
      </c>
      <c r="B15" s="481">
        <v>32113</v>
      </c>
      <c r="C15" s="481">
        <v>8345</v>
      </c>
      <c r="D15" s="481">
        <v>21</v>
      </c>
      <c r="E15" s="481">
        <v>241</v>
      </c>
      <c r="F15" s="481">
        <v>23506</v>
      </c>
      <c r="G15" s="481">
        <f t="shared" si="0"/>
        <v>0</v>
      </c>
      <c r="H15" s="481">
        <v>16232</v>
      </c>
      <c r="I15" s="487">
        <v>2906</v>
      </c>
      <c r="J15" s="487">
        <v>3</v>
      </c>
      <c r="K15" s="487">
        <v>96</v>
      </c>
      <c r="L15" s="487">
        <v>13227</v>
      </c>
      <c r="M15" s="483" t="s">
        <v>384</v>
      </c>
      <c r="N15" s="481">
        <v>15881</v>
      </c>
      <c r="O15" s="487">
        <v>5439</v>
      </c>
      <c r="P15" s="487">
        <v>18</v>
      </c>
      <c r="Q15" s="487">
        <v>145</v>
      </c>
      <c r="R15" s="487">
        <v>10279</v>
      </c>
      <c r="S15" s="479" t="s">
        <v>662</v>
      </c>
      <c r="T15" s="480"/>
    </row>
    <row r="16" spans="1:20" s="477" customFormat="1" ht="18.75" customHeight="1">
      <c r="A16" s="478" t="s">
        <v>388</v>
      </c>
      <c r="B16" s="481">
        <v>35691</v>
      </c>
      <c r="C16" s="481">
        <v>21335</v>
      </c>
      <c r="D16" s="481">
        <v>69</v>
      </c>
      <c r="E16" s="481">
        <v>813</v>
      </c>
      <c r="F16" s="481">
        <v>13474</v>
      </c>
      <c r="G16" s="481">
        <f t="shared" si="0"/>
        <v>0</v>
      </c>
      <c r="H16" s="481">
        <v>18085</v>
      </c>
      <c r="I16" s="487">
        <v>9040</v>
      </c>
      <c r="J16" s="487">
        <v>13</v>
      </c>
      <c r="K16" s="487">
        <v>355</v>
      </c>
      <c r="L16" s="487">
        <v>8677</v>
      </c>
      <c r="M16" s="483" t="s">
        <v>384</v>
      </c>
      <c r="N16" s="481">
        <v>17606</v>
      </c>
      <c r="O16" s="487">
        <v>12295</v>
      </c>
      <c r="P16" s="487">
        <v>56</v>
      </c>
      <c r="Q16" s="487">
        <v>458</v>
      </c>
      <c r="R16" s="487">
        <v>4797</v>
      </c>
      <c r="S16" s="479" t="s">
        <v>662</v>
      </c>
      <c r="T16" s="480"/>
    </row>
    <row r="17" spans="1:20" s="477" customFormat="1" ht="18.75" customHeight="1">
      <c r="A17" s="478" t="s">
        <v>389</v>
      </c>
      <c r="B17" s="481">
        <v>45047</v>
      </c>
      <c r="C17" s="481">
        <v>33879</v>
      </c>
      <c r="D17" s="481">
        <v>253</v>
      </c>
      <c r="E17" s="481">
        <v>2421</v>
      </c>
      <c r="F17" s="481">
        <v>8494</v>
      </c>
      <c r="G17" s="481">
        <f t="shared" si="0"/>
        <v>0</v>
      </c>
      <c r="H17" s="481">
        <v>22516</v>
      </c>
      <c r="I17" s="487">
        <v>15613</v>
      </c>
      <c r="J17" s="487">
        <v>58</v>
      </c>
      <c r="K17" s="487">
        <v>1013</v>
      </c>
      <c r="L17" s="487">
        <v>5832</v>
      </c>
      <c r="M17" s="483" t="s">
        <v>384</v>
      </c>
      <c r="N17" s="481">
        <v>22531</v>
      </c>
      <c r="O17" s="487">
        <v>18266</v>
      </c>
      <c r="P17" s="487">
        <v>195</v>
      </c>
      <c r="Q17" s="487">
        <v>1408</v>
      </c>
      <c r="R17" s="487">
        <v>2662</v>
      </c>
      <c r="S17" s="479" t="s">
        <v>662</v>
      </c>
      <c r="T17" s="480"/>
    </row>
    <row r="18" spans="1:20" s="477" customFormat="1" ht="18.75" customHeight="1">
      <c r="A18" s="478" t="s">
        <v>390</v>
      </c>
      <c r="B18" s="481">
        <v>46681</v>
      </c>
      <c r="C18" s="481">
        <v>37025</v>
      </c>
      <c r="D18" s="481">
        <v>578</v>
      </c>
      <c r="E18" s="481">
        <v>4044</v>
      </c>
      <c r="F18" s="481">
        <v>5034</v>
      </c>
      <c r="G18" s="481">
        <f t="shared" si="0"/>
        <v>0</v>
      </c>
      <c r="H18" s="481">
        <v>23868</v>
      </c>
      <c r="I18" s="487">
        <v>18377</v>
      </c>
      <c r="J18" s="487">
        <v>117</v>
      </c>
      <c r="K18" s="487">
        <v>1874</v>
      </c>
      <c r="L18" s="487">
        <v>3500</v>
      </c>
      <c r="M18" s="483" t="s">
        <v>384</v>
      </c>
      <c r="N18" s="481">
        <v>22813</v>
      </c>
      <c r="O18" s="487">
        <v>18648</v>
      </c>
      <c r="P18" s="487">
        <v>461</v>
      </c>
      <c r="Q18" s="487">
        <v>2170</v>
      </c>
      <c r="R18" s="487">
        <v>1534</v>
      </c>
      <c r="S18" s="479" t="s">
        <v>662</v>
      </c>
      <c r="T18" s="480"/>
    </row>
    <row r="19" spans="1:20" s="477" customFormat="1" ht="18.75" customHeight="1">
      <c r="A19" s="478" t="s">
        <v>391</v>
      </c>
      <c r="B19" s="481">
        <v>43278</v>
      </c>
      <c r="C19" s="481">
        <v>35008</v>
      </c>
      <c r="D19" s="481">
        <v>1157</v>
      </c>
      <c r="E19" s="481">
        <v>4492</v>
      </c>
      <c r="F19" s="481">
        <v>2621</v>
      </c>
      <c r="G19" s="481">
        <f t="shared" si="0"/>
        <v>0</v>
      </c>
      <c r="H19" s="481">
        <v>22144</v>
      </c>
      <c r="I19" s="487">
        <v>17942</v>
      </c>
      <c r="J19" s="487">
        <v>221</v>
      </c>
      <c r="K19" s="487">
        <v>2179</v>
      </c>
      <c r="L19" s="487">
        <v>1802</v>
      </c>
      <c r="M19" s="483" t="s">
        <v>384</v>
      </c>
      <c r="N19" s="481">
        <v>21134</v>
      </c>
      <c r="O19" s="487">
        <v>17066</v>
      </c>
      <c r="P19" s="487">
        <v>936</v>
      </c>
      <c r="Q19" s="487">
        <v>2313</v>
      </c>
      <c r="R19" s="487">
        <v>819</v>
      </c>
      <c r="S19" s="479" t="s">
        <v>662</v>
      </c>
      <c r="T19" s="480"/>
    </row>
    <row r="20" spans="1:20" s="477" customFormat="1" ht="18.75" customHeight="1">
      <c r="A20" s="478" t="s">
        <v>392</v>
      </c>
      <c r="B20" s="481">
        <v>38485</v>
      </c>
      <c r="C20" s="481">
        <v>31197</v>
      </c>
      <c r="D20" s="481">
        <v>1892</v>
      </c>
      <c r="E20" s="481">
        <v>3982</v>
      </c>
      <c r="F20" s="481">
        <v>1414</v>
      </c>
      <c r="G20" s="481">
        <f t="shared" si="0"/>
        <v>0</v>
      </c>
      <c r="H20" s="481">
        <v>19501</v>
      </c>
      <c r="I20" s="487">
        <v>16298</v>
      </c>
      <c r="J20" s="487">
        <v>355</v>
      </c>
      <c r="K20" s="487">
        <v>1975</v>
      </c>
      <c r="L20" s="487">
        <v>873</v>
      </c>
      <c r="M20" s="483" t="s">
        <v>384</v>
      </c>
      <c r="N20" s="481">
        <v>18984</v>
      </c>
      <c r="O20" s="487">
        <v>14899</v>
      </c>
      <c r="P20" s="487">
        <v>1537</v>
      </c>
      <c r="Q20" s="487">
        <v>2007</v>
      </c>
      <c r="R20" s="487">
        <v>541</v>
      </c>
      <c r="S20" s="479" t="s">
        <v>662</v>
      </c>
      <c r="T20" s="480"/>
    </row>
    <row r="21" spans="1:20" s="477" customFormat="1" ht="18.75" customHeight="1">
      <c r="A21" s="478" t="s">
        <v>393</v>
      </c>
      <c r="B21" s="481">
        <v>27406</v>
      </c>
      <c r="C21" s="481">
        <v>22002</v>
      </c>
      <c r="D21" s="481">
        <v>2438</v>
      </c>
      <c r="E21" s="481">
        <v>2294</v>
      </c>
      <c r="F21" s="481">
        <v>672</v>
      </c>
      <c r="G21" s="481">
        <f t="shared" si="0"/>
        <v>0</v>
      </c>
      <c r="H21" s="481">
        <v>13574</v>
      </c>
      <c r="I21" s="487">
        <v>11578</v>
      </c>
      <c r="J21" s="487">
        <v>410</v>
      </c>
      <c r="K21" s="487">
        <v>1192</v>
      </c>
      <c r="L21" s="487">
        <v>394</v>
      </c>
      <c r="M21" s="483" t="s">
        <v>384</v>
      </c>
      <c r="N21" s="481">
        <v>13832</v>
      </c>
      <c r="O21" s="487">
        <v>10424</v>
      </c>
      <c r="P21" s="487">
        <v>2028</v>
      </c>
      <c r="Q21" s="487">
        <v>1102</v>
      </c>
      <c r="R21" s="487">
        <v>278</v>
      </c>
      <c r="S21" s="479" t="s">
        <v>662</v>
      </c>
      <c r="T21" s="480"/>
    </row>
    <row r="22" spans="1:20" s="477" customFormat="1" ht="18.75" customHeight="1">
      <c r="A22" s="478" t="s">
        <v>394</v>
      </c>
      <c r="B22" s="481">
        <v>24163</v>
      </c>
      <c r="C22" s="481">
        <v>18950</v>
      </c>
      <c r="D22" s="481">
        <v>3515</v>
      </c>
      <c r="E22" s="481">
        <v>1350</v>
      </c>
      <c r="F22" s="481">
        <v>348</v>
      </c>
      <c r="G22" s="481">
        <f t="shared" si="0"/>
        <v>0</v>
      </c>
      <c r="H22" s="481">
        <v>11737</v>
      </c>
      <c r="I22" s="487">
        <v>10263</v>
      </c>
      <c r="J22" s="487">
        <v>556</v>
      </c>
      <c r="K22" s="487">
        <v>719</v>
      </c>
      <c r="L22" s="487">
        <v>199</v>
      </c>
      <c r="M22" s="483" t="s">
        <v>384</v>
      </c>
      <c r="N22" s="481">
        <v>12426</v>
      </c>
      <c r="O22" s="487">
        <v>8687</v>
      </c>
      <c r="P22" s="487">
        <v>2959</v>
      </c>
      <c r="Q22" s="487">
        <v>631</v>
      </c>
      <c r="R22" s="487">
        <v>149</v>
      </c>
      <c r="S22" s="479" t="s">
        <v>662</v>
      </c>
      <c r="T22" s="480"/>
    </row>
    <row r="23" spans="1:20" s="477" customFormat="1" ht="18.75" customHeight="1">
      <c r="A23" s="478" t="s">
        <v>395</v>
      </c>
      <c r="B23" s="481">
        <v>21156</v>
      </c>
      <c r="C23" s="481">
        <v>15401</v>
      </c>
      <c r="D23" s="481">
        <v>4763</v>
      </c>
      <c r="E23" s="481">
        <v>807</v>
      </c>
      <c r="F23" s="481">
        <v>185</v>
      </c>
      <c r="G23" s="481">
        <f t="shared" si="0"/>
        <v>0</v>
      </c>
      <c r="H23" s="481">
        <v>9817</v>
      </c>
      <c r="I23" s="487">
        <v>8624</v>
      </c>
      <c r="J23" s="487">
        <v>661</v>
      </c>
      <c r="K23" s="487">
        <v>443</v>
      </c>
      <c r="L23" s="487">
        <v>89</v>
      </c>
      <c r="M23" s="483" t="s">
        <v>384</v>
      </c>
      <c r="N23" s="481">
        <v>11339</v>
      </c>
      <c r="O23" s="487">
        <v>6777</v>
      </c>
      <c r="P23" s="487">
        <v>4102</v>
      </c>
      <c r="Q23" s="487">
        <v>364</v>
      </c>
      <c r="R23" s="487">
        <v>96</v>
      </c>
      <c r="S23" s="479" t="s">
        <v>662</v>
      </c>
      <c r="T23" s="480"/>
    </row>
    <row r="24" spans="1:20" s="477" customFormat="1" ht="18.75" customHeight="1">
      <c r="A24" s="478" t="s">
        <v>396</v>
      </c>
      <c r="B24" s="481">
        <v>18775</v>
      </c>
      <c r="C24" s="481">
        <v>12204</v>
      </c>
      <c r="D24" s="481">
        <v>5990</v>
      </c>
      <c r="E24" s="481">
        <v>467</v>
      </c>
      <c r="F24" s="481">
        <v>114</v>
      </c>
      <c r="G24" s="481">
        <f t="shared" si="0"/>
        <v>0</v>
      </c>
      <c r="H24" s="481">
        <v>7941</v>
      </c>
      <c r="I24" s="487">
        <v>6914</v>
      </c>
      <c r="J24" s="487">
        <v>774</v>
      </c>
      <c r="K24" s="487">
        <v>212</v>
      </c>
      <c r="L24" s="487">
        <v>41</v>
      </c>
      <c r="M24" s="483" t="s">
        <v>384</v>
      </c>
      <c r="N24" s="481">
        <v>10834</v>
      </c>
      <c r="O24" s="487">
        <v>5290</v>
      </c>
      <c r="P24" s="487">
        <v>5216</v>
      </c>
      <c r="Q24" s="487">
        <v>255</v>
      </c>
      <c r="R24" s="487">
        <v>73</v>
      </c>
      <c r="S24" s="479" t="s">
        <v>662</v>
      </c>
      <c r="T24" s="480"/>
    </row>
    <row r="25" spans="1:20" s="477" customFormat="1" ht="18.75" customHeight="1">
      <c r="A25" s="478" t="s">
        <v>397</v>
      </c>
      <c r="B25" s="481">
        <v>14065</v>
      </c>
      <c r="C25" s="481">
        <v>7084</v>
      </c>
      <c r="D25" s="481">
        <v>6670</v>
      </c>
      <c r="E25" s="481">
        <v>231</v>
      </c>
      <c r="F25" s="481">
        <v>80</v>
      </c>
      <c r="G25" s="481">
        <f t="shared" si="0"/>
        <v>0</v>
      </c>
      <c r="H25" s="481">
        <v>4971</v>
      </c>
      <c r="I25" s="487">
        <v>4065</v>
      </c>
      <c r="J25" s="487">
        <v>805</v>
      </c>
      <c r="K25" s="487">
        <v>79</v>
      </c>
      <c r="L25" s="487">
        <v>22</v>
      </c>
      <c r="M25" s="483" t="s">
        <v>384</v>
      </c>
      <c r="N25" s="481">
        <v>9094</v>
      </c>
      <c r="O25" s="487">
        <v>3019</v>
      </c>
      <c r="P25" s="487">
        <v>5865</v>
      </c>
      <c r="Q25" s="487">
        <v>152</v>
      </c>
      <c r="R25" s="487">
        <v>58</v>
      </c>
      <c r="S25" s="479" t="s">
        <v>662</v>
      </c>
      <c r="T25" s="480"/>
    </row>
    <row r="26" spans="1:20" s="477" customFormat="1" ht="18.75" customHeight="1">
      <c r="A26" s="478" t="s">
        <v>398</v>
      </c>
      <c r="B26" s="481">
        <v>7430</v>
      </c>
      <c r="C26" s="481">
        <v>2220</v>
      </c>
      <c r="D26" s="481">
        <v>5088</v>
      </c>
      <c r="E26" s="481">
        <v>82</v>
      </c>
      <c r="F26" s="481">
        <v>40</v>
      </c>
      <c r="G26" s="481">
        <f t="shared" si="0"/>
        <v>0</v>
      </c>
      <c r="H26" s="481">
        <v>1775</v>
      </c>
      <c r="I26" s="487">
        <v>1303</v>
      </c>
      <c r="J26" s="487">
        <v>452</v>
      </c>
      <c r="K26" s="487">
        <v>14</v>
      </c>
      <c r="L26" s="487">
        <v>6</v>
      </c>
      <c r="M26" s="483" t="s">
        <v>384</v>
      </c>
      <c r="N26" s="481">
        <v>5655</v>
      </c>
      <c r="O26" s="487">
        <v>917</v>
      </c>
      <c r="P26" s="487">
        <v>4636</v>
      </c>
      <c r="Q26" s="487">
        <v>68</v>
      </c>
      <c r="R26" s="487">
        <v>34</v>
      </c>
      <c r="S26" s="479" t="s">
        <v>662</v>
      </c>
      <c r="T26" s="480"/>
    </row>
    <row r="27" spans="1:20" s="477" customFormat="1" ht="18.75" customHeight="1">
      <c r="A27" s="472" t="s">
        <v>399</v>
      </c>
      <c r="B27" s="489">
        <v>6382</v>
      </c>
      <c r="C27" s="489">
        <v>832</v>
      </c>
      <c r="D27" s="489">
        <v>5460</v>
      </c>
      <c r="E27" s="489">
        <v>44</v>
      </c>
      <c r="F27" s="489">
        <v>46</v>
      </c>
      <c r="G27" s="489">
        <f t="shared" si="0"/>
        <v>0</v>
      </c>
      <c r="H27" s="489">
        <v>1007</v>
      </c>
      <c r="I27" s="490">
        <v>530</v>
      </c>
      <c r="J27" s="490">
        <v>460</v>
      </c>
      <c r="K27" s="490">
        <v>8</v>
      </c>
      <c r="L27" s="490">
        <v>9</v>
      </c>
      <c r="M27" s="491" t="s">
        <v>384</v>
      </c>
      <c r="N27" s="489">
        <v>5375</v>
      </c>
      <c r="O27" s="490">
        <v>302</v>
      </c>
      <c r="P27" s="490">
        <v>5000</v>
      </c>
      <c r="Q27" s="490">
        <v>36</v>
      </c>
      <c r="R27" s="490">
        <v>37</v>
      </c>
      <c r="S27" s="492" t="s">
        <v>662</v>
      </c>
      <c r="T27" s="480"/>
    </row>
    <row r="28" spans="1:19" s="708" customFormat="1" ht="15" customHeight="1">
      <c r="A28" s="493" t="s">
        <v>861</v>
      </c>
      <c r="B28" s="829"/>
      <c r="C28" s="829"/>
      <c r="D28" s="829"/>
      <c r="L28" s="830" t="s">
        <v>862</v>
      </c>
      <c r="N28" s="831"/>
      <c r="O28" s="831"/>
      <c r="P28" s="831"/>
      <c r="Q28" s="831"/>
      <c r="R28" s="831"/>
      <c r="S28" s="832"/>
    </row>
    <row r="29" spans="1:16" s="708" customFormat="1" ht="15" customHeight="1">
      <c r="A29" s="710" t="s">
        <v>852</v>
      </c>
      <c r="L29" s="710" t="s">
        <v>863</v>
      </c>
      <c r="N29" s="710"/>
      <c r="O29" s="710"/>
      <c r="P29" s="833" t="s">
        <v>367</v>
      </c>
    </row>
    <row r="30" spans="1:12" s="708" customFormat="1" ht="15" customHeight="1">
      <c r="A30" s="710" t="s">
        <v>853</v>
      </c>
      <c r="L30" s="708" t="s">
        <v>864</v>
      </c>
    </row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79.5" customHeight="1" hidden="1"/>
    <row r="1203" ht="79.5" customHeight="1" hidden="1"/>
    <row r="1204" ht="79.5" customHeight="1" hidden="1"/>
    <row r="1205" ht="79.5" customHeight="1" hidden="1"/>
    <row r="1206" ht="79.5" customHeight="1" hidden="1"/>
    <row r="1207" ht="79.5" customHeight="1" hidden="1"/>
    <row r="1208" ht="79.5" customHeight="1" hidden="1"/>
    <row r="1209" ht="79.5" customHeight="1" hidden="1"/>
    <row r="1210" ht="79.5" customHeight="1" hidden="1"/>
    <row r="1211" ht="79.5" customHeight="1" hidden="1"/>
    <row r="1212" ht="79.5" customHeight="1" hidden="1"/>
    <row r="1213" ht="79.5" customHeight="1" hidden="1"/>
    <row r="1214" ht="79.5" customHeight="1" hidden="1"/>
    <row r="1215" ht="79.5" customHeight="1" hidden="1"/>
    <row r="1216" ht="79.5" customHeight="1" hidden="1"/>
    <row r="1217" ht="79.5" customHeight="1" hidden="1"/>
    <row r="1218" ht="79.5" customHeight="1" hidden="1"/>
    <row r="1219" ht="79.5" customHeight="1" hidden="1"/>
    <row r="1220" ht="79.5" customHeight="1" hidden="1"/>
    <row r="1221" ht="79.5" customHeight="1" hidden="1"/>
    <row r="1222" ht="79.5" customHeight="1" hidden="1"/>
    <row r="1223" ht="79.5" customHeight="1" hidden="1"/>
    <row r="1224" ht="79.5" customHeight="1" hidden="1"/>
    <row r="1225" ht="79.5" customHeight="1" hidden="1"/>
    <row r="1226" ht="79.5" customHeight="1" hidden="1"/>
    <row r="1227" ht="79.5" customHeight="1" hidden="1"/>
    <row r="1228" ht="79.5" customHeight="1" hidden="1"/>
    <row r="1229" ht="79.5" customHeight="1" hidden="1"/>
    <row r="1230" ht="79.5" customHeight="1" hidden="1"/>
    <row r="1231" ht="79.5" customHeight="1" hidden="1"/>
    <row r="1232" ht="79.5" customHeight="1" hidden="1"/>
    <row r="1233" ht="79.5" customHeight="1" hidden="1"/>
    <row r="1234" ht="79.5" customHeight="1" hidden="1"/>
    <row r="1235" ht="79.5" customHeight="1" hidden="1"/>
    <row r="1236" ht="79.5" customHeight="1" hidden="1"/>
    <row r="1237" ht="79.5" customHeight="1" hidden="1"/>
    <row r="1238" ht="79.5" customHeight="1" hidden="1"/>
    <row r="1239" ht="79.5" customHeight="1" hidden="1"/>
    <row r="1240" ht="79.5" customHeight="1" hidden="1"/>
    <row r="1241" ht="79.5" customHeight="1" hidden="1"/>
    <row r="1242" ht="79.5" customHeight="1" hidden="1"/>
    <row r="1243" ht="79.5" customHeight="1" hidden="1"/>
    <row r="1244" ht="79.5" customHeight="1" hidden="1"/>
    <row r="1245" ht="79.5" customHeight="1" hidden="1"/>
    <row r="1246" ht="79.5" customHeight="1" hidden="1"/>
    <row r="1247" ht="79.5" customHeight="1" hidden="1"/>
    <row r="1248" ht="79.5" customHeight="1" hidden="1"/>
    <row r="1249" ht="79.5" customHeight="1" hidden="1"/>
    <row r="1258" ht="79.5" customHeight="1">
      <c r="A1258" s="497" t="s">
        <v>24</v>
      </c>
    </row>
  </sheetData>
  <sheetProtection/>
  <mergeCells count="4">
    <mergeCell ref="A1:S1"/>
    <mergeCell ref="B3:G3"/>
    <mergeCell ref="H3:M3"/>
    <mergeCell ref="N3:S3"/>
  </mergeCells>
  <printOptions horizontalCentered="1" verticalCentered="1"/>
  <pageMargins left="0.35433070866141736" right="0.35433070866141736" top="0.3937007874015748" bottom="0.27" header="0.5118110236220472" footer="0.37"/>
  <pageSetup horizontalDpi="600" verticalDpi="600" orientation="landscape" paperSize="9" scale="83" r:id="rId1"/>
  <rowBreaks count="1" manualBreakCount="1">
    <brk id="30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AB34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B1"/>
    </sheetView>
  </sheetViews>
  <sheetFormatPr defaultColWidth="15.77734375" defaultRowHeight="54.75" customHeight="1"/>
  <cols>
    <col min="1" max="1" width="9.5546875" style="477" customWidth="1"/>
    <col min="2" max="28" width="8.10546875" style="477" customWidth="1"/>
    <col min="29" max="29" width="5.10546875" style="477" customWidth="1"/>
    <col min="30" max="16384" width="15.77734375" style="477" customWidth="1"/>
  </cols>
  <sheetData>
    <row r="1" spans="1:28" s="462" customFormat="1" ht="33.75" customHeight="1">
      <c r="A1" s="960" t="s">
        <v>37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</row>
    <row r="2" spans="1:28" s="462" customFormat="1" ht="18" customHeight="1">
      <c r="A2" s="498" t="s">
        <v>38</v>
      </c>
      <c r="AB2" s="463" t="s">
        <v>39</v>
      </c>
    </row>
    <row r="3" spans="1:28" s="462" customFormat="1" ht="25.5" customHeight="1">
      <c r="A3" s="499"/>
      <c r="B3" s="961" t="s">
        <v>40</v>
      </c>
      <c r="C3" s="962"/>
      <c r="D3" s="962"/>
      <c r="E3" s="962"/>
      <c r="F3" s="962"/>
      <c r="G3" s="962"/>
      <c r="H3" s="963"/>
      <c r="I3" s="964" t="s">
        <v>41</v>
      </c>
      <c r="J3" s="962"/>
      <c r="K3" s="962"/>
      <c r="L3" s="962"/>
      <c r="M3" s="962"/>
      <c r="N3" s="962"/>
      <c r="O3" s="963"/>
      <c r="P3" s="961" t="s">
        <v>42</v>
      </c>
      <c r="Q3" s="962"/>
      <c r="R3" s="962"/>
      <c r="S3" s="962"/>
      <c r="T3" s="962"/>
      <c r="U3" s="962"/>
      <c r="V3" s="963"/>
      <c r="W3" s="961" t="s">
        <v>43</v>
      </c>
      <c r="X3" s="962"/>
      <c r="Y3" s="962"/>
      <c r="Z3" s="963"/>
      <c r="AA3" s="500" t="s">
        <v>44</v>
      </c>
      <c r="AB3" s="501" t="s">
        <v>45</v>
      </c>
    </row>
    <row r="4" spans="1:28" s="462" customFormat="1" ht="25.5" customHeight="1">
      <c r="A4" s="502" t="s">
        <v>46</v>
      </c>
      <c r="B4" s="503"/>
      <c r="C4" s="504" t="s">
        <v>47</v>
      </c>
      <c r="D4" s="504" t="s">
        <v>48</v>
      </c>
      <c r="E4" s="504" t="s">
        <v>49</v>
      </c>
      <c r="F4" s="504" t="s">
        <v>50</v>
      </c>
      <c r="G4" s="504" t="s">
        <v>51</v>
      </c>
      <c r="H4" s="501" t="s">
        <v>52</v>
      </c>
      <c r="I4" s="503"/>
      <c r="J4" s="504" t="s">
        <v>47</v>
      </c>
      <c r="K4" s="504" t="s">
        <v>48</v>
      </c>
      <c r="L4" s="504" t="s">
        <v>49</v>
      </c>
      <c r="M4" s="504" t="s">
        <v>50</v>
      </c>
      <c r="N4" s="504" t="s">
        <v>51</v>
      </c>
      <c r="O4" s="501" t="s">
        <v>52</v>
      </c>
      <c r="P4" s="503"/>
      <c r="Q4" s="504" t="s">
        <v>47</v>
      </c>
      <c r="R4" s="504" t="s">
        <v>48</v>
      </c>
      <c r="S4" s="504" t="s">
        <v>49</v>
      </c>
      <c r="T4" s="504" t="s">
        <v>50</v>
      </c>
      <c r="U4" s="504" t="s">
        <v>51</v>
      </c>
      <c r="V4" s="501" t="s">
        <v>52</v>
      </c>
      <c r="W4" s="503"/>
      <c r="X4" s="504" t="s">
        <v>50</v>
      </c>
      <c r="Y4" s="504" t="s">
        <v>51</v>
      </c>
      <c r="Z4" s="501" t="s">
        <v>52</v>
      </c>
      <c r="AA4" s="503"/>
      <c r="AB4" s="503"/>
    </row>
    <row r="5" spans="1:28" s="462" customFormat="1" ht="25.5" customHeight="1">
      <c r="A5" s="505" t="s">
        <v>53</v>
      </c>
      <c r="B5" s="503"/>
      <c r="C5" s="506"/>
      <c r="D5" s="506"/>
      <c r="E5" s="506"/>
      <c r="F5" s="506"/>
      <c r="G5" s="506" t="s">
        <v>54</v>
      </c>
      <c r="H5" s="507" t="s">
        <v>55</v>
      </c>
      <c r="I5" s="503"/>
      <c r="J5" s="506"/>
      <c r="K5" s="506"/>
      <c r="L5" s="506"/>
      <c r="M5" s="506"/>
      <c r="N5" s="506" t="s">
        <v>54</v>
      </c>
      <c r="O5" s="507" t="s">
        <v>55</v>
      </c>
      <c r="P5" s="503"/>
      <c r="Q5" s="506"/>
      <c r="R5" s="506"/>
      <c r="S5" s="506"/>
      <c r="T5" s="506"/>
      <c r="U5" s="506" t="s">
        <v>54</v>
      </c>
      <c r="V5" s="507" t="s">
        <v>55</v>
      </c>
      <c r="W5" s="503"/>
      <c r="X5" s="506"/>
      <c r="Y5" s="506" t="s">
        <v>54</v>
      </c>
      <c r="Z5" s="507" t="s">
        <v>55</v>
      </c>
      <c r="AA5" s="503"/>
      <c r="AB5" s="503"/>
    </row>
    <row r="6" spans="1:28" s="462" customFormat="1" ht="25.5" customHeight="1">
      <c r="A6" s="508"/>
      <c r="B6" s="503"/>
      <c r="C6" s="506" t="s">
        <v>56</v>
      </c>
      <c r="D6" s="506" t="s">
        <v>57</v>
      </c>
      <c r="E6" s="506" t="s">
        <v>58</v>
      </c>
      <c r="F6" s="509" t="s">
        <v>59</v>
      </c>
      <c r="G6" s="506" t="s">
        <v>54</v>
      </c>
      <c r="H6" s="503" t="s">
        <v>60</v>
      </c>
      <c r="I6" s="503"/>
      <c r="J6" s="506" t="s">
        <v>56</v>
      </c>
      <c r="K6" s="506" t="s">
        <v>57</v>
      </c>
      <c r="L6" s="506" t="s">
        <v>58</v>
      </c>
      <c r="M6" s="509" t="s">
        <v>59</v>
      </c>
      <c r="N6" s="510" t="s">
        <v>61</v>
      </c>
      <c r="O6" s="503" t="s">
        <v>60</v>
      </c>
      <c r="P6" s="503"/>
      <c r="Q6" s="506" t="s">
        <v>56</v>
      </c>
      <c r="R6" s="506" t="s">
        <v>57</v>
      </c>
      <c r="S6" s="506" t="s">
        <v>58</v>
      </c>
      <c r="T6" s="509" t="s">
        <v>59</v>
      </c>
      <c r="U6" s="510" t="s">
        <v>61</v>
      </c>
      <c r="V6" s="503" t="s">
        <v>60</v>
      </c>
      <c r="W6" s="503"/>
      <c r="X6" s="509" t="s">
        <v>59</v>
      </c>
      <c r="Y6" s="510" t="s">
        <v>61</v>
      </c>
      <c r="Z6" s="503" t="s">
        <v>60</v>
      </c>
      <c r="AA6" s="503" t="s">
        <v>62</v>
      </c>
      <c r="AB6" s="503"/>
    </row>
    <row r="7" spans="1:28" s="462" customFormat="1" ht="25.5" customHeight="1">
      <c r="A7" s="511"/>
      <c r="B7" s="512"/>
      <c r="C7" s="513" t="s">
        <v>63</v>
      </c>
      <c r="D7" s="513" t="s">
        <v>63</v>
      </c>
      <c r="E7" s="513" t="s">
        <v>63</v>
      </c>
      <c r="F7" s="513" t="s">
        <v>64</v>
      </c>
      <c r="G7" s="514" t="s">
        <v>65</v>
      </c>
      <c r="H7" s="515" t="s">
        <v>63</v>
      </c>
      <c r="I7" s="512"/>
      <c r="J7" s="513" t="s">
        <v>63</v>
      </c>
      <c r="K7" s="513" t="s">
        <v>63</v>
      </c>
      <c r="L7" s="513" t="s">
        <v>63</v>
      </c>
      <c r="M7" s="513" t="s">
        <v>64</v>
      </c>
      <c r="N7" s="514" t="s">
        <v>65</v>
      </c>
      <c r="O7" s="515" t="s">
        <v>63</v>
      </c>
      <c r="P7" s="512"/>
      <c r="Q7" s="513" t="s">
        <v>63</v>
      </c>
      <c r="R7" s="513" t="s">
        <v>63</v>
      </c>
      <c r="S7" s="513" t="s">
        <v>63</v>
      </c>
      <c r="T7" s="513" t="s">
        <v>64</v>
      </c>
      <c r="U7" s="514" t="s">
        <v>65</v>
      </c>
      <c r="V7" s="515" t="s">
        <v>63</v>
      </c>
      <c r="W7" s="512"/>
      <c r="X7" s="513" t="s">
        <v>64</v>
      </c>
      <c r="Y7" s="514" t="s">
        <v>65</v>
      </c>
      <c r="Z7" s="515" t="s">
        <v>63</v>
      </c>
      <c r="AA7" s="515" t="s">
        <v>66</v>
      </c>
      <c r="AB7" s="512" t="s">
        <v>67</v>
      </c>
    </row>
    <row r="8" spans="1:28" ht="24" customHeight="1">
      <c r="A8" s="478" t="s">
        <v>34</v>
      </c>
      <c r="B8" s="516">
        <v>152803</v>
      </c>
      <c r="C8" s="516">
        <v>62890</v>
      </c>
      <c r="D8" s="516">
        <v>38748</v>
      </c>
      <c r="E8" s="516">
        <v>34950</v>
      </c>
      <c r="F8" s="516">
        <v>4576</v>
      </c>
      <c r="G8" s="516">
        <v>11639</v>
      </c>
      <c r="H8" s="480" t="s">
        <v>35</v>
      </c>
      <c r="I8" s="516">
        <v>215125</v>
      </c>
      <c r="J8" s="516">
        <v>62218</v>
      </c>
      <c r="K8" s="516">
        <v>52297</v>
      </c>
      <c r="L8" s="516">
        <v>80574</v>
      </c>
      <c r="M8" s="516">
        <v>8024</v>
      </c>
      <c r="N8" s="516">
        <v>12012</v>
      </c>
      <c r="O8" s="516" t="s">
        <v>35</v>
      </c>
      <c r="P8" s="516">
        <v>13756</v>
      </c>
      <c r="Q8" s="516">
        <v>2292</v>
      </c>
      <c r="R8" s="516">
        <v>2735</v>
      </c>
      <c r="S8" s="516">
        <v>3653</v>
      </c>
      <c r="T8" s="516">
        <v>1093</v>
      </c>
      <c r="U8" s="516">
        <v>3983</v>
      </c>
      <c r="V8" s="516" t="s">
        <v>35</v>
      </c>
      <c r="W8" s="516" t="s">
        <v>662</v>
      </c>
      <c r="X8" s="516" t="s">
        <v>662</v>
      </c>
      <c r="Y8" s="516" t="s">
        <v>662</v>
      </c>
      <c r="Z8" s="516" t="s">
        <v>662</v>
      </c>
      <c r="AA8" s="516">
        <v>52522</v>
      </c>
      <c r="AB8" s="516" t="s">
        <v>662</v>
      </c>
    </row>
    <row r="9" spans="1:28" ht="24" customHeight="1">
      <c r="A9" s="478" t="s">
        <v>36</v>
      </c>
      <c r="B9" s="516">
        <v>139190</v>
      </c>
      <c r="C9" s="516">
        <v>58775</v>
      </c>
      <c r="D9" s="516">
        <v>29844</v>
      </c>
      <c r="E9" s="516">
        <v>34741</v>
      </c>
      <c r="F9" s="516">
        <v>2892</v>
      </c>
      <c r="G9" s="516">
        <v>12938</v>
      </c>
      <c r="H9" s="480" t="s">
        <v>35</v>
      </c>
      <c r="I9" s="516">
        <v>268116</v>
      </c>
      <c r="J9" s="516">
        <v>55017</v>
      </c>
      <c r="K9" s="516">
        <v>53443</v>
      </c>
      <c r="L9" s="516">
        <v>124686</v>
      </c>
      <c r="M9" s="516">
        <v>9475</v>
      </c>
      <c r="N9" s="516">
        <v>25495</v>
      </c>
      <c r="O9" s="516" t="s">
        <v>35</v>
      </c>
      <c r="P9" s="516">
        <v>13904</v>
      </c>
      <c r="Q9" s="516">
        <v>1452</v>
      </c>
      <c r="R9" s="516">
        <v>2057</v>
      </c>
      <c r="S9" s="516">
        <v>3173</v>
      </c>
      <c r="T9" s="516">
        <v>1156</v>
      </c>
      <c r="U9" s="516">
        <v>6066</v>
      </c>
      <c r="V9" s="516" t="s">
        <v>35</v>
      </c>
      <c r="W9" s="516" t="s">
        <v>662</v>
      </c>
      <c r="X9" s="516" t="s">
        <v>662</v>
      </c>
      <c r="Y9" s="516" t="s">
        <v>662</v>
      </c>
      <c r="Z9" s="516" t="s">
        <v>662</v>
      </c>
      <c r="AA9" s="516">
        <v>49459</v>
      </c>
      <c r="AB9" s="516">
        <v>14</v>
      </c>
    </row>
    <row r="10" spans="1:28" ht="24" customHeight="1">
      <c r="A10" s="478" t="s">
        <v>331</v>
      </c>
      <c r="B10" s="516">
        <v>124185</v>
      </c>
      <c r="C10" s="516">
        <v>42477</v>
      </c>
      <c r="D10" s="516">
        <v>28556</v>
      </c>
      <c r="E10" s="516">
        <v>26807</v>
      </c>
      <c r="F10" s="516">
        <v>7771</v>
      </c>
      <c r="G10" s="516">
        <v>18095</v>
      </c>
      <c r="H10" s="480">
        <v>479</v>
      </c>
      <c r="I10" s="516">
        <v>279649</v>
      </c>
      <c r="J10" s="516">
        <v>49263</v>
      </c>
      <c r="K10" s="516">
        <v>43559</v>
      </c>
      <c r="L10" s="516">
        <v>130785</v>
      </c>
      <c r="M10" s="516">
        <v>16889</v>
      </c>
      <c r="N10" s="516">
        <v>36464</v>
      </c>
      <c r="O10" s="516">
        <v>2689</v>
      </c>
      <c r="P10" s="516">
        <v>10556</v>
      </c>
      <c r="Q10" s="516">
        <v>2091</v>
      </c>
      <c r="R10" s="516">
        <v>2133</v>
      </c>
      <c r="S10" s="516">
        <v>3140</v>
      </c>
      <c r="T10" s="516">
        <v>463</v>
      </c>
      <c r="U10" s="516">
        <v>2665</v>
      </c>
      <c r="V10" s="516">
        <v>64</v>
      </c>
      <c r="W10" s="516" t="s">
        <v>662</v>
      </c>
      <c r="X10" s="516" t="s">
        <v>662</v>
      </c>
      <c r="Y10" s="516" t="s">
        <v>662</v>
      </c>
      <c r="Z10" s="516" t="s">
        <v>662</v>
      </c>
      <c r="AA10" s="516">
        <v>42013</v>
      </c>
      <c r="AB10" s="516">
        <v>32</v>
      </c>
    </row>
    <row r="11" spans="1:28" ht="24" customHeight="1">
      <c r="A11" s="478" t="s">
        <v>22</v>
      </c>
      <c r="B11" s="517">
        <v>123144</v>
      </c>
      <c r="C11" s="517">
        <v>45500</v>
      </c>
      <c r="D11" s="517">
        <v>20094</v>
      </c>
      <c r="E11" s="517">
        <v>23522</v>
      </c>
      <c r="F11" s="517">
        <v>14942</v>
      </c>
      <c r="G11" s="517">
        <v>17893</v>
      </c>
      <c r="H11" s="517">
        <v>1193</v>
      </c>
      <c r="I11" s="517">
        <v>283152</v>
      </c>
      <c r="J11" s="517">
        <v>44830</v>
      </c>
      <c r="K11" s="517">
        <v>38997</v>
      </c>
      <c r="L11" s="517">
        <v>119301</v>
      </c>
      <c r="M11" s="517">
        <v>38084</v>
      </c>
      <c r="N11" s="517">
        <v>38461</v>
      </c>
      <c r="O11" s="517">
        <v>3479</v>
      </c>
      <c r="P11" s="517">
        <v>14604</v>
      </c>
      <c r="Q11" s="517">
        <v>3037</v>
      </c>
      <c r="R11" s="517">
        <v>2737</v>
      </c>
      <c r="S11" s="517">
        <v>3849</v>
      </c>
      <c r="T11" s="517">
        <v>2394</v>
      </c>
      <c r="U11" s="517">
        <v>2509</v>
      </c>
      <c r="V11" s="517">
        <v>78</v>
      </c>
      <c r="W11" s="516">
        <v>1648</v>
      </c>
      <c r="X11" s="516" t="s">
        <v>35</v>
      </c>
      <c r="Y11" s="516" t="s">
        <v>35</v>
      </c>
      <c r="Z11" s="516" t="s">
        <v>35</v>
      </c>
      <c r="AA11" s="517">
        <v>40858</v>
      </c>
      <c r="AB11" s="517">
        <v>6</v>
      </c>
    </row>
    <row r="12" spans="1:28" ht="24" customHeight="1">
      <c r="A12" s="518" t="s">
        <v>23</v>
      </c>
      <c r="B12" s="517">
        <v>126333</v>
      </c>
      <c r="C12" s="517">
        <v>50990</v>
      </c>
      <c r="D12" s="517">
        <v>23299</v>
      </c>
      <c r="E12" s="517">
        <v>19430</v>
      </c>
      <c r="F12" s="517">
        <v>12509</v>
      </c>
      <c r="G12" s="517">
        <v>18734</v>
      </c>
      <c r="H12" s="517">
        <v>1371</v>
      </c>
      <c r="I12" s="517">
        <v>309632</v>
      </c>
      <c r="J12" s="517">
        <v>41732</v>
      </c>
      <c r="K12" s="517">
        <v>36605</v>
      </c>
      <c r="L12" s="517">
        <v>119712</v>
      </c>
      <c r="M12" s="517">
        <v>51940</v>
      </c>
      <c r="N12" s="517">
        <v>54175</v>
      </c>
      <c r="O12" s="517">
        <v>5468</v>
      </c>
      <c r="P12" s="517">
        <v>13129</v>
      </c>
      <c r="Q12" s="517">
        <v>2801</v>
      </c>
      <c r="R12" s="517">
        <v>2081</v>
      </c>
      <c r="S12" s="517">
        <v>2750</v>
      </c>
      <c r="T12" s="517">
        <v>2711</v>
      </c>
      <c r="U12" s="517">
        <v>2690</v>
      </c>
      <c r="V12" s="517">
        <v>96</v>
      </c>
      <c r="W12" s="517">
        <v>3315</v>
      </c>
      <c r="X12" s="517">
        <v>1132</v>
      </c>
      <c r="Y12" s="517">
        <v>620</v>
      </c>
      <c r="Z12" s="517">
        <v>1563</v>
      </c>
      <c r="AA12" s="517">
        <v>37780</v>
      </c>
      <c r="AB12" s="517" t="s">
        <v>662</v>
      </c>
    </row>
    <row r="13" spans="1:28" s="486" customFormat="1" ht="24" customHeight="1">
      <c r="A13" s="482" t="s">
        <v>68</v>
      </c>
      <c r="B13" s="519">
        <f>SUM(C13:H13)</f>
        <v>123760</v>
      </c>
      <c r="C13" s="519">
        <f aca="true" t="shared" si="0" ref="C13:H13">SUM(C14:C30)</f>
        <v>43443</v>
      </c>
      <c r="D13" s="519">
        <f t="shared" si="0"/>
        <v>24800</v>
      </c>
      <c r="E13" s="519">
        <f t="shared" si="0"/>
        <v>23906</v>
      </c>
      <c r="F13" s="519">
        <f t="shared" si="0"/>
        <v>11804</v>
      </c>
      <c r="G13" s="519">
        <f t="shared" si="0"/>
        <v>17826</v>
      </c>
      <c r="H13" s="519">
        <f t="shared" si="0"/>
        <v>1981</v>
      </c>
      <c r="I13" s="519">
        <f>SUM(J13:O13)</f>
        <v>316874</v>
      </c>
      <c r="J13" s="519">
        <f aca="true" t="shared" si="1" ref="J13:O13">SUM(J14:J30)</f>
        <v>39315</v>
      </c>
      <c r="K13" s="519">
        <f t="shared" si="1"/>
        <v>34759</v>
      </c>
      <c r="L13" s="519">
        <f t="shared" si="1"/>
        <v>114516</v>
      </c>
      <c r="M13" s="519">
        <f t="shared" si="1"/>
        <v>59395</v>
      </c>
      <c r="N13" s="519">
        <f t="shared" si="1"/>
        <v>60913</v>
      </c>
      <c r="O13" s="519">
        <f t="shared" si="1"/>
        <v>7976</v>
      </c>
      <c r="P13" s="519">
        <f>SUM(Q13:V13)</f>
        <v>18387</v>
      </c>
      <c r="Q13" s="519">
        <f aca="true" t="shared" si="2" ref="Q13:V13">SUM(Q14:Q30)</f>
        <v>3956</v>
      </c>
      <c r="R13" s="519">
        <f t="shared" si="2"/>
        <v>2794</v>
      </c>
      <c r="S13" s="519">
        <f t="shared" si="2"/>
        <v>3843</v>
      </c>
      <c r="T13" s="519">
        <f t="shared" si="2"/>
        <v>4390</v>
      </c>
      <c r="U13" s="519">
        <f t="shared" si="2"/>
        <v>3144</v>
      </c>
      <c r="V13" s="519">
        <f t="shared" si="2"/>
        <v>260</v>
      </c>
      <c r="W13" s="519">
        <f>SUM(X13:Z13)</f>
        <v>3881</v>
      </c>
      <c r="X13" s="519">
        <f>SUM(X14:X30)</f>
        <v>1111</v>
      </c>
      <c r="Y13" s="519">
        <f>SUM(Y14:Y30)</f>
        <v>806</v>
      </c>
      <c r="Z13" s="519">
        <f>SUM(Z14:Z30)</f>
        <v>1964</v>
      </c>
      <c r="AA13" s="519">
        <f>SUM(AA14:AA30)</f>
        <v>32164</v>
      </c>
      <c r="AB13" s="519" t="s">
        <v>69</v>
      </c>
    </row>
    <row r="14" spans="1:28" s="525" customFormat="1" ht="24" customHeight="1">
      <c r="A14" s="478" t="s">
        <v>70</v>
      </c>
      <c r="B14" s="520">
        <v>21430</v>
      </c>
      <c r="C14" s="521">
        <v>21430</v>
      </c>
      <c r="D14" s="521">
        <v>0</v>
      </c>
      <c r="E14" s="521">
        <v>0</v>
      </c>
      <c r="F14" s="521">
        <v>0</v>
      </c>
      <c r="G14" s="521">
        <v>0</v>
      </c>
      <c r="H14" s="521">
        <v>0</v>
      </c>
      <c r="I14" s="522">
        <v>0</v>
      </c>
      <c r="J14" s="521">
        <v>0</v>
      </c>
      <c r="K14" s="521">
        <v>0</v>
      </c>
      <c r="L14" s="521">
        <v>0</v>
      </c>
      <c r="M14" s="521">
        <v>0</v>
      </c>
      <c r="N14" s="521">
        <v>0</v>
      </c>
      <c r="O14" s="521">
        <v>0</v>
      </c>
      <c r="P14" s="523">
        <v>2</v>
      </c>
      <c r="Q14" s="521">
        <v>2</v>
      </c>
      <c r="R14" s="521">
        <v>0</v>
      </c>
      <c r="S14" s="521">
        <v>0</v>
      </c>
      <c r="T14" s="521">
        <v>0</v>
      </c>
      <c r="U14" s="521">
        <v>0</v>
      </c>
      <c r="V14" s="521">
        <v>0</v>
      </c>
      <c r="W14" s="516">
        <v>0</v>
      </c>
      <c r="X14" s="521">
        <v>0</v>
      </c>
      <c r="Y14" s="521">
        <v>0</v>
      </c>
      <c r="Z14" s="521">
        <v>0</v>
      </c>
      <c r="AA14" s="521">
        <v>4903</v>
      </c>
      <c r="AB14" s="524">
        <v>0</v>
      </c>
    </row>
    <row r="15" spans="1:28" ht="24" customHeight="1">
      <c r="A15" s="478" t="s">
        <v>71</v>
      </c>
      <c r="B15" s="520">
        <v>41028</v>
      </c>
      <c r="C15" s="521">
        <v>22012</v>
      </c>
      <c r="D15" s="521">
        <v>18933</v>
      </c>
      <c r="E15" s="521">
        <v>83</v>
      </c>
      <c r="F15" s="521">
        <v>0</v>
      </c>
      <c r="G15" s="521">
        <v>0</v>
      </c>
      <c r="H15" s="521">
        <v>0</v>
      </c>
      <c r="I15" s="522">
        <v>108</v>
      </c>
      <c r="J15" s="521">
        <v>43</v>
      </c>
      <c r="K15" s="521">
        <v>65</v>
      </c>
      <c r="L15" s="521">
        <v>0</v>
      </c>
      <c r="M15" s="521">
        <v>0</v>
      </c>
      <c r="N15" s="521">
        <v>0</v>
      </c>
      <c r="O15" s="521">
        <v>0</v>
      </c>
      <c r="P15" s="523">
        <v>15</v>
      </c>
      <c r="Q15" s="521">
        <v>6</v>
      </c>
      <c r="R15" s="521">
        <v>8</v>
      </c>
      <c r="S15" s="521">
        <v>1</v>
      </c>
      <c r="T15" s="521">
        <v>0</v>
      </c>
      <c r="U15" s="521">
        <v>0</v>
      </c>
      <c r="V15" s="521">
        <v>0</v>
      </c>
      <c r="W15" s="516">
        <v>0</v>
      </c>
      <c r="X15" s="521">
        <v>0</v>
      </c>
      <c r="Y15" s="521">
        <v>0</v>
      </c>
      <c r="Z15" s="521">
        <v>0</v>
      </c>
      <c r="AA15" s="521">
        <v>13</v>
      </c>
      <c r="AB15" s="524">
        <v>0</v>
      </c>
    </row>
    <row r="16" spans="1:28" ht="24" customHeight="1">
      <c r="A16" s="478" t="s">
        <v>72</v>
      </c>
      <c r="B16" s="520">
        <v>37039</v>
      </c>
      <c r="C16" s="521">
        <v>0</v>
      </c>
      <c r="D16" s="521">
        <v>5864</v>
      </c>
      <c r="E16" s="521">
        <v>23777</v>
      </c>
      <c r="F16" s="521">
        <v>3683</v>
      </c>
      <c r="G16" s="521">
        <v>3715</v>
      </c>
      <c r="H16" s="521">
        <v>0</v>
      </c>
      <c r="I16" s="522">
        <v>1723</v>
      </c>
      <c r="J16" s="521">
        <v>22</v>
      </c>
      <c r="K16" s="521">
        <v>232</v>
      </c>
      <c r="L16" s="521">
        <v>1366</v>
      </c>
      <c r="M16" s="521">
        <v>103</v>
      </c>
      <c r="N16" s="521">
        <v>0</v>
      </c>
      <c r="O16" s="521">
        <v>0</v>
      </c>
      <c r="P16" s="523">
        <v>371</v>
      </c>
      <c r="Q16" s="521">
        <v>6</v>
      </c>
      <c r="R16" s="521">
        <v>36</v>
      </c>
      <c r="S16" s="521">
        <v>282</v>
      </c>
      <c r="T16" s="521">
        <v>32</v>
      </c>
      <c r="U16" s="521">
        <v>15</v>
      </c>
      <c r="V16" s="521">
        <v>0</v>
      </c>
      <c r="W16" s="516">
        <v>3</v>
      </c>
      <c r="X16" s="521">
        <v>3</v>
      </c>
      <c r="Y16" s="521">
        <v>0</v>
      </c>
      <c r="Z16" s="521">
        <v>0</v>
      </c>
      <c r="AA16" s="521">
        <v>28</v>
      </c>
      <c r="AB16" s="524">
        <v>0</v>
      </c>
    </row>
    <row r="17" spans="1:28" ht="24" customHeight="1">
      <c r="A17" s="478" t="s">
        <v>73</v>
      </c>
      <c r="B17" s="520">
        <v>17026</v>
      </c>
      <c r="C17" s="521">
        <v>1</v>
      </c>
      <c r="D17" s="521">
        <v>1</v>
      </c>
      <c r="E17" s="521">
        <v>39</v>
      </c>
      <c r="F17" s="521">
        <v>5975</v>
      </c>
      <c r="G17" s="521">
        <v>10884</v>
      </c>
      <c r="H17" s="521">
        <v>126</v>
      </c>
      <c r="I17" s="522">
        <v>9804</v>
      </c>
      <c r="J17" s="521">
        <v>28</v>
      </c>
      <c r="K17" s="521">
        <v>199</v>
      </c>
      <c r="L17" s="521">
        <v>2783</v>
      </c>
      <c r="M17" s="521">
        <v>4505</v>
      </c>
      <c r="N17" s="521">
        <v>2275</v>
      </c>
      <c r="O17" s="521">
        <v>14</v>
      </c>
      <c r="P17" s="523">
        <v>797</v>
      </c>
      <c r="Q17" s="521">
        <v>1</v>
      </c>
      <c r="R17" s="521">
        <v>21</v>
      </c>
      <c r="S17" s="521">
        <v>234</v>
      </c>
      <c r="T17" s="521">
        <v>372</v>
      </c>
      <c r="U17" s="521">
        <v>169</v>
      </c>
      <c r="V17" s="521">
        <v>0</v>
      </c>
      <c r="W17" s="516">
        <v>71</v>
      </c>
      <c r="X17" s="521">
        <v>35</v>
      </c>
      <c r="Y17" s="521">
        <v>26</v>
      </c>
      <c r="Z17" s="521">
        <v>10</v>
      </c>
      <c r="AA17" s="521">
        <v>33</v>
      </c>
      <c r="AB17" s="524">
        <v>0</v>
      </c>
    </row>
    <row r="18" spans="1:28" ht="24" customHeight="1">
      <c r="A18" s="478" t="s">
        <v>74</v>
      </c>
      <c r="B18" s="520">
        <v>3543</v>
      </c>
      <c r="C18" s="521">
        <v>0</v>
      </c>
      <c r="D18" s="521">
        <v>1</v>
      </c>
      <c r="E18" s="521">
        <v>1</v>
      </c>
      <c r="F18" s="521">
        <v>995</v>
      </c>
      <c r="G18" s="521">
        <v>1974</v>
      </c>
      <c r="H18" s="521">
        <v>572</v>
      </c>
      <c r="I18" s="522">
        <v>26601</v>
      </c>
      <c r="J18" s="521">
        <v>43</v>
      </c>
      <c r="K18" s="521">
        <v>281</v>
      </c>
      <c r="L18" s="521">
        <v>5107</v>
      </c>
      <c r="M18" s="521">
        <v>11123</v>
      </c>
      <c r="N18" s="521">
        <v>9669</v>
      </c>
      <c r="O18" s="521">
        <v>378</v>
      </c>
      <c r="P18" s="523">
        <v>1645</v>
      </c>
      <c r="Q18" s="521">
        <v>3</v>
      </c>
      <c r="R18" s="521">
        <v>60</v>
      </c>
      <c r="S18" s="521">
        <v>229</v>
      </c>
      <c r="T18" s="521">
        <v>910</v>
      </c>
      <c r="U18" s="521">
        <v>432</v>
      </c>
      <c r="V18" s="521">
        <v>11</v>
      </c>
      <c r="W18" s="516">
        <v>289</v>
      </c>
      <c r="X18" s="521">
        <v>99</v>
      </c>
      <c r="Y18" s="521">
        <v>81</v>
      </c>
      <c r="Z18" s="521">
        <v>109</v>
      </c>
      <c r="AA18" s="521">
        <v>35</v>
      </c>
      <c r="AB18" s="524">
        <v>0</v>
      </c>
    </row>
    <row r="19" spans="1:28" ht="24" customHeight="1">
      <c r="A19" s="478" t="s">
        <v>75</v>
      </c>
      <c r="B19" s="520">
        <v>1145</v>
      </c>
      <c r="C19" s="521">
        <v>0</v>
      </c>
      <c r="D19" s="521">
        <v>0</v>
      </c>
      <c r="E19" s="521">
        <v>0</v>
      </c>
      <c r="F19" s="521">
        <v>324</v>
      </c>
      <c r="G19" s="521">
        <v>398</v>
      </c>
      <c r="H19" s="521">
        <v>423</v>
      </c>
      <c r="I19" s="522">
        <v>32108</v>
      </c>
      <c r="J19" s="521">
        <v>59</v>
      </c>
      <c r="K19" s="521">
        <v>328</v>
      </c>
      <c r="L19" s="521">
        <v>7953</v>
      </c>
      <c r="M19" s="521">
        <v>12312</v>
      </c>
      <c r="N19" s="521">
        <v>10571</v>
      </c>
      <c r="O19" s="521">
        <v>885</v>
      </c>
      <c r="P19" s="523">
        <v>1862</v>
      </c>
      <c r="Q19" s="521">
        <v>12</v>
      </c>
      <c r="R19" s="521">
        <v>54</v>
      </c>
      <c r="S19" s="521">
        <v>261</v>
      </c>
      <c r="T19" s="521">
        <v>948</v>
      </c>
      <c r="U19" s="521">
        <v>552</v>
      </c>
      <c r="V19" s="521">
        <v>35</v>
      </c>
      <c r="W19" s="516">
        <v>515</v>
      </c>
      <c r="X19" s="521">
        <v>146</v>
      </c>
      <c r="Y19" s="521">
        <v>114</v>
      </c>
      <c r="Z19" s="521">
        <v>255</v>
      </c>
      <c r="AA19" s="521">
        <v>61</v>
      </c>
      <c r="AB19" s="524">
        <v>0</v>
      </c>
    </row>
    <row r="20" spans="1:28" ht="24" customHeight="1">
      <c r="A20" s="478" t="s">
        <v>76</v>
      </c>
      <c r="B20" s="520">
        <v>888</v>
      </c>
      <c r="C20" s="521">
        <v>0</v>
      </c>
      <c r="D20" s="521">
        <v>0</v>
      </c>
      <c r="E20" s="521">
        <v>2</v>
      </c>
      <c r="F20" s="521">
        <v>264</v>
      </c>
      <c r="G20" s="521">
        <v>329</v>
      </c>
      <c r="H20" s="521">
        <v>293</v>
      </c>
      <c r="I20" s="522">
        <v>41938</v>
      </c>
      <c r="J20" s="521">
        <v>173</v>
      </c>
      <c r="K20" s="521">
        <v>679</v>
      </c>
      <c r="L20" s="521">
        <v>17188</v>
      </c>
      <c r="M20" s="521">
        <v>12444</v>
      </c>
      <c r="N20" s="521">
        <v>10294</v>
      </c>
      <c r="O20" s="521">
        <v>1160</v>
      </c>
      <c r="P20" s="523">
        <v>1372</v>
      </c>
      <c r="Q20" s="521">
        <v>17</v>
      </c>
      <c r="R20" s="521">
        <v>80</v>
      </c>
      <c r="S20" s="521">
        <v>289</v>
      </c>
      <c r="T20" s="521">
        <v>546</v>
      </c>
      <c r="U20" s="521">
        <v>359</v>
      </c>
      <c r="V20" s="521">
        <v>81</v>
      </c>
      <c r="W20" s="516">
        <v>734</v>
      </c>
      <c r="X20" s="521">
        <v>266</v>
      </c>
      <c r="Y20" s="521">
        <v>127</v>
      </c>
      <c r="Z20" s="521">
        <v>341</v>
      </c>
      <c r="AA20" s="521">
        <v>115</v>
      </c>
      <c r="AB20" s="524">
        <v>0</v>
      </c>
    </row>
    <row r="21" spans="1:28" ht="24" customHeight="1">
      <c r="A21" s="478" t="s">
        <v>77</v>
      </c>
      <c r="B21" s="520">
        <v>807</v>
      </c>
      <c r="C21" s="521">
        <v>0</v>
      </c>
      <c r="D21" s="521">
        <v>1</v>
      </c>
      <c r="E21" s="521">
        <v>2</v>
      </c>
      <c r="F21" s="521">
        <v>272</v>
      </c>
      <c r="G21" s="521">
        <v>253</v>
      </c>
      <c r="H21" s="521">
        <v>279</v>
      </c>
      <c r="I21" s="522">
        <v>43220</v>
      </c>
      <c r="J21" s="521">
        <v>483</v>
      </c>
      <c r="K21" s="521">
        <v>1605</v>
      </c>
      <c r="L21" s="521">
        <v>20777</v>
      </c>
      <c r="M21" s="521">
        <v>8383</v>
      </c>
      <c r="N21" s="521">
        <v>10696</v>
      </c>
      <c r="O21" s="521">
        <v>1276</v>
      </c>
      <c r="P21" s="523">
        <v>1691</v>
      </c>
      <c r="Q21" s="521">
        <v>43</v>
      </c>
      <c r="R21" s="521">
        <v>144</v>
      </c>
      <c r="S21" s="521">
        <v>425</v>
      </c>
      <c r="T21" s="521">
        <v>566</v>
      </c>
      <c r="U21" s="521">
        <v>463</v>
      </c>
      <c r="V21" s="521">
        <v>50</v>
      </c>
      <c r="W21" s="516">
        <v>792</v>
      </c>
      <c r="X21" s="521">
        <v>222</v>
      </c>
      <c r="Y21" s="521">
        <v>194</v>
      </c>
      <c r="Z21" s="521">
        <v>376</v>
      </c>
      <c r="AA21" s="521">
        <v>171</v>
      </c>
      <c r="AB21" s="524">
        <v>0</v>
      </c>
    </row>
    <row r="22" spans="1:28" ht="24" customHeight="1">
      <c r="A22" s="478" t="s">
        <v>78</v>
      </c>
      <c r="B22" s="520">
        <v>456</v>
      </c>
      <c r="C22" s="521">
        <v>0</v>
      </c>
      <c r="D22" s="521">
        <v>0</v>
      </c>
      <c r="E22" s="521">
        <v>1</v>
      </c>
      <c r="F22" s="521">
        <v>153</v>
      </c>
      <c r="G22" s="521">
        <v>138</v>
      </c>
      <c r="H22" s="521">
        <v>164</v>
      </c>
      <c r="I22" s="522">
        <v>40164</v>
      </c>
      <c r="J22" s="521">
        <v>1707</v>
      </c>
      <c r="K22" s="521">
        <v>4306</v>
      </c>
      <c r="L22" s="521">
        <v>19770</v>
      </c>
      <c r="M22" s="521">
        <v>5100</v>
      </c>
      <c r="N22" s="521">
        <v>7881</v>
      </c>
      <c r="O22" s="521">
        <v>1400</v>
      </c>
      <c r="P22" s="523">
        <v>1790</v>
      </c>
      <c r="Q22" s="521">
        <v>112</v>
      </c>
      <c r="R22" s="521">
        <v>286</v>
      </c>
      <c r="S22" s="521">
        <v>482</v>
      </c>
      <c r="T22" s="521">
        <v>472</v>
      </c>
      <c r="U22" s="521">
        <v>407</v>
      </c>
      <c r="V22" s="521">
        <v>31</v>
      </c>
      <c r="W22" s="516">
        <v>578</v>
      </c>
      <c r="X22" s="521">
        <v>138</v>
      </c>
      <c r="Y22" s="521">
        <v>132</v>
      </c>
      <c r="Z22" s="521">
        <v>308</v>
      </c>
      <c r="AA22" s="521">
        <v>290</v>
      </c>
      <c r="AB22" s="524">
        <v>0</v>
      </c>
    </row>
    <row r="23" spans="1:28" ht="24" customHeight="1">
      <c r="A23" s="478" t="s">
        <v>79</v>
      </c>
      <c r="B23" s="520">
        <v>258</v>
      </c>
      <c r="C23" s="521">
        <v>0</v>
      </c>
      <c r="D23" s="521">
        <v>0</v>
      </c>
      <c r="E23" s="521">
        <v>1</v>
      </c>
      <c r="F23" s="521">
        <v>90</v>
      </c>
      <c r="G23" s="521">
        <v>73</v>
      </c>
      <c r="H23" s="521">
        <v>94</v>
      </c>
      <c r="I23" s="522">
        <v>35556</v>
      </c>
      <c r="J23" s="521">
        <v>3850</v>
      </c>
      <c r="K23" s="521">
        <v>7320</v>
      </c>
      <c r="L23" s="521">
        <v>16132</v>
      </c>
      <c r="M23" s="521">
        <v>3007</v>
      </c>
      <c r="N23" s="521">
        <v>3992</v>
      </c>
      <c r="O23" s="521">
        <v>1255</v>
      </c>
      <c r="P23" s="523">
        <v>1698</v>
      </c>
      <c r="Q23" s="521">
        <v>259</v>
      </c>
      <c r="R23" s="521">
        <v>465</v>
      </c>
      <c r="S23" s="521">
        <v>499</v>
      </c>
      <c r="T23" s="521">
        <v>224</v>
      </c>
      <c r="U23" s="521">
        <v>221</v>
      </c>
      <c r="V23" s="521">
        <v>30</v>
      </c>
      <c r="W23" s="516">
        <v>399</v>
      </c>
      <c r="X23" s="521">
        <v>97</v>
      </c>
      <c r="Y23" s="521">
        <v>63</v>
      </c>
      <c r="Z23" s="521">
        <v>239</v>
      </c>
      <c r="AA23" s="521">
        <v>574</v>
      </c>
      <c r="AB23" s="524">
        <v>0</v>
      </c>
    </row>
    <row r="24" spans="1:28" ht="24" customHeight="1">
      <c r="A24" s="478" t="s">
        <v>80</v>
      </c>
      <c r="B24" s="520">
        <v>97</v>
      </c>
      <c r="C24" s="521">
        <v>0</v>
      </c>
      <c r="D24" s="521">
        <v>0</v>
      </c>
      <c r="E24" s="521">
        <v>0</v>
      </c>
      <c r="F24" s="521">
        <v>33</v>
      </c>
      <c r="G24" s="521">
        <v>39</v>
      </c>
      <c r="H24" s="521">
        <v>25</v>
      </c>
      <c r="I24" s="522">
        <v>24934</v>
      </c>
      <c r="J24" s="521">
        <v>5428</v>
      </c>
      <c r="K24" s="521">
        <v>6178</v>
      </c>
      <c r="L24" s="521">
        <v>9382</v>
      </c>
      <c r="M24" s="521">
        <v>1201</v>
      </c>
      <c r="N24" s="521">
        <v>1921</v>
      </c>
      <c r="O24" s="521">
        <v>824</v>
      </c>
      <c r="P24" s="523">
        <v>1321</v>
      </c>
      <c r="Q24" s="521">
        <v>341</v>
      </c>
      <c r="R24" s="521">
        <v>408</v>
      </c>
      <c r="S24" s="521">
        <v>352</v>
      </c>
      <c r="T24" s="521">
        <v>98</v>
      </c>
      <c r="U24" s="521">
        <v>115</v>
      </c>
      <c r="V24" s="521">
        <v>7</v>
      </c>
      <c r="W24" s="516">
        <v>209</v>
      </c>
      <c r="X24" s="521">
        <v>41</v>
      </c>
      <c r="Y24" s="521">
        <v>23</v>
      </c>
      <c r="Z24" s="521">
        <v>145</v>
      </c>
      <c r="AA24" s="521">
        <v>845</v>
      </c>
      <c r="AB24" s="524">
        <v>0</v>
      </c>
    </row>
    <row r="25" spans="1:28" ht="24" customHeight="1">
      <c r="A25" s="478" t="s">
        <v>81</v>
      </c>
      <c r="B25" s="520">
        <v>25</v>
      </c>
      <c r="C25" s="521">
        <v>0</v>
      </c>
      <c r="D25" s="521">
        <v>0</v>
      </c>
      <c r="E25" s="521">
        <v>0</v>
      </c>
      <c r="F25" s="521">
        <v>8</v>
      </c>
      <c r="G25" s="521">
        <v>14</v>
      </c>
      <c r="H25" s="521">
        <v>3</v>
      </c>
      <c r="I25" s="522">
        <v>20987</v>
      </c>
      <c r="J25" s="521">
        <v>7137</v>
      </c>
      <c r="K25" s="521">
        <v>5380</v>
      </c>
      <c r="L25" s="521">
        <v>6208</v>
      </c>
      <c r="M25" s="521">
        <v>554</v>
      </c>
      <c r="N25" s="521">
        <v>1323</v>
      </c>
      <c r="O25" s="521">
        <v>385</v>
      </c>
      <c r="P25" s="523">
        <v>1354</v>
      </c>
      <c r="Q25" s="521">
        <v>528</v>
      </c>
      <c r="R25" s="521">
        <v>352</v>
      </c>
      <c r="S25" s="521">
        <v>289</v>
      </c>
      <c r="T25" s="521">
        <v>67</v>
      </c>
      <c r="U25" s="521">
        <v>112</v>
      </c>
      <c r="V25" s="521">
        <v>6</v>
      </c>
      <c r="W25" s="516">
        <v>127</v>
      </c>
      <c r="X25" s="521">
        <v>25</v>
      </c>
      <c r="Y25" s="521">
        <v>25</v>
      </c>
      <c r="Z25" s="521">
        <v>77</v>
      </c>
      <c r="AA25" s="521">
        <v>1670</v>
      </c>
      <c r="AB25" s="524">
        <v>0</v>
      </c>
    </row>
    <row r="26" spans="1:28" ht="24" customHeight="1">
      <c r="A26" s="478" t="s">
        <v>82</v>
      </c>
      <c r="B26" s="520">
        <v>9</v>
      </c>
      <c r="C26" s="521">
        <v>0</v>
      </c>
      <c r="D26" s="521">
        <v>0</v>
      </c>
      <c r="E26" s="521">
        <v>0</v>
      </c>
      <c r="F26" s="521">
        <v>2</v>
      </c>
      <c r="G26" s="521">
        <v>5</v>
      </c>
      <c r="H26" s="521">
        <v>2</v>
      </c>
      <c r="I26" s="522">
        <v>16489</v>
      </c>
      <c r="J26" s="521">
        <v>7485</v>
      </c>
      <c r="K26" s="521">
        <v>3839</v>
      </c>
      <c r="L26" s="521">
        <v>3701</v>
      </c>
      <c r="M26" s="521">
        <v>278</v>
      </c>
      <c r="N26" s="521">
        <v>959</v>
      </c>
      <c r="O26" s="521">
        <v>227</v>
      </c>
      <c r="P26" s="523">
        <v>1435</v>
      </c>
      <c r="Q26" s="521">
        <v>708</v>
      </c>
      <c r="R26" s="521">
        <v>358</v>
      </c>
      <c r="S26" s="521">
        <v>215</v>
      </c>
      <c r="T26" s="521">
        <v>45</v>
      </c>
      <c r="U26" s="521">
        <v>105</v>
      </c>
      <c r="V26" s="521">
        <v>4</v>
      </c>
      <c r="W26" s="516">
        <v>88</v>
      </c>
      <c r="X26" s="521">
        <v>24</v>
      </c>
      <c r="Y26" s="521">
        <v>11</v>
      </c>
      <c r="Z26" s="521">
        <v>53</v>
      </c>
      <c r="AA26" s="521">
        <v>3135</v>
      </c>
      <c r="AB26" s="524">
        <v>0</v>
      </c>
    </row>
    <row r="27" spans="1:28" ht="24" customHeight="1">
      <c r="A27" s="478" t="s">
        <v>83</v>
      </c>
      <c r="B27" s="520">
        <v>5</v>
      </c>
      <c r="C27" s="521">
        <v>0</v>
      </c>
      <c r="D27" s="521">
        <v>0</v>
      </c>
      <c r="E27" s="521">
        <v>0</v>
      </c>
      <c r="F27" s="521">
        <v>2</v>
      </c>
      <c r="G27" s="521">
        <v>3</v>
      </c>
      <c r="H27" s="521">
        <v>0</v>
      </c>
      <c r="I27" s="522">
        <v>12419</v>
      </c>
      <c r="J27" s="521">
        <v>6149</v>
      </c>
      <c r="K27" s="521">
        <v>2620</v>
      </c>
      <c r="L27" s="521">
        <v>2630</v>
      </c>
      <c r="M27" s="521">
        <v>182</v>
      </c>
      <c r="N27" s="521">
        <v>725</v>
      </c>
      <c r="O27" s="521">
        <v>113</v>
      </c>
      <c r="P27" s="523">
        <v>1438</v>
      </c>
      <c r="Q27" s="521">
        <v>816</v>
      </c>
      <c r="R27" s="521">
        <v>268</v>
      </c>
      <c r="S27" s="521">
        <v>172</v>
      </c>
      <c r="T27" s="521">
        <v>68</v>
      </c>
      <c r="U27" s="521">
        <v>112</v>
      </c>
      <c r="V27" s="521">
        <v>2</v>
      </c>
      <c r="W27" s="516">
        <v>46</v>
      </c>
      <c r="X27" s="521">
        <v>5</v>
      </c>
      <c r="Y27" s="521">
        <v>6</v>
      </c>
      <c r="Z27" s="521">
        <v>35</v>
      </c>
      <c r="AA27" s="521">
        <v>4867</v>
      </c>
      <c r="AB27" s="524">
        <v>0</v>
      </c>
    </row>
    <row r="28" spans="1:28" ht="24" customHeight="1">
      <c r="A28" s="478" t="s">
        <v>84</v>
      </c>
      <c r="B28" s="520">
        <v>3</v>
      </c>
      <c r="C28" s="521">
        <v>0</v>
      </c>
      <c r="D28" s="521">
        <v>0</v>
      </c>
      <c r="E28" s="521">
        <v>0</v>
      </c>
      <c r="F28" s="521">
        <v>2</v>
      </c>
      <c r="G28" s="521">
        <v>1</v>
      </c>
      <c r="H28" s="521">
        <v>0</v>
      </c>
      <c r="I28" s="522">
        <v>7122</v>
      </c>
      <c r="J28" s="521">
        <v>4157</v>
      </c>
      <c r="K28" s="521">
        <v>1185</v>
      </c>
      <c r="L28" s="521">
        <v>1126</v>
      </c>
      <c r="M28" s="521">
        <v>119</v>
      </c>
      <c r="N28" s="521">
        <v>487</v>
      </c>
      <c r="O28" s="521">
        <v>48</v>
      </c>
      <c r="P28" s="523">
        <v>1068</v>
      </c>
      <c r="Q28" s="521">
        <v>688</v>
      </c>
      <c r="R28" s="521">
        <v>199</v>
      </c>
      <c r="S28" s="521">
        <v>85</v>
      </c>
      <c r="T28" s="521">
        <v>28</v>
      </c>
      <c r="U28" s="521">
        <v>65</v>
      </c>
      <c r="V28" s="521">
        <v>3</v>
      </c>
      <c r="W28" s="516">
        <v>18</v>
      </c>
      <c r="X28" s="521">
        <v>5</v>
      </c>
      <c r="Y28" s="521">
        <v>2</v>
      </c>
      <c r="Z28" s="521">
        <v>11</v>
      </c>
      <c r="AA28" s="521">
        <v>5854</v>
      </c>
      <c r="AB28" s="524">
        <v>0</v>
      </c>
    </row>
    <row r="29" spans="1:28" ht="24" customHeight="1">
      <c r="A29" s="478" t="s">
        <v>85</v>
      </c>
      <c r="B29" s="520">
        <v>1</v>
      </c>
      <c r="C29" s="521">
        <v>0</v>
      </c>
      <c r="D29" s="521">
        <v>0</v>
      </c>
      <c r="E29" s="521">
        <v>0</v>
      </c>
      <c r="F29" s="521">
        <v>1</v>
      </c>
      <c r="G29" s="521">
        <v>0</v>
      </c>
      <c r="H29" s="521">
        <v>0</v>
      </c>
      <c r="I29" s="522">
        <v>2500</v>
      </c>
      <c r="J29" s="521">
        <v>1674</v>
      </c>
      <c r="K29" s="521">
        <v>403</v>
      </c>
      <c r="L29" s="521">
        <v>286</v>
      </c>
      <c r="M29" s="521">
        <v>43</v>
      </c>
      <c r="N29" s="521">
        <v>86</v>
      </c>
      <c r="O29" s="521">
        <v>8</v>
      </c>
      <c r="P29" s="523">
        <v>362</v>
      </c>
      <c r="Q29" s="521">
        <v>271</v>
      </c>
      <c r="R29" s="521">
        <v>46</v>
      </c>
      <c r="S29" s="521">
        <v>22</v>
      </c>
      <c r="T29" s="521">
        <v>12</v>
      </c>
      <c r="U29" s="521">
        <v>11</v>
      </c>
      <c r="V29" s="521">
        <v>0</v>
      </c>
      <c r="W29" s="516">
        <v>10</v>
      </c>
      <c r="X29" s="521">
        <v>4</v>
      </c>
      <c r="Y29" s="521">
        <v>2</v>
      </c>
      <c r="Z29" s="521">
        <v>4</v>
      </c>
      <c r="AA29" s="521">
        <v>4557</v>
      </c>
      <c r="AB29" s="524">
        <v>0</v>
      </c>
    </row>
    <row r="30" spans="1:28" ht="24" customHeight="1">
      <c r="A30" s="472" t="s">
        <v>86</v>
      </c>
      <c r="B30" s="526">
        <v>0</v>
      </c>
      <c r="C30" s="527">
        <v>0</v>
      </c>
      <c r="D30" s="527">
        <v>0</v>
      </c>
      <c r="E30" s="527">
        <v>0</v>
      </c>
      <c r="F30" s="527">
        <v>0</v>
      </c>
      <c r="G30" s="527">
        <v>0</v>
      </c>
      <c r="H30" s="527">
        <v>0</v>
      </c>
      <c r="I30" s="528">
        <v>1201</v>
      </c>
      <c r="J30" s="527">
        <v>877</v>
      </c>
      <c r="K30" s="527">
        <v>139</v>
      </c>
      <c r="L30" s="527">
        <v>107</v>
      </c>
      <c r="M30" s="527">
        <v>41</v>
      </c>
      <c r="N30" s="527">
        <v>34</v>
      </c>
      <c r="O30" s="527">
        <v>3</v>
      </c>
      <c r="P30" s="526">
        <v>166</v>
      </c>
      <c r="Q30" s="527">
        <v>143</v>
      </c>
      <c r="R30" s="527">
        <v>9</v>
      </c>
      <c r="S30" s="527">
        <v>6</v>
      </c>
      <c r="T30" s="527">
        <v>2</v>
      </c>
      <c r="U30" s="527">
        <v>6</v>
      </c>
      <c r="V30" s="527">
        <v>0</v>
      </c>
      <c r="W30" s="530">
        <v>2</v>
      </c>
      <c r="X30" s="527">
        <v>1</v>
      </c>
      <c r="Y30" s="527">
        <v>0</v>
      </c>
      <c r="Z30" s="527">
        <v>1</v>
      </c>
      <c r="AA30" s="527">
        <v>5013</v>
      </c>
      <c r="AB30" s="529">
        <v>0</v>
      </c>
    </row>
    <row r="31" spans="1:28" s="708" customFormat="1" ht="15.75" customHeight="1">
      <c r="A31" s="958" t="s">
        <v>854</v>
      </c>
      <c r="B31" s="959"/>
      <c r="C31" s="959"/>
      <c r="D31" s="959"/>
      <c r="H31" s="835"/>
      <c r="Q31" s="493" t="s">
        <v>855</v>
      </c>
      <c r="R31" s="493"/>
      <c r="S31" s="836"/>
      <c r="T31" s="836"/>
      <c r="U31" s="836"/>
      <c r="V31" s="836"/>
      <c r="X31" s="836"/>
      <c r="Y31" s="836"/>
      <c r="Z31" s="836"/>
      <c r="AA31" s="836"/>
      <c r="AB31" s="832"/>
    </row>
    <row r="32" spans="1:25" s="708" customFormat="1" ht="15.75" customHeight="1">
      <c r="A32" s="710" t="s">
        <v>856</v>
      </c>
      <c r="Q32" s="710" t="s">
        <v>857</v>
      </c>
      <c r="R32" s="710"/>
      <c r="S32" s="710"/>
      <c r="T32" s="710"/>
      <c r="U32" s="835"/>
      <c r="X32" s="710"/>
      <c r="Y32" s="835"/>
    </row>
    <row r="33" spans="1:25" s="708" customFormat="1" ht="15.75" customHeight="1">
      <c r="A33" s="710" t="s">
        <v>858</v>
      </c>
      <c r="Q33" s="710" t="s">
        <v>859</v>
      </c>
      <c r="R33" s="710"/>
      <c r="S33" s="710"/>
      <c r="T33" s="710"/>
      <c r="U33" s="710"/>
      <c r="X33" s="710"/>
      <c r="Y33" s="710"/>
    </row>
    <row r="34" spans="1:17" s="837" customFormat="1" ht="15.75" customHeight="1">
      <c r="A34" s="837" t="s">
        <v>867</v>
      </c>
      <c r="Q34" s="708" t="s">
        <v>860</v>
      </c>
    </row>
  </sheetData>
  <sheetProtection/>
  <mergeCells count="6">
    <mergeCell ref="A31:D31"/>
    <mergeCell ref="A1:AB1"/>
    <mergeCell ref="B3:H3"/>
    <mergeCell ref="I3:O3"/>
    <mergeCell ref="P3:V3"/>
    <mergeCell ref="W3:Z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M26"/>
  <sheetViews>
    <sheetView view="pageBreakPreview" zoomScaleNormal="85" zoomScaleSheetLayoutView="100" workbookViewId="0" topLeftCell="A1">
      <selection activeCell="A1" sqref="A1:J1"/>
    </sheetView>
  </sheetViews>
  <sheetFormatPr defaultColWidth="20.77734375" defaultRowHeight="21.75" customHeight="1"/>
  <cols>
    <col min="1" max="3" width="10.77734375" style="567" customWidth="1"/>
    <col min="4" max="7" width="13.10546875" style="567" customWidth="1"/>
    <col min="8" max="9" width="10.77734375" style="567" customWidth="1"/>
    <col min="10" max="10" width="12.5546875" style="567" customWidth="1"/>
    <col min="11" max="39" width="2.10546875" style="567" hidden="1" customWidth="1"/>
    <col min="40" max="16384" width="20.77734375" style="567" customWidth="1"/>
  </cols>
  <sheetData>
    <row r="1" spans="1:13" s="532" customFormat="1" ht="41.25" customHeight="1">
      <c r="A1" s="960" t="s">
        <v>87</v>
      </c>
      <c r="B1" s="953"/>
      <c r="C1" s="953"/>
      <c r="D1" s="953"/>
      <c r="E1" s="953"/>
      <c r="F1" s="953"/>
      <c r="G1" s="953"/>
      <c r="H1" s="953"/>
      <c r="I1" s="953"/>
      <c r="J1" s="953"/>
      <c r="K1" s="531"/>
      <c r="L1" s="531"/>
      <c r="M1" s="531"/>
    </row>
    <row r="2" spans="1:10" s="462" customFormat="1" ht="18" customHeight="1">
      <c r="A2" s="462" t="s">
        <v>88</v>
      </c>
      <c r="J2" s="533" t="s">
        <v>89</v>
      </c>
    </row>
    <row r="3" spans="1:11" s="462" customFormat="1" ht="32.25" customHeight="1">
      <c r="A3" s="499"/>
      <c r="B3" s="504" t="s">
        <v>90</v>
      </c>
      <c r="C3" s="504" t="s">
        <v>91</v>
      </c>
      <c r="D3" s="504" t="s">
        <v>92</v>
      </c>
      <c r="E3" s="501" t="s">
        <v>93</v>
      </c>
      <c r="F3" s="534" t="s">
        <v>94</v>
      </c>
      <c r="G3" s="535" t="s">
        <v>95</v>
      </c>
      <c r="H3" s="504" t="s">
        <v>96</v>
      </c>
      <c r="I3" s="501" t="s">
        <v>97</v>
      </c>
      <c r="J3" s="536"/>
      <c r="K3" s="537"/>
    </row>
    <row r="4" spans="1:11" s="462" customFormat="1" ht="32.25" customHeight="1">
      <c r="A4" s="502" t="s">
        <v>98</v>
      </c>
      <c r="B4" s="506"/>
      <c r="C4" s="506"/>
      <c r="D4" s="510" t="s">
        <v>99</v>
      </c>
      <c r="E4" s="538" t="s">
        <v>100</v>
      </c>
      <c r="F4" s="539" t="s">
        <v>100</v>
      </c>
      <c r="G4" s="540" t="s">
        <v>101</v>
      </c>
      <c r="H4" s="506"/>
      <c r="I4" s="503"/>
      <c r="J4" s="503" t="s">
        <v>102</v>
      </c>
      <c r="K4" s="537"/>
    </row>
    <row r="5" spans="1:10" s="462" customFormat="1" ht="37.5" customHeight="1">
      <c r="A5" s="541" t="s">
        <v>103</v>
      </c>
      <c r="B5" s="514" t="s">
        <v>104</v>
      </c>
      <c r="C5" s="513" t="s">
        <v>105</v>
      </c>
      <c r="D5" s="514" t="s">
        <v>106</v>
      </c>
      <c r="E5" s="542" t="s">
        <v>107</v>
      </c>
      <c r="F5" s="514" t="s">
        <v>108</v>
      </c>
      <c r="G5" s="543" t="s">
        <v>109</v>
      </c>
      <c r="H5" s="514" t="s">
        <v>110</v>
      </c>
      <c r="I5" s="512" t="s">
        <v>111</v>
      </c>
      <c r="J5" s="512" t="s">
        <v>112</v>
      </c>
    </row>
    <row r="6" spans="1:11" s="477" customFormat="1" ht="30.75" customHeight="1">
      <c r="A6" s="478" t="s">
        <v>34</v>
      </c>
      <c r="B6" s="522">
        <v>118144</v>
      </c>
      <c r="C6" s="522">
        <v>67913</v>
      </c>
      <c r="D6" s="522">
        <v>7222</v>
      </c>
      <c r="E6" s="522">
        <v>0</v>
      </c>
      <c r="F6" s="522">
        <v>0</v>
      </c>
      <c r="G6" s="522">
        <v>32651</v>
      </c>
      <c r="H6" s="522">
        <v>10358</v>
      </c>
      <c r="I6" s="544">
        <v>0</v>
      </c>
      <c r="J6" s="545" t="s">
        <v>20</v>
      </c>
      <c r="K6" s="546"/>
    </row>
    <row r="7" spans="1:11" s="477" customFormat="1" ht="30.75" customHeight="1">
      <c r="A7" s="478" t="s">
        <v>36</v>
      </c>
      <c r="B7" s="522">
        <v>131367</v>
      </c>
      <c r="C7" s="547">
        <v>71634</v>
      </c>
      <c r="D7" s="547">
        <v>10517</v>
      </c>
      <c r="E7" s="547">
        <v>2808</v>
      </c>
      <c r="F7" s="547">
        <v>0</v>
      </c>
      <c r="G7" s="548">
        <v>36376</v>
      </c>
      <c r="H7" s="547">
        <v>10032</v>
      </c>
      <c r="I7" s="549">
        <v>0</v>
      </c>
      <c r="J7" s="545" t="s">
        <v>36</v>
      </c>
      <c r="K7" s="546"/>
    </row>
    <row r="8" spans="1:11" s="477" customFormat="1" ht="30.75" customHeight="1">
      <c r="A8" s="478" t="s">
        <v>331</v>
      </c>
      <c r="B8" s="522">
        <v>146426</v>
      </c>
      <c r="C8" s="547">
        <v>84813</v>
      </c>
      <c r="D8" s="547">
        <v>15460</v>
      </c>
      <c r="E8" s="547">
        <v>3650</v>
      </c>
      <c r="F8" s="547">
        <v>1877</v>
      </c>
      <c r="G8" s="547">
        <v>28809</v>
      </c>
      <c r="H8" s="547">
        <v>11817</v>
      </c>
      <c r="I8" s="549">
        <v>0</v>
      </c>
      <c r="J8" s="545" t="s">
        <v>331</v>
      </c>
      <c r="K8" s="546"/>
    </row>
    <row r="9" spans="1:11" s="477" customFormat="1" ht="30.75" customHeight="1">
      <c r="A9" s="478" t="s">
        <v>22</v>
      </c>
      <c r="B9" s="522">
        <v>157563</v>
      </c>
      <c r="C9" s="547">
        <v>87333</v>
      </c>
      <c r="D9" s="547">
        <v>15194</v>
      </c>
      <c r="E9" s="547">
        <v>7655</v>
      </c>
      <c r="F9" s="547">
        <v>2291</v>
      </c>
      <c r="G9" s="547">
        <v>30895</v>
      </c>
      <c r="H9" s="522">
        <v>14193</v>
      </c>
      <c r="I9" s="549">
        <v>2</v>
      </c>
      <c r="J9" s="480" t="s">
        <v>22</v>
      </c>
      <c r="K9" s="546"/>
    </row>
    <row r="10" spans="1:11" s="477" customFormat="1" ht="30.75" customHeight="1">
      <c r="A10" s="550" t="s">
        <v>23</v>
      </c>
      <c r="B10" s="551">
        <v>179199</v>
      </c>
      <c r="C10" s="552">
        <v>98126</v>
      </c>
      <c r="D10" s="552">
        <v>12000</v>
      </c>
      <c r="E10" s="552">
        <v>16222</v>
      </c>
      <c r="F10" s="552">
        <v>3713</v>
      </c>
      <c r="G10" s="552">
        <v>31893</v>
      </c>
      <c r="H10" s="551">
        <v>17245</v>
      </c>
      <c r="I10" s="553">
        <v>0</v>
      </c>
      <c r="J10" s="554" t="s">
        <v>23</v>
      </c>
      <c r="K10" s="546"/>
    </row>
    <row r="11" spans="1:11" s="486" customFormat="1" ht="30.75" customHeight="1">
      <c r="A11" s="482" t="s">
        <v>113</v>
      </c>
      <c r="B11" s="555">
        <f>SUM(C11:I11)</f>
        <v>187323</v>
      </c>
      <c r="C11" s="556">
        <f aca="true" t="shared" si="0" ref="C11:I11">SUM(C12:C13)</f>
        <v>105818</v>
      </c>
      <c r="D11" s="556">
        <f t="shared" si="0"/>
        <v>10863</v>
      </c>
      <c r="E11" s="556">
        <f t="shared" si="0"/>
        <v>19261</v>
      </c>
      <c r="F11" s="556">
        <f t="shared" si="0"/>
        <v>4174</v>
      </c>
      <c r="G11" s="556">
        <f t="shared" si="0"/>
        <v>32430</v>
      </c>
      <c r="H11" s="556">
        <f t="shared" si="0"/>
        <v>14777</v>
      </c>
      <c r="I11" s="557">
        <f t="shared" si="0"/>
        <v>0</v>
      </c>
      <c r="J11" s="558" t="s">
        <v>113</v>
      </c>
      <c r="K11" s="559"/>
    </row>
    <row r="12" spans="1:11" s="477" customFormat="1" ht="30.75" customHeight="1">
      <c r="A12" s="560" t="s">
        <v>114</v>
      </c>
      <c r="B12" s="522">
        <f>SUM(C12:I12)</f>
        <v>139485</v>
      </c>
      <c r="C12" s="561">
        <v>74975</v>
      </c>
      <c r="D12" s="561">
        <v>8850</v>
      </c>
      <c r="E12" s="561">
        <v>16617</v>
      </c>
      <c r="F12" s="561">
        <v>3082</v>
      </c>
      <c r="G12" s="561">
        <v>25702</v>
      </c>
      <c r="H12" s="561">
        <v>10259</v>
      </c>
      <c r="I12" s="562">
        <v>0</v>
      </c>
      <c r="J12" s="545" t="s">
        <v>115</v>
      </c>
      <c r="K12" s="546"/>
    </row>
    <row r="13" spans="1:11" s="477" customFormat="1" ht="30.75" customHeight="1">
      <c r="A13" s="563" t="s">
        <v>116</v>
      </c>
      <c r="B13" s="528">
        <f>SUM(C13:I13)</f>
        <v>47838</v>
      </c>
      <c r="C13" s="564">
        <v>30843</v>
      </c>
      <c r="D13" s="564">
        <v>2013</v>
      </c>
      <c r="E13" s="564">
        <v>2644</v>
      </c>
      <c r="F13" s="564">
        <v>1092</v>
      </c>
      <c r="G13" s="564">
        <v>6728</v>
      </c>
      <c r="H13" s="564">
        <v>4518</v>
      </c>
      <c r="I13" s="565">
        <v>0</v>
      </c>
      <c r="J13" s="473" t="s">
        <v>117</v>
      </c>
      <c r="K13" s="546"/>
    </row>
    <row r="14" spans="1:11" s="864" customFormat="1" ht="15.75" customHeight="1">
      <c r="A14" s="958" t="s">
        <v>865</v>
      </c>
      <c r="B14" s="959"/>
      <c r="C14" s="959"/>
      <c r="F14" s="708"/>
      <c r="G14" s="708"/>
      <c r="H14" s="708"/>
      <c r="I14" s="708"/>
      <c r="J14" s="832" t="s">
        <v>866</v>
      </c>
      <c r="K14" s="708"/>
    </row>
    <row r="15" spans="1:4" s="864" customFormat="1" ht="15.75" customHeight="1">
      <c r="A15" s="958" t="s">
        <v>888</v>
      </c>
      <c r="B15" s="959"/>
      <c r="C15" s="959"/>
      <c r="D15" s="865"/>
    </row>
    <row r="16" spans="1:13" ht="21.75" customHeight="1" hidden="1">
      <c r="A16" s="566"/>
      <c r="B16" s="566"/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6"/>
    </row>
    <row r="17" spans="1:13" ht="21.75" customHeight="1" hidden="1">
      <c r="A17" s="566"/>
      <c r="B17" s="566"/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</row>
    <row r="18" spans="1:13" ht="21.75" customHeight="1" hidden="1">
      <c r="A18" s="566"/>
      <c r="B18" s="566"/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6"/>
    </row>
    <row r="19" spans="1:13" ht="21.75" customHeight="1" hidden="1">
      <c r="A19" s="566"/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</row>
    <row r="20" spans="1:13" ht="21.75" customHeight="1" hidden="1">
      <c r="A20" s="566"/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</row>
    <row r="21" spans="1:13" ht="21.75" customHeight="1" hidden="1">
      <c r="A21" s="566"/>
      <c r="B21" s="566"/>
      <c r="C21" s="566"/>
      <c r="D21" s="566"/>
      <c r="E21" s="566"/>
      <c r="F21" s="566"/>
      <c r="G21" s="566"/>
      <c r="H21" s="566"/>
      <c r="I21" s="566"/>
      <c r="J21" s="566"/>
      <c r="K21" s="566"/>
      <c r="L21" s="566"/>
      <c r="M21" s="566"/>
    </row>
    <row r="22" spans="1:13" ht="21.75" customHeight="1" hidden="1">
      <c r="A22" s="566"/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</row>
    <row r="23" spans="1:13" ht="21.75" customHeight="1" hidden="1">
      <c r="A23" s="566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</row>
    <row r="24" spans="1:13" ht="21.75" customHeight="1" hidden="1">
      <c r="A24" s="566"/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</row>
    <row r="25" spans="1:13" ht="21.75" customHeight="1" hidden="1">
      <c r="A25" s="566"/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</row>
    <row r="26" spans="1:13" ht="21.75" customHeight="1" hidden="1">
      <c r="A26" s="566"/>
      <c r="B26" s="566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</row>
    <row r="27" ht="21.75" customHeight="1" hidden="1"/>
    <row r="28" ht="21.75" customHeight="1" hidden="1"/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  <row r="41" ht="21.75" customHeight="1" hidden="1"/>
    <row r="42" ht="21.75" customHeight="1" hidden="1"/>
    <row r="43" ht="21.75" customHeight="1" hidden="1"/>
    <row r="44" ht="21.75" customHeight="1" hidden="1"/>
    <row r="45" ht="21.75" customHeight="1" hidden="1"/>
    <row r="46" ht="21.75" customHeight="1" hidden="1"/>
    <row r="47" ht="21.75" customHeight="1" hidden="1"/>
    <row r="48" ht="21.75" customHeight="1" hidden="1"/>
    <row r="49" ht="21.75" customHeight="1" hidden="1"/>
    <row r="50" ht="21.75" customHeight="1" hidden="1"/>
    <row r="51" ht="21.75" customHeight="1" hidden="1"/>
    <row r="52" ht="21.75" customHeight="1" hidden="1"/>
    <row r="53" ht="21.75" customHeight="1" hidden="1"/>
    <row r="54" ht="21.75" customHeight="1" hidden="1"/>
    <row r="55" ht="21.75" customHeight="1" hidden="1"/>
    <row r="56" ht="21.75" customHeight="1" hidden="1"/>
    <row r="57" ht="21.75" customHeight="1" hidden="1"/>
    <row r="58" ht="21.75" customHeight="1" hidden="1"/>
    <row r="59" ht="21.75" customHeight="1" hidden="1"/>
    <row r="60" ht="21.75" customHeight="1" hidden="1"/>
    <row r="61" ht="21.75" customHeight="1" hidden="1"/>
    <row r="62" ht="21.75" customHeight="1" hidden="1"/>
    <row r="63" ht="21.75" customHeight="1" hidden="1"/>
    <row r="64" ht="21.75" customHeight="1" hidden="1"/>
    <row r="65" ht="21.75" customHeight="1" hidden="1"/>
    <row r="66" ht="21.75" customHeight="1" hidden="1"/>
    <row r="67" ht="21.75" customHeight="1" hidden="1"/>
    <row r="68" ht="21.75" customHeight="1" hidden="1"/>
    <row r="69" ht="21.75" customHeight="1" hidden="1"/>
    <row r="70" ht="21.75" customHeight="1" hidden="1"/>
    <row r="71" ht="21.75" customHeight="1" hidden="1"/>
    <row r="72" ht="21.75" customHeight="1" hidden="1"/>
    <row r="73" ht="21.75" customHeight="1" hidden="1"/>
    <row r="74" ht="21.75" customHeight="1" hidden="1"/>
    <row r="75" ht="21.75" customHeight="1" hidden="1"/>
    <row r="76" ht="21.75" customHeight="1" hidden="1"/>
    <row r="77" ht="21.75" customHeight="1" hidden="1"/>
    <row r="78" ht="21.75" customHeight="1" hidden="1"/>
    <row r="79" ht="21.75" customHeight="1" hidden="1"/>
    <row r="80" ht="21.75" customHeight="1" hidden="1"/>
    <row r="81" ht="21.75" customHeight="1" hidden="1"/>
    <row r="82" ht="21.75" customHeight="1" hidden="1"/>
    <row r="83" ht="21.75" customHeight="1" hidden="1"/>
    <row r="84" ht="21.75" customHeight="1" hidden="1"/>
    <row r="85" ht="21.75" customHeight="1" hidden="1"/>
    <row r="86" ht="21.75" customHeight="1" hidden="1"/>
    <row r="87" ht="21.75" customHeight="1" hidden="1"/>
    <row r="88" ht="21.75" customHeight="1" hidden="1"/>
    <row r="89" ht="21.75" customHeight="1" hidden="1"/>
    <row r="90" ht="21.75" customHeight="1" hidden="1"/>
    <row r="91" ht="21.75" customHeight="1" hidden="1"/>
    <row r="92" ht="21.75" customHeight="1" hidden="1"/>
    <row r="93" ht="21.75" customHeight="1" hidden="1"/>
    <row r="94" ht="21.75" customHeight="1" hidden="1"/>
    <row r="95" ht="21.75" customHeight="1" hidden="1"/>
    <row r="96" ht="21.75" customHeight="1" hidden="1"/>
    <row r="97" ht="21.75" customHeight="1" hidden="1"/>
    <row r="98" ht="21.75" customHeight="1" hidden="1"/>
    <row r="99" ht="21.75" customHeight="1" hidden="1"/>
    <row r="100" ht="21.75" customHeight="1" hidden="1"/>
    <row r="101" ht="21.75" customHeight="1" hidden="1"/>
    <row r="102" ht="21.75" customHeight="1" hidden="1"/>
    <row r="103" ht="21.75" customHeight="1" hidden="1"/>
    <row r="104" ht="21.75" customHeight="1" hidden="1"/>
    <row r="105" ht="21.75" customHeight="1" hidden="1"/>
    <row r="106" ht="21.75" customHeight="1" hidden="1"/>
    <row r="107" ht="21.75" customHeight="1" hidden="1"/>
    <row r="108" ht="21.75" customHeight="1" hidden="1"/>
    <row r="109" ht="21.75" customHeight="1" hidden="1"/>
    <row r="110" ht="21.75" customHeight="1" hidden="1"/>
    <row r="111" ht="21.75" customHeight="1" hidden="1"/>
    <row r="112" ht="21.75" customHeight="1" hidden="1"/>
    <row r="113" ht="21.75" customHeight="1" hidden="1"/>
    <row r="114" ht="21.75" customHeight="1" hidden="1"/>
    <row r="115" ht="21.75" customHeight="1" hidden="1"/>
    <row r="116" ht="21.75" customHeight="1" hidden="1"/>
    <row r="117" ht="21.75" customHeight="1" hidden="1"/>
    <row r="118" ht="21.75" customHeight="1" hidden="1"/>
    <row r="119" ht="21.75" customHeight="1" hidden="1"/>
    <row r="120" ht="21.75" customHeight="1" hidden="1"/>
    <row r="121" ht="21.75" customHeight="1" hidden="1"/>
    <row r="122" ht="21.75" customHeight="1" hidden="1"/>
    <row r="123" ht="21.75" customHeight="1" hidden="1"/>
    <row r="124" ht="21.75" customHeight="1" hidden="1"/>
    <row r="125" ht="21.75" customHeight="1" hidden="1"/>
    <row r="126" ht="21.75" customHeight="1" hidden="1"/>
    <row r="127" ht="21.75" customHeight="1" hidden="1"/>
    <row r="128" ht="21.75" customHeight="1" hidden="1"/>
    <row r="129" ht="21.75" customHeight="1" hidden="1"/>
    <row r="130" ht="21.75" customHeight="1" hidden="1"/>
    <row r="131" ht="21.75" customHeight="1" hidden="1"/>
    <row r="132" ht="21.75" customHeight="1" hidden="1"/>
    <row r="133" ht="21.75" customHeight="1" hidden="1"/>
    <row r="134" ht="21.75" customHeight="1" hidden="1"/>
    <row r="135" ht="21.75" customHeight="1" hidden="1"/>
    <row r="136" ht="21.75" customHeight="1" hidden="1"/>
    <row r="137" ht="21.75" customHeight="1" hidden="1"/>
    <row r="138" ht="21.75" customHeight="1" hidden="1"/>
    <row r="139" ht="21.75" customHeight="1" hidden="1"/>
    <row r="140" ht="21.75" customHeight="1" hidden="1"/>
    <row r="141" ht="21.75" customHeight="1" hidden="1"/>
    <row r="142" ht="21.75" customHeight="1" hidden="1"/>
    <row r="143" ht="21.75" customHeight="1" hidden="1"/>
    <row r="144" ht="21.75" customHeight="1" hidden="1"/>
    <row r="145" ht="21.75" customHeight="1" hidden="1"/>
    <row r="146" ht="21.75" customHeight="1" hidden="1"/>
    <row r="147" ht="21.75" customHeight="1" hidden="1"/>
    <row r="148" ht="21.75" customHeight="1" hidden="1"/>
    <row r="149" ht="21.75" customHeight="1" hidden="1"/>
    <row r="150" ht="21.75" customHeight="1" hidden="1"/>
    <row r="151" ht="21.75" customHeight="1" hidden="1"/>
    <row r="152" ht="21.75" customHeight="1" hidden="1"/>
    <row r="153" ht="21.75" customHeight="1" hidden="1"/>
    <row r="154" ht="21.75" customHeight="1" hidden="1"/>
    <row r="155" ht="21.75" customHeight="1" hidden="1"/>
    <row r="156" ht="21.75" customHeight="1" hidden="1"/>
    <row r="157" ht="21.75" customHeight="1" hidden="1"/>
    <row r="158" ht="21.75" customHeight="1" hidden="1"/>
    <row r="159" ht="21.75" customHeight="1" hidden="1"/>
    <row r="160" ht="21.75" customHeight="1" hidden="1"/>
    <row r="161" ht="21.75" customHeight="1" hidden="1"/>
    <row r="162" ht="21.75" customHeight="1" hidden="1"/>
    <row r="163" ht="21.75" customHeight="1" hidden="1"/>
    <row r="164" ht="21.75" customHeight="1" hidden="1"/>
    <row r="165" ht="21.75" customHeight="1" hidden="1"/>
    <row r="166" ht="21.75" customHeight="1" hidden="1"/>
    <row r="167" ht="21.75" customHeight="1" hidden="1"/>
    <row r="168" ht="21.75" customHeight="1" hidden="1"/>
    <row r="169" ht="21.75" customHeight="1" hidden="1"/>
    <row r="170" ht="21.75" customHeight="1" hidden="1"/>
    <row r="171" ht="21.75" customHeight="1" hidden="1"/>
    <row r="172" ht="21.75" customHeight="1" hidden="1"/>
    <row r="173" ht="21.75" customHeight="1" hidden="1"/>
    <row r="174" ht="21.75" customHeight="1" hidden="1"/>
    <row r="175" ht="21.75" customHeight="1" hidden="1"/>
    <row r="176" ht="21.75" customHeight="1" hidden="1"/>
    <row r="177" ht="21.75" customHeight="1" hidden="1"/>
    <row r="178" ht="21.75" customHeight="1" hidden="1"/>
    <row r="179" ht="21.75" customHeight="1" hidden="1"/>
    <row r="180" ht="21.75" customHeight="1" hidden="1"/>
    <row r="181" ht="21.75" customHeight="1" hidden="1"/>
    <row r="182" ht="21.75" customHeight="1" hidden="1"/>
    <row r="183" ht="21.75" customHeight="1" hidden="1"/>
    <row r="184" ht="21.75" customHeight="1" hidden="1"/>
    <row r="185" ht="21.75" customHeight="1" hidden="1"/>
    <row r="186" ht="21.75" customHeight="1" hidden="1"/>
    <row r="187" ht="21.75" customHeight="1" hidden="1"/>
    <row r="188" ht="21.75" customHeight="1" hidden="1"/>
    <row r="189" ht="21.75" customHeight="1" hidden="1"/>
    <row r="190" ht="21.75" customHeight="1" hidden="1"/>
    <row r="191" ht="21.75" customHeight="1" hidden="1"/>
    <row r="192" ht="21.75" customHeight="1" hidden="1"/>
    <row r="193" ht="21.75" customHeight="1" hidden="1"/>
    <row r="194" ht="21.75" customHeight="1" hidden="1"/>
    <row r="195" ht="21.75" customHeight="1" hidden="1"/>
    <row r="196" ht="21.75" customHeight="1" hidden="1"/>
    <row r="197" ht="21.75" customHeight="1" hidden="1"/>
    <row r="198" ht="21.75" customHeight="1" hidden="1"/>
    <row r="199" ht="21.75" customHeight="1" hidden="1"/>
    <row r="200" ht="21.75" customHeight="1" hidden="1"/>
    <row r="201" ht="21.75" customHeight="1" hidden="1"/>
    <row r="202" ht="21.75" customHeight="1" hidden="1"/>
    <row r="203" ht="21.75" customHeight="1" hidden="1"/>
    <row r="204" ht="21.75" customHeight="1" hidden="1"/>
    <row r="205" ht="21.75" customHeight="1" hidden="1"/>
    <row r="206" ht="21.75" customHeight="1" hidden="1"/>
    <row r="207" ht="21.75" customHeight="1" hidden="1"/>
    <row r="208" ht="21.75" customHeight="1" hidden="1"/>
    <row r="209" ht="21.75" customHeight="1" hidden="1"/>
    <row r="210" ht="21.75" customHeight="1" hidden="1"/>
    <row r="211" ht="21.75" customHeight="1" hidden="1"/>
    <row r="212" ht="21.75" customHeight="1" hidden="1"/>
    <row r="213" ht="21.75" customHeight="1" hidden="1"/>
    <row r="214" ht="21.75" customHeight="1" hidden="1"/>
    <row r="215" ht="21.75" customHeight="1" hidden="1"/>
    <row r="216" ht="21.75" customHeight="1" hidden="1"/>
    <row r="217" ht="21.75" customHeight="1" hidden="1"/>
    <row r="218" ht="21.75" customHeight="1" hidden="1"/>
    <row r="219" ht="21.75" customHeight="1" hidden="1"/>
    <row r="220" ht="21.75" customHeight="1" hidden="1"/>
    <row r="221" ht="21.75" customHeight="1" hidden="1"/>
    <row r="222" ht="21.75" customHeight="1" hidden="1"/>
    <row r="223" ht="21.75" customHeight="1" hidden="1"/>
    <row r="224" ht="21.75" customHeight="1" hidden="1"/>
    <row r="225" ht="21.75" customHeight="1" hidden="1"/>
    <row r="226" ht="21.75" customHeight="1" hidden="1"/>
    <row r="227" ht="21.75" customHeight="1" hidden="1"/>
    <row r="228" ht="21.75" customHeight="1" hidden="1"/>
    <row r="229" ht="21.75" customHeight="1" hidden="1"/>
    <row r="230" ht="21.75" customHeight="1" hidden="1"/>
    <row r="231" ht="21.75" customHeight="1" hidden="1"/>
    <row r="232" ht="21.75" customHeight="1" hidden="1"/>
    <row r="233" ht="21.75" customHeight="1" hidden="1"/>
    <row r="234" ht="21.75" customHeight="1" hidden="1"/>
    <row r="235" ht="21.75" customHeight="1" hidden="1"/>
    <row r="236" ht="21.75" customHeight="1" hidden="1"/>
    <row r="237" ht="21.75" customHeight="1" hidden="1"/>
    <row r="238" ht="21.75" customHeight="1" hidden="1"/>
    <row r="239" ht="21.75" customHeight="1" hidden="1"/>
    <row r="240" ht="21.75" customHeight="1" hidden="1"/>
    <row r="241" ht="21.75" customHeight="1" hidden="1"/>
    <row r="242" ht="21.75" customHeight="1" hidden="1"/>
    <row r="243" ht="21.75" customHeight="1" hidden="1"/>
    <row r="244" ht="21.75" customHeight="1" hidden="1"/>
    <row r="245" ht="21.75" customHeight="1" hidden="1"/>
    <row r="246" ht="21.75" customHeight="1" hidden="1"/>
    <row r="247" ht="21.75" customHeight="1" hidden="1"/>
    <row r="248" ht="21.75" customHeight="1" hidden="1"/>
    <row r="249" ht="21.75" customHeight="1" hidden="1"/>
    <row r="250" ht="21.75" customHeight="1" hidden="1"/>
    <row r="251" ht="21.75" customHeight="1" hidden="1"/>
    <row r="252" ht="21.75" customHeight="1" hidden="1"/>
    <row r="253" ht="21.75" customHeight="1" hidden="1"/>
    <row r="254" ht="21.75" customHeight="1" hidden="1"/>
    <row r="255" ht="21.75" customHeight="1" hidden="1"/>
    <row r="256" ht="21.75" customHeight="1" hidden="1"/>
    <row r="257" ht="21.75" customHeight="1" hidden="1"/>
    <row r="258" ht="21.75" customHeight="1" hidden="1"/>
    <row r="259" ht="21.75" customHeight="1" hidden="1"/>
    <row r="260" ht="21.75" customHeight="1" hidden="1"/>
    <row r="261" ht="21.75" customHeight="1" hidden="1"/>
    <row r="262" ht="21.75" customHeight="1" hidden="1"/>
    <row r="263" ht="21.75" customHeight="1" hidden="1"/>
    <row r="264" ht="21.75" customHeight="1" hidden="1"/>
    <row r="265" ht="21.75" customHeight="1" hidden="1"/>
    <row r="266" ht="21.75" customHeight="1" hidden="1"/>
    <row r="267" ht="21.75" customHeight="1" hidden="1"/>
    <row r="268" ht="21.75" customHeight="1" hidden="1"/>
    <row r="269" ht="21.75" customHeight="1" hidden="1"/>
    <row r="270" ht="21.75" customHeight="1" hidden="1"/>
    <row r="271" ht="21.75" customHeight="1" hidden="1"/>
    <row r="272" ht="21.75" customHeight="1" hidden="1"/>
    <row r="273" ht="21.75" customHeight="1" hidden="1"/>
    <row r="274" ht="21.75" customHeight="1" hidden="1"/>
    <row r="275" ht="21.75" customHeight="1" hidden="1"/>
    <row r="276" ht="21.75" customHeight="1" hidden="1"/>
    <row r="277" ht="21.75" customHeight="1" hidden="1"/>
    <row r="278" ht="21.75" customHeight="1" hidden="1"/>
    <row r="279" ht="21.75" customHeight="1" hidden="1"/>
    <row r="280" ht="21.75" customHeight="1" hidden="1"/>
    <row r="281" ht="21.75" customHeight="1" hidden="1"/>
    <row r="282" ht="21.75" customHeight="1" hidden="1"/>
    <row r="283" ht="21.75" customHeight="1" hidden="1"/>
    <row r="284" ht="21.75" customHeight="1" hidden="1"/>
    <row r="285" ht="21.75" customHeight="1" hidden="1"/>
    <row r="286" ht="21.75" customHeight="1" hidden="1"/>
    <row r="287" ht="21.75" customHeight="1" hidden="1"/>
    <row r="288" ht="21.75" customHeight="1" hidden="1"/>
    <row r="289" ht="21.75" customHeight="1" hidden="1"/>
    <row r="290" ht="21.75" customHeight="1" hidden="1"/>
    <row r="291" ht="21.75" customHeight="1" hidden="1"/>
    <row r="292" ht="21.75" customHeight="1" hidden="1"/>
    <row r="293" ht="21.75" customHeight="1" hidden="1"/>
    <row r="294" ht="21.75" customHeight="1" hidden="1"/>
    <row r="295" ht="21.75" customHeight="1" hidden="1"/>
    <row r="296" ht="21.75" customHeight="1" hidden="1"/>
    <row r="297" ht="21.75" customHeight="1" hidden="1"/>
    <row r="298" ht="21.75" customHeight="1" hidden="1"/>
    <row r="299" ht="21.75" customHeight="1" hidden="1"/>
    <row r="300" ht="21.75" customHeight="1" hidden="1"/>
    <row r="301" ht="21.75" customHeight="1" hidden="1"/>
    <row r="302" ht="21.75" customHeight="1" hidden="1"/>
    <row r="303" ht="21.75" customHeight="1" hidden="1"/>
    <row r="304" ht="21.75" customHeight="1" hidden="1"/>
    <row r="305" ht="21.75" customHeight="1" hidden="1"/>
    <row r="306" ht="21.75" customHeight="1" hidden="1"/>
    <row r="307" ht="21.75" customHeight="1" hidden="1"/>
    <row r="308" ht="21.75" customHeight="1" hidden="1"/>
    <row r="309" ht="21.75" customHeight="1" hidden="1"/>
    <row r="310" ht="21.75" customHeight="1" hidden="1"/>
    <row r="311" ht="21.75" customHeight="1" hidden="1"/>
    <row r="312" ht="21.75" customHeight="1" hidden="1"/>
    <row r="313" ht="21.75" customHeight="1" hidden="1"/>
    <row r="314" ht="21.75" customHeight="1" hidden="1"/>
    <row r="315" ht="21.75" customHeight="1" hidden="1"/>
    <row r="316" ht="21.75" customHeight="1" hidden="1"/>
    <row r="317" ht="21.75" customHeight="1" hidden="1"/>
    <row r="318" ht="21.75" customHeight="1" hidden="1"/>
    <row r="319" ht="21.75" customHeight="1" hidden="1"/>
    <row r="320" ht="21.75" customHeight="1" hidden="1"/>
    <row r="321" ht="21.75" customHeight="1" hidden="1"/>
    <row r="322" ht="21.75" customHeight="1" hidden="1"/>
    <row r="323" ht="21.75" customHeight="1" hidden="1"/>
    <row r="324" ht="21.75" customHeight="1" hidden="1"/>
    <row r="325" ht="21.75" customHeight="1" hidden="1"/>
    <row r="326" ht="21.75" customHeight="1" hidden="1"/>
    <row r="327" ht="21.75" customHeight="1" hidden="1"/>
  </sheetData>
  <sheetProtection/>
  <mergeCells count="3">
    <mergeCell ref="A1:J1"/>
    <mergeCell ref="A14:C14"/>
    <mergeCell ref="A15:C15"/>
  </mergeCells>
  <printOptions horizontalCentered="1" verticalCentered="1"/>
  <pageMargins left="0.35433070866141736" right="0.35433070866141736" top="1.04" bottom="0.3937007874015748" header="0.69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2012-10-22T02:25:41Z</cp:lastPrinted>
  <dcterms:created xsi:type="dcterms:W3CDTF">2007-11-09T06:18:33Z</dcterms:created>
  <dcterms:modified xsi:type="dcterms:W3CDTF">2012-10-22T02:25:42Z</dcterms:modified>
  <cp:category/>
  <cp:version/>
  <cp:contentType/>
  <cp:contentStatus/>
</cp:coreProperties>
</file>