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50" tabRatio="989" firstSheet="46" activeTab="52"/>
  </bookViews>
  <sheets>
    <sheet name="1.농가 및 농가인구" sheetId="1" r:id="rId1"/>
    <sheet name="2.연령별 농가인구" sheetId="2" r:id="rId2"/>
    <sheet name="3.경지면적" sheetId="3" r:id="rId3"/>
    <sheet name="4.경지규모별 농가" sheetId="4" r:id="rId4"/>
    <sheet name="5.농업진흥지역 지정" sheetId="5" r:id="rId5"/>
    <sheet name="6.한국농촌공사" sheetId="6" r:id="rId6"/>
    <sheet name="7.식량작물 생산량(정곡)" sheetId="7" r:id="rId7"/>
    <sheet name="7-1.미곡" sheetId="8" r:id="rId8"/>
    <sheet name="7-2.맥류" sheetId="9" r:id="rId9"/>
    <sheet name="7-3.잡곡" sheetId="10" r:id="rId10"/>
    <sheet name="7-4.두류" sheetId="11" r:id="rId11"/>
    <sheet name="7-5.서류" sheetId="12" r:id="rId12"/>
    <sheet name="8.채소류 생산량" sheetId="13" r:id="rId13"/>
    <sheet name="8.채소류 생산량(계속)" sheetId="14" r:id="rId14"/>
    <sheet name="9.화훼류 생산량" sheetId="15" r:id="rId15"/>
    <sheet name="10.특용작물 생산량" sheetId="16" r:id="rId16"/>
    <sheet name="11.과실류 생산량" sheetId="17" r:id="rId17"/>
    <sheet name="12.감귤생산및 처리" sheetId="18" r:id="rId18"/>
    <sheet name="13.보리매입실적" sheetId="19" r:id="rId19"/>
    <sheet name="14.농업협동조합" sheetId="20" r:id="rId20"/>
    <sheet name="15.농업용 기계보유" sheetId="21" r:id="rId21"/>
    <sheet name="16.비료공급" sheetId="22" r:id="rId22"/>
    <sheet name="17농업용 지하수 " sheetId="23" r:id="rId23"/>
    <sheet name="18.가축사육" sheetId="24" r:id="rId24"/>
    <sheet name="19.가축전염병 발생" sheetId="25" r:id="rId25"/>
    <sheet name="20가축전염병 예방주사실적" sheetId="26" r:id="rId26"/>
    <sheet name="21.수의사 현황" sheetId="27" r:id="rId27"/>
    <sheet name="22.도축검사" sheetId="28" r:id="rId28"/>
    <sheet name="23..배합사료 생산" sheetId="29" r:id="rId29"/>
    <sheet name="24축산물위생관계업소" sheetId="30" r:id="rId30"/>
    <sheet name="25.소유별 임야면적" sheetId="31" r:id="rId31"/>
    <sheet name="26.임상별 산림면적" sheetId="32" r:id="rId32"/>
    <sheet name="27.임상별 임목축적" sheetId="33" r:id="rId33"/>
    <sheet name="28.임산물 생산량" sheetId="34" r:id="rId34"/>
    <sheet name="29.수렵" sheetId="35" r:id="rId35"/>
    <sheet name="30.수렵면허장 발급" sheetId="36" r:id="rId36"/>
    <sheet name="31.사방사업" sheetId="37" r:id="rId37"/>
    <sheet name="32.조림" sheetId="38" r:id="rId38"/>
    <sheet name="33.산림피해" sheetId="39" r:id="rId39"/>
    <sheet name="34.병해충발생 및 방제상황" sheetId="40" r:id="rId40"/>
    <sheet name="35.어가 및 어가인구" sheetId="41" r:id="rId41"/>
    <sheet name="36.어업가구원" sheetId="42" r:id="rId42"/>
    <sheet name="37.어업종사자" sheetId="43" r:id="rId43"/>
    <sheet name="38.어선보유" sheetId="44" r:id="rId44"/>
    <sheet name="39.어항시설" sheetId="45" r:id="rId45"/>
    <sheet name="40. 양식어업권" sheetId="46" r:id="rId46"/>
    <sheet name="41 어업권" sheetId="47" r:id="rId47"/>
    <sheet name="42.수산업종별 생산" sheetId="48" r:id="rId48"/>
    <sheet name="43.수산물어획고" sheetId="49" r:id="rId49"/>
    <sheet name="44.수산물가공품 생산고" sheetId="50" r:id="rId50"/>
    <sheet name="45.수산물계통 판매고" sheetId="51" r:id="rId51"/>
    <sheet name="46.수산업협동조합현황" sheetId="52" r:id="rId52"/>
    <sheet name="47.친환경농산물 인증현황" sheetId="53" r:id="rId53"/>
  </sheets>
  <definedNames>
    <definedName name="_xlnm.Print_Area" localSheetId="0">'1.농가 및 농가인구'!$A$2:$I$19</definedName>
    <definedName name="_xlnm.Print_Area" localSheetId="15">'10.특용작물 생산량'!$A$1:$L$28</definedName>
    <definedName name="_xlnm.Print_Area" localSheetId="16">'11.과실류 생산량'!$A$1:$T$15</definedName>
    <definedName name="_xlnm.Print_Area" localSheetId="17">'12.감귤생산및 처리'!$A$1:$K$16</definedName>
    <definedName name="_xlnm.Print_Area" localSheetId="20">'15.농업용 기계보유'!$A$1:$M$26</definedName>
    <definedName name="_xlnm.Print_Area" localSheetId="21">'16.비료공급'!$A$1:$P$15</definedName>
    <definedName name="_xlnm.Print_Area" localSheetId="22">'17농업용 지하수 '!$A$1:$K$17</definedName>
    <definedName name="_xlnm.Print_Area" localSheetId="1">'2.연령별 농가인구'!$A$1:$N$23</definedName>
    <definedName name="_xlnm.Print_Area" localSheetId="27">'22.도축검사'!$A$1:$Q$13</definedName>
    <definedName name="_xlnm.Print_Area" localSheetId="28">'23..배합사료 생산'!$A$1:$H$13</definedName>
    <definedName name="_xlnm.Print_Area" localSheetId="29">'24축산물위생관계업소'!$A$1:$Q$14</definedName>
    <definedName name="_xlnm.Print_Area" localSheetId="30">'25.소유별 임야면적'!$A$1:$J$15</definedName>
    <definedName name="_xlnm.Print_Area" localSheetId="31">'26.임상별 산림면적'!$A$1:$M$14</definedName>
    <definedName name="_xlnm.Print_Area" localSheetId="32">'27.임상별 임목축적'!$A$1:$G$13</definedName>
    <definedName name="_xlnm.Print_Area" localSheetId="2">'3.경지면적'!$A$1:$H$15</definedName>
    <definedName name="_xlnm.Print_Area" localSheetId="35">'30.수렵면허장 발급'!$A$1:$F$13</definedName>
    <definedName name="_xlnm.Print_Area" localSheetId="38">'33.산림피해'!$A$1:$K$31</definedName>
    <definedName name="_xlnm.Print_Area" localSheetId="44">'39.어항시설'!$A$1:$V$18</definedName>
    <definedName name="_xlnm.Print_Area" localSheetId="3">'4.경지규모별 농가'!$A$1:$M$15</definedName>
    <definedName name="_xlnm.Print_Area" localSheetId="49">'44.수산물가공품 생산고'!$A$1:$N$21</definedName>
    <definedName name="_xlnm.Print_Area" localSheetId="4">'5.농업진흥지역 지정'!$A$1:$E$14</definedName>
    <definedName name="_xlnm.Print_Area" localSheetId="5">'6.한국농촌공사'!$A$1:$E$14</definedName>
  </definedNames>
  <calcPr fullCalcOnLoad="1"/>
</workbook>
</file>

<file path=xl/sharedStrings.xml><?xml version="1.0" encoding="utf-8"?>
<sst xmlns="http://schemas.openxmlformats.org/spreadsheetml/2006/main" count="4207" uniqueCount="1557">
  <si>
    <r>
      <t>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밀</t>
    </r>
  </si>
  <si>
    <r>
      <t>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</si>
  <si>
    <t>Uphulled barley</t>
  </si>
  <si>
    <t>Naked barley</t>
  </si>
  <si>
    <t>Wheat</t>
  </si>
  <si>
    <t>Rye</t>
  </si>
  <si>
    <t>Beer Barley</t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</si>
  <si>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</si>
  <si>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 xml:space="preserve">7-3.  </t>
    </r>
    <r>
      <rPr>
        <b/>
        <sz val="18"/>
        <rFont val="돋움"/>
        <family val="3"/>
      </rPr>
      <t>잡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      Miscellaneous Grains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</si>
  <si>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</si>
  <si>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 xml:space="preserve">  2003(Jejusi)</t>
  </si>
  <si>
    <t xml:space="preserve">  2003(Bukjeju)</t>
  </si>
  <si>
    <t xml:space="preserve">  2004(Jejusi)</t>
  </si>
  <si>
    <t xml:space="preserve">  2004(Bukjeju)</t>
  </si>
  <si>
    <t xml:space="preserve">  2003(Bukjeju)</t>
  </si>
  <si>
    <t xml:space="preserve">  2004(Bukjeju)</t>
  </si>
  <si>
    <t>2003(Jejusi)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</si>
  <si>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</si>
  <si>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2003(Jejusi)</t>
  </si>
  <si>
    <t xml:space="preserve">  2003(Bukjeju)</t>
  </si>
  <si>
    <t xml:space="preserve">  2004(Jejusi)</t>
  </si>
  <si>
    <t xml:space="preserve">  2004(Bukjeju)</t>
  </si>
  <si>
    <t>2 0 0 5</t>
  </si>
  <si>
    <t xml:space="preserve"> 2003(Jejusi)</t>
  </si>
  <si>
    <t xml:space="preserve">  2003(Bukjeju)</t>
  </si>
  <si>
    <t xml:space="preserve"> 2004(Jejusi)</t>
  </si>
  <si>
    <t xml:space="preserve">  2004(Bukjeju)</t>
  </si>
  <si>
    <t>2 0 0 5</t>
  </si>
  <si>
    <t>Sub</t>
  </si>
  <si>
    <t>1st</t>
  </si>
  <si>
    <t>2nd</t>
  </si>
  <si>
    <t>Off-</t>
  </si>
  <si>
    <t>Total</t>
  </si>
  <si>
    <t>grade</t>
  </si>
  <si>
    <t>-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</si>
  <si>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반올림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차이로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합계수치가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일치하지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않을수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있음</t>
    </r>
  </si>
  <si>
    <t>(단위 : 1000kg)</t>
  </si>
  <si>
    <t>(Unit : ha, M/T)</t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</si>
  <si>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</si>
  <si>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t>조</t>
  </si>
  <si>
    <r>
      <t>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</si>
  <si>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</si>
  <si>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메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</si>
  <si>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</si>
  <si>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Millet</t>
  </si>
  <si>
    <t>Sorghum</t>
  </si>
  <si>
    <t>Corn</t>
  </si>
  <si>
    <t>Buck  wheat</t>
  </si>
  <si>
    <t>Others</t>
  </si>
  <si>
    <t>-</t>
  </si>
  <si>
    <t>-</t>
  </si>
  <si>
    <t>-</t>
  </si>
  <si>
    <r>
      <t xml:space="preserve">7-4.  </t>
    </r>
    <r>
      <rPr>
        <b/>
        <sz val="18"/>
        <rFont val="돋움"/>
        <family val="3"/>
      </rPr>
      <t>두</t>
    </r>
    <r>
      <rPr>
        <b/>
        <sz val="18"/>
        <rFont val="Arial"/>
        <family val="2"/>
      </rPr>
      <t xml:space="preserve">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          Beans </t>
    </r>
  </si>
  <si>
    <t>콩</t>
  </si>
  <si>
    <t>팥</t>
  </si>
  <si>
    <r>
      <t>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두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</si>
  <si>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</si>
  <si>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Soy  bean</t>
  </si>
  <si>
    <t>Red  bean</t>
  </si>
  <si>
    <t>`</t>
  </si>
  <si>
    <t>(Unit : ha, 1000 won)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</si>
  <si>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</si>
  <si>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</si>
  <si>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</si>
  <si>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</si>
  <si>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어촌
정주어항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</si>
  <si>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제주영업본부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</si>
  <si>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</si>
  <si>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t>Green bean</t>
  </si>
  <si>
    <r>
      <t xml:space="preserve">7-5. 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       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      Potatoes</t>
    </r>
  </si>
  <si>
    <t xml:space="preserve">                       Note : 2005 data : from Agricultural Census Report</t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</si>
  <si>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</si>
  <si>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방</t>
    </r>
  </si>
  <si>
    <r>
      <t>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댐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</si>
  <si>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</si>
  <si>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</si>
  <si>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소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</si>
  <si>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>)</t>
    </r>
  </si>
  <si>
    <t>(Unit : ha, 1000 seedlings)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</si>
  <si>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</si>
  <si>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</si>
  <si>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</si>
  <si>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</si>
  <si>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</si>
  <si>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</si>
  <si>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t>Long rotation species</t>
  </si>
  <si>
    <t>Fruit &amp; nut species</t>
  </si>
  <si>
    <t>Fast-growing species</t>
  </si>
  <si>
    <t>Large trees</t>
  </si>
  <si>
    <t>Landscape trees</t>
  </si>
  <si>
    <t>Others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</si>
  <si>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</si>
  <si>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</si>
  <si>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t>Area</t>
  </si>
  <si>
    <t>Seedlings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</si>
  <si>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</si>
  <si>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</si>
  <si>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벌</t>
    </r>
  </si>
  <si>
    <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채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</si>
  <si>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불</t>
    </r>
  </si>
  <si>
    <r>
      <t>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타</t>
    </r>
  </si>
  <si>
    <t>Deforestation</t>
  </si>
  <si>
    <t>Unauthorized tree-cutting</t>
  </si>
  <si>
    <t>Mountain fire</t>
  </si>
  <si>
    <r>
      <t>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</si>
  <si>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액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</si>
  <si>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</si>
  <si>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액</t>
    </r>
  </si>
  <si>
    <t>Amount</t>
  </si>
  <si>
    <t>Cases</t>
  </si>
  <si>
    <t>damaged</t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</si>
  <si>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</si>
  <si>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</si>
  <si>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</si>
  <si>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</si>
  <si>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불 법 산 림 형 질 변 경</t>
  </si>
  <si>
    <t>Forest exploitation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</si>
  <si>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</si>
  <si>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</si>
  <si>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</si>
  <si>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t>합계</t>
  </si>
  <si>
    <t>솔잎혹파리</t>
  </si>
  <si>
    <r>
      <t>솔껍질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깍지벌레</t>
    </r>
  </si>
  <si>
    <t>소나무재선충</t>
  </si>
  <si>
    <t>솔나방</t>
  </si>
  <si>
    <t>흰불나방</t>
  </si>
  <si>
    <t>Pine gall midge</t>
  </si>
  <si>
    <t>Black pine bast scale</t>
  </si>
  <si>
    <t>Pine wood nematode</t>
  </si>
  <si>
    <t>Pine caterpillar</t>
  </si>
  <si>
    <t>Fall webworm</t>
  </si>
  <si>
    <t>발생면적</t>
  </si>
  <si>
    <t>방제면적</t>
  </si>
  <si>
    <t>Occurrence</t>
  </si>
  <si>
    <t>Prevention</t>
  </si>
  <si>
    <r>
      <t>오리나무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잎벌레</t>
    </r>
  </si>
  <si>
    <r>
      <t>잣나무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털녹병</t>
    </r>
  </si>
  <si>
    <r>
      <t>황철나무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알락하늘소</t>
    </r>
  </si>
  <si>
    <t>밤나무해충</t>
  </si>
  <si>
    <t>기타해충</t>
  </si>
  <si>
    <t>Japanese alder leaf beetle</t>
  </si>
  <si>
    <t>White pine blister rust</t>
  </si>
  <si>
    <t>small poplar longicorn beetle</t>
  </si>
  <si>
    <t>chestnut insect pests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</si>
  <si>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</si>
  <si>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</si>
  <si>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</si>
  <si>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</si>
  <si>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</si>
  <si>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</si>
  <si>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</si>
  <si>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</si>
  <si>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t>남</t>
  </si>
  <si>
    <t>여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</si>
  <si>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</si>
  <si>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</si>
  <si>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</si>
  <si>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t>호당인구</t>
  </si>
  <si>
    <t>호당종사자</t>
  </si>
  <si>
    <t>Full</t>
  </si>
  <si>
    <t>Person per</t>
  </si>
  <si>
    <t>Worker per</t>
  </si>
  <si>
    <t>time</t>
  </si>
  <si>
    <t>Sub-total</t>
  </si>
  <si>
    <t>Class I</t>
  </si>
  <si>
    <t>Class II</t>
  </si>
  <si>
    <t>household</t>
  </si>
  <si>
    <t>Male</t>
  </si>
  <si>
    <t>Female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</si>
  <si>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</si>
  <si>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      *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2005</t>
    </r>
    <r>
      <rPr>
        <sz val="10"/>
        <rFont val="돋움"/>
        <family val="3"/>
      </rPr>
      <t>년이후부터는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</si>
  <si>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t>Source : National Agricultual Products Quality Management Sevice, Jeju Provincial Office</t>
  </si>
  <si>
    <t>자료 : 국립농산물품질관리원 제주지원</t>
  </si>
  <si>
    <r>
      <t>연</t>
    </r>
    <r>
      <rPr>
        <sz val="10"/>
        <rFont val="돋움"/>
        <family val="3"/>
      </rPr>
      <t>별</t>
    </r>
  </si>
  <si>
    <t>Year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</si>
  <si>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
Total</t>
    </r>
  </si>
  <si>
    <r>
      <t>0 ~ 14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</si>
  <si>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15 ~ 19</t>
    </r>
    <r>
      <rPr>
        <sz val="10"/>
        <rFont val="굴림"/>
        <family val="3"/>
      </rPr>
      <t>세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Years old</t>
    </r>
  </si>
  <si>
    <r>
      <t>20 ~ 29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</si>
  <si>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30 ~ 39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</si>
  <si>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40 ~ 49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</si>
  <si>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50 ~ 59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</si>
  <si>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60 ~ 69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</si>
  <si>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Years old and over</t>
    </r>
  </si>
  <si>
    <t>남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</si>
  <si>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</si>
  <si>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15 ~ 19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Years old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</si>
  <si>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척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톤</t>
    </r>
    <r>
      <rPr>
        <sz val="10"/>
        <rFont val="Arial"/>
        <family val="2"/>
      </rPr>
      <t>)</t>
    </r>
  </si>
  <si>
    <t>(Unit : boat, ton)</t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</si>
  <si>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Total</t>
    </r>
  </si>
  <si>
    <r>
      <t>1</t>
    </r>
    <r>
      <rPr>
        <sz val="10"/>
        <rFont val="돋움"/>
        <family val="3"/>
      </rPr>
      <t>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</si>
  <si>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1~5</t>
    </r>
    <r>
      <rPr>
        <sz val="10"/>
        <rFont val="돋움"/>
        <family val="3"/>
      </rPr>
      <t>톤</t>
    </r>
  </si>
  <si>
    <r>
      <t>5~10</t>
    </r>
    <r>
      <rPr>
        <sz val="10"/>
        <rFont val="돋움"/>
        <family val="3"/>
      </rPr>
      <t>톤</t>
    </r>
  </si>
  <si>
    <r>
      <t>10~20</t>
    </r>
    <r>
      <rPr>
        <sz val="10"/>
        <rFont val="돋움"/>
        <family val="3"/>
      </rPr>
      <t>톤</t>
    </r>
  </si>
  <si>
    <r>
      <t>20~30</t>
    </r>
    <r>
      <rPr>
        <sz val="10"/>
        <rFont val="돋움"/>
        <family val="3"/>
      </rPr>
      <t>톤</t>
    </r>
  </si>
  <si>
    <r>
      <t>30~50</t>
    </r>
    <r>
      <rPr>
        <sz val="10"/>
        <rFont val="돋움"/>
        <family val="3"/>
      </rPr>
      <t>톤</t>
    </r>
  </si>
  <si>
    <r>
      <t>50~100</t>
    </r>
    <r>
      <rPr>
        <sz val="10"/>
        <rFont val="돋움"/>
        <family val="3"/>
      </rPr>
      <t>톤</t>
    </r>
  </si>
  <si>
    <r>
      <t>100</t>
    </r>
    <r>
      <rPr>
        <sz val="10"/>
        <rFont val="돋움"/>
        <family val="3"/>
      </rPr>
      <t>톤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</si>
  <si>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Powered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</si>
  <si>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력
</t>
    </r>
    <r>
      <rPr>
        <sz val="10"/>
        <rFont val="Arial"/>
        <family val="2"/>
      </rPr>
      <t>Non-powered</t>
    </r>
  </si>
  <si>
    <t>미만</t>
  </si>
  <si>
    <t>이상</t>
  </si>
  <si>
    <r>
      <t>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</si>
  <si>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r>
      <t>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</si>
  <si>
    <t>Number of</t>
  </si>
  <si>
    <t>Less than</t>
  </si>
  <si>
    <t>100 ton</t>
  </si>
  <si>
    <t>boats</t>
  </si>
  <si>
    <t>Ton</t>
  </si>
  <si>
    <t>1 ton</t>
  </si>
  <si>
    <r>
      <t>1</t>
    </r>
    <r>
      <rPr>
        <sz val="10"/>
        <rFont val="돋움"/>
        <family val="3"/>
      </rPr>
      <t>∼</t>
    </r>
    <r>
      <rPr>
        <sz val="10"/>
        <rFont val="Arial"/>
        <family val="2"/>
      </rPr>
      <t>5 ton</t>
    </r>
  </si>
  <si>
    <r>
      <t>5</t>
    </r>
    <r>
      <rPr>
        <sz val="10"/>
        <rFont val="돋움"/>
        <family val="3"/>
      </rPr>
      <t>∼</t>
    </r>
    <r>
      <rPr>
        <sz val="10"/>
        <rFont val="Arial"/>
        <family val="2"/>
      </rPr>
      <t>10 ton</t>
    </r>
  </si>
  <si>
    <r>
      <t>10</t>
    </r>
    <r>
      <rPr>
        <sz val="10"/>
        <rFont val="돋움"/>
        <family val="3"/>
      </rPr>
      <t>∼</t>
    </r>
    <r>
      <rPr>
        <sz val="10"/>
        <rFont val="Arial"/>
        <family val="2"/>
      </rPr>
      <t>20 ton</t>
    </r>
  </si>
  <si>
    <r>
      <t>20</t>
    </r>
    <r>
      <rPr>
        <sz val="10"/>
        <rFont val="돋움"/>
        <family val="3"/>
      </rPr>
      <t>∼</t>
    </r>
    <r>
      <rPr>
        <sz val="10"/>
        <rFont val="Arial"/>
        <family val="2"/>
      </rPr>
      <t>30 ton</t>
    </r>
  </si>
  <si>
    <r>
      <t>30</t>
    </r>
    <r>
      <rPr>
        <sz val="10"/>
        <rFont val="돋움"/>
        <family val="3"/>
      </rPr>
      <t>∼</t>
    </r>
    <r>
      <rPr>
        <sz val="10"/>
        <rFont val="Arial"/>
        <family val="2"/>
      </rPr>
      <t>50 ton</t>
    </r>
  </si>
  <si>
    <r>
      <t>50</t>
    </r>
    <r>
      <rPr>
        <sz val="10"/>
        <rFont val="돋움"/>
        <family val="3"/>
      </rPr>
      <t>∼</t>
    </r>
    <r>
      <rPr>
        <sz val="10"/>
        <rFont val="Arial"/>
        <family val="2"/>
      </rPr>
      <t>100 ton</t>
    </r>
  </si>
  <si>
    <t>or larger</t>
  </si>
  <si>
    <t/>
  </si>
  <si>
    <t>-</t>
  </si>
  <si>
    <r>
      <t xml:space="preserve">계
</t>
    </r>
    <r>
      <rPr>
        <sz val="10"/>
        <rFont val="Arial"/>
        <family val="2"/>
      </rPr>
      <t>Total</t>
    </r>
  </si>
  <si>
    <r>
      <t>절화류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
Cut flowers</t>
    </r>
  </si>
  <si>
    <r>
      <t>분화류</t>
    </r>
    <r>
      <rPr>
        <sz val="10"/>
        <rFont val="Arial"/>
        <family val="2"/>
      </rPr>
      <t xml:space="preserve"> 
Pot flowers</t>
    </r>
  </si>
  <si>
    <r>
      <t>난류</t>
    </r>
    <r>
      <rPr>
        <vertAlign val="superscript"/>
        <sz val="10"/>
        <rFont val="Arial"/>
        <family val="2"/>
      </rPr>
      <t xml:space="preserve">2) 
</t>
    </r>
    <r>
      <rPr>
        <sz val="10"/>
        <rFont val="Arial"/>
        <family val="2"/>
      </rPr>
      <t>Orchidacea</t>
    </r>
  </si>
  <si>
    <r>
      <t xml:space="preserve">초화류
</t>
    </r>
    <r>
      <rPr>
        <sz val="10"/>
        <rFont val="Arial"/>
        <family val="2"/>
      </rPr>
      <t xml:space="preserve"> Herbaceous flowering plants</t>
    </r>
  </si>
  <si>
    <r>
      <t>관상수류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Ornamental plants</t>
    </r>
  </si>
  <si>
    <r>
      <t>화목류</t>
    </r>
    <r>
      <rPr>
        <sz val="10"/>
        <rFont val="Arial"/>
        <family val="2"/>
      </rPr>
      <t xml:space="preserve"> 
Flowering shrubs</t>
    </r>
  </si>
  <si>
    <r>
      <t>기타화훼류</t>
    </r>
    <r>
      <rPr>
        <sz val="10"/>
        <rFont val="Arial"/>
        <family val="2"/>
      </rPr>
      <t xml:space="preserve"> 
Other flowers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</si>
  <si>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</si>
  <si>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</si>
  <si>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r>
      <t>유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Rapeseed</t>
    </r>
  </si>
  <si>
    <r>
      <t>참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깨</t>
    </r>
    <r>
      <rPr>
        <sz val="10"/>
        <rFont val="Arial"/>
        <family val="2"/>
      </rPr>
      <t xml:space="preserve">  Sesame</t>
    </r>
  </si>
  <si>
    <r>
      <t>들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깨</t>
    </r>
    <r>
      <rPr>
        <sz val="10"/>
        <rFont val="Arial"/>
        <family val="2"/>
      </rPr>
      <t xml:space="preserve">    Wild sesame  </t>
    </r>
  </si>
  <si>
    <t>kg/10a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</si>
  <si>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</si>
  <si>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콩</t>
    </r>
    <r>
      <rPr>
        <sz val="10"/>
        <rFont val="Arial"/>
        <family val="2"/>
      </rPr>
      <t xml:space="preserve">       Peanut</t>
    </r>
  </si>
  <si>
    <r>
      <t>기타특용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Others special crops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</si>
  <si>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Medicinal herbs </t>
    </r>
  </si>
  <si>
    <t>Year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</si>
  <si>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</si>
  <si>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생산량</t>
  </si>
  <si>
    <t>Production</t>
  </si>
  <si>
    <t>Area</t>
  </si>
  <si>
    <t>kg/10a</t>
  </si>
  <si>
    <r>
      <t xml:space="preserve">kg/10a </t>
    </r>
    <r>
      <rPr>
        <sz val="10"/>
        <rFont val="돋움"/>
        <family val="3"/>
      </rPr>
      <t>당</t>
    </r>
  </si>
  <si>
    <r>
      <t xml:space="preserve">13. </t>
    </r>
    <r>
      <rPr>
        <b/>
        <sz val="18"/>
        <color indexed="8"/>
        <rFont val="한양신명조,한컴돋움"/>
        <family val="3"/>
      </rPr>
      <t>보리매입실적</t>
    </r>
    <r>
      <rPr>
        <b/>
        <sz val="18"/>
        <color indexed="8"/>
        <rFont val="Arial"/>
        <family val="2"/>
      </rPr>
      <t xml:space="preserve">         Government-purchased Barley by Class
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</si>
  <si>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</si>
  <si>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Agriculture Policy DIv. </t>
    </r>
  </si>
  <si>
    <r>
      <t xml:space="preserve"> Source : </t>
    </r>
    <r>
      <rPr>
        <sz val="10"/>
        <rFont val="Arial"/>
        <family val="2"/>
      </rPr>
      <t>Jeju Special Self-Governing Province Livestock Policy Div.</t>
    </r>
    <r>
      <rPr>
        <sz val="10"/>
        <rFont val="Arial"/>
        <family val="2"/>
      </rPr>
      <t xml:space="preserve"> </t>
    </r>
  </si>
  <si>
    <r>
      <t xml:space="preserve">                   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Livestock Policy Div.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</si>
  <si>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Livestock Policy Div.</t>
    </r>
  </si>
  <si>
    <t>Source : Jeju Special Self-Governing Province Livestock Policy Div.</t>
  </si>
  <si>
    <r>
      <t xml:space="preserve"> 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Environment &amp; Park Div.</t>
    </r>
  </si>
  <si>
    <t>Source : Jeju Special Self-Governing Province Environment Policy Div.</t>
  </si>
  <si>
    <r>
      <t xml:space="preserve"> 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Environment &amp; Park Div.</t>
    </r>
  </si>
  <si>
    <t xml:space="preserve">         Source : Jeju Special Self-Governing Province Environment &amp; Park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</si>
  <si>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국립공원은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</si>
  <si>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Note : Includes national park in Jeju-si</t>
  </si>
  <si>
    <t>연별</t>
  </si>
  <si>
    <r>
      <t>연별</t>
    </r>
    <r>
      <rPr>
        <sz val="10"/>
        <rFont val="Arial"/>
        <family val="2"/>
      </rPr>
      <t xml:space="preserve"> </t>
    </r>
  </si>
  <si>
    <t xml:space="preserve">Year </t>
  </si>
  <si>
    <r>
      <t>Year</t>
    </r>
    <r>
      <rPr>
        <sz val="10"/>
        <rFont val="Arial"/>
        <family val="2"/>
      </rPr>
      <t xml:space="preserve">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</si>
  <si>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</si>
  <si>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</si>
  <si>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</si>
  <si>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</si>
  <si>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</si>
  <si>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</si>
  <si>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t>Source : Jeju Special Self-Governing Province Livestock Policy Div.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</si>
  <si>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</si>
  <si>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</si>
  <si>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</si>
  <si>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</si>
  <si>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</si>
  <si>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</si>
  <si>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</si>
  <si>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</si>
  <si>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</si>
  <si>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t>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14</t>
    </r>
    <r>
      <rPr>
        <sz val="10"/>
        <rFont val="굴림"/>
        <family val="3"/>
      </rPr>
      <t>세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</si>
  <si>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19</t>
    </r>
    <r>
      <rPr>
        <sz val="10"/>
        <rFont val="굴림"/>
        <family val="3"/>
      </rPr>
      <t>세</t>
    </r>
  </si>
  <si>
    <r>
      <t>20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29</t>
    </r>
    <r>
      <rPr>
        <sz val="10"/>
        <rFont val="굴림"/>
        <family val="3"/>
      </rPr>
      <t>세</t>
    </r>
  </si>
  <si>
    <r>
      <t>30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39</t>
    </r>
    <r>
      <rPr>
        <sz val="10"/>
        <rFont val="굴림"/>
        <family val="3"/>
      </rPr>
      <t>세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</si>
  <si>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</si>
  <si>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남자</t>
  </si>
  <si>
    <t>Year</t>
  </si>
  <si>
    <t>Male</t>
  </si>
  <si>
    <t>2 0 0 6</t>
  </si>
  <si>
    <r>
      <t>40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</si>
  <si>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59</t>
    </r>
    <r>
      <rPr>
        <sz val="10"/>
        <rFont val="굴림"/>
        <family val="3"/>
      </rPr>
      <t>세</t>
    </r>
  </si>
  <si>
    <r>
      <t>60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</si>
  <si>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~ 69</t>
    </r>
    <r>
      <rPr>
        <sz val="10"/>
        <rFont val="굴림"/>
        <family val="3"/>
      </rPr>
      <t>세</t>
    </r>
  </si>
  <si>
    <r>
      <t>70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</si>
  <si>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연   별</t>
  </si>
  <si>
    <t>(Unit : person)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</si>
  <si>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농가인구</t>
    </r>
    <r>
      <rPr>
        <b/>
        <sz val="18"/>
        <rFont val="Arial"/>
        <family val="2"/>
      </rPr>
      <t xml:space="preserve">                                                                                       Farm Population by Age-Group</t>
    </r>
  </si>
  <si>
    <t>합     계
Total</t>
  </si>
  <si>
    <t>농 업 진 흥 구 역
Agricultural promotion land</t>
  </si>
  <si>
    <r>
      <t xml:space="preserve">농 업 보 호 구 역
</t>
    </r>
    <r>
      <rPr>
        <sz val="10"/>
        <rFont val="Arial"/>
        <family val="2"/>
      </rPr>
      <t>Agricultural conservation land</t>
    </r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</si>
  <si>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</si>
  <si>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</si>
  <si>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</si>
  <si>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  Fishery  households</t>
    </r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</si>
  <si>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  Fishery  population 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</si>
  <si>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</si>
  <si>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</si>
  <si>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Part-time</t>
    </r>
  </si>
  <si>
    <t>남</t>
  </si>
  <si>
    <t>여</t>
  </si>
  <si>
    <t>Year</t>
  </si>
  <si>
    <r>
      <t>제</t>
    </r>
    <r>
      <rPr>
        <sz val="10"/>
        <rFont val="Arial"/>
        <family val="2"/>
      </rPr>
      <t xml:space="preserve"> 1 </t>
    </r>
    <r>
      <rPr>
        <sz val="10"/>
        <rFont val="굴림"/>
        <family val="3"/>
      </rPr>
      <t>종</t>
    </r>
  </si>
  <si>
    <r>
      <t>제</t>
    </r>
    <r>
      <rPr>
        <sz val="10"/>
        <rFont val="Arial"/>
        <family val="2"/>
      </rPr>
      <t xml:space="preserve"> 2 </t>
    </r>
    <r>
      <rPr>
        <sz val="10"/>
        <rFont val="굴림"/>
        <family val="3"/>
      </rPr>
      <t>종</t>
    </r>
  </si>
  <si>
    <t>호당인구</t>
  </si>
  <si>
    <t>호당종사자</t>
  </si>
  <si>
    <t>Full</t>
  </si>
  <si>
    <t>Person per</t>
  </si>
  <si>
    <t>Worker per</t>
  </si>
  <si>
    <t>time</t>
  </si>
  <si>
    <t>Class I</t>
  </si>
  <si>
    <t>Class II</t>
  </si>
  <si>
    <t>household</t>
  </si>
  <si>
    <t>Male</t>
  </si>
  <si>
    <t>Female</t>
  </si>
  <si>
    <t>Note:1)2005 data :from agricultural census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</si>
  <si>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돋움"/>
        <family val="3"/>
      </rPr>
      <t>연도별</t>
    </r>
    <r>
      <rPr>
        <sz val="10"/>
        <color indexed="8"/>
        <rFont val="Arial"/>
        <family val="2"/>
      </rPr>
      <t xml:space="preserve"> "</t>
    </r>
    <r>
      <rPr>
        <sz val="10"/>
        <color indexed="8"/>
        <rFont val="돋움"/>
        <family val="3"/>
      </rPr>
      <t>어업기본통계조사</t>
    </r>
    <r>
      <rPr>
        <sz val="10"/>
        <color indexed="8"/>
        <rFont val="Arial"/>
        <family val="2"/>
      </rPr>
      <t>" (2005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수치는</t>
    </r>
    <r>
      <rPr>
        <sz val="10"/>
        <color indexed="8"/>
        <rFont val="Arial"/>
        <family val="2"/>
      </rPr>
      <t xml:space="preserve"> "2005 </t>
    </r>
    <r>
      <rPr>
        <sz val="10"/>
        <color indexed="8"/>
        <rFont val="돋움"/>
        <family val="3"/>
      </rPr>
      <t>어업총조사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돋움"/>
        <family val="3"/>
      </rPr>
      <t>자료임</t>
    </r>
    <r>
      <rPr>
        <sz val="10"/>
        <color indexed="8"/>
        <rFont val="Arial"/>
        <family val="2"/>
      </rPr>
      <t>)</t>
    </r>
  </si>
  <si>
    <r>
      <t xml:space="preserve">          * '02</t>
    </r>
    <r>
      <rPr>
        <sz val="10"/>
        <color indexed="8"/>
        <rFont val="돋움"/>
        <family val="3"/>
      </rPr>
      <t>년이후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어업기본통계조사에서 시도별 전업.겸업 어가를 구분 작성하지 않음</t>
    </r>
  </si>
  <si>
    <r>
      <t>2</t>
    </r>
    <r>
      <rPr>
        <sz val="10"/>
        <rFont val="Arial"/>
        <family val="2"/>
      </rPr>
      <t xml:space="preserve"> 0 0 5</t>
    </r>
  </si>
  <si>
    <r>
      <t>2</t>
    </r>
    <r>
      <rPr>
        <sz val="10"/>
        <rFont val="Arial"/>
        <family val="2"/>
      </rPr>
      <t xml:space="preserve"> 0 0 6</t>
    </r>
  </si>
  <si>
    <r>
      <t>2</t>
    </r>
    <r>
      <rPr>
        <sz val="10"/>
        <rFont val="Arial"/>
        <family val="2"/>
      </rPr>
      <t xml:space="preserve"> 0 0 5 </t>
    </r>
  </si>
  <si>
    <r>
      <t>2</t>
    </r>
    <r>
      <rPr>
        <sz val="10"/>
        <rFont val="Arial"/>
        <family val="2"/>
      </rPr>
      <t xml:space="preserve"> 0 0 6 </t>
    </r>
  </si>
  <si>
    <r>
      <t xml:space="preserve">    </t>
    </r>
    <r>
      <rPr>
        <sz val="10"/>
        <rFont val="Arial"/>
        <family val="2"/>
      </rPr>
      <t xml:space="preserve">     *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</si>
  <si>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…</t>
  </si>
  <si>
    <t xml:space="preserve">2 0 0 6 </t>
  </si>
  <si>
    <t>2 0 0 5</t>
  </si>
  <si>
    <t>2 0 0 6</t>
  </si>
  <si>
    <t>2 0 0 7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</si>
  <si>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수산정책과</t>
    </r>
  </si>
  <si>
    <t>2 0 0 7</t>
  </si>
  <si>
    <t>Unit : case, ha</t>
  </si>
  <si>
    <t>Total</t>
  </si>
  <si>
    <t>Individual </t>
  </si>
  <si>
    <t>Fishery cooperatives</t>
  </si>
  <si>
    <t>Fishery union</t>
  </si>
  <si>
    <t>NFCF</t>
  </si>
  <si>
    <t>건수</t>
  </si>
  <si>
    <t>면적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</si>
  <si>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</si>
  <si>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thousand won)</t>
  </si>
  <si>
    <r>
      <t>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</si>
  <si>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</si>
  <si>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</si>
  <si>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Adjacent water fisheries</t>
  </si>
  <si>
    <t>Shallow-sea cultures</t>
  </si>
  <si>
    <r>
      <t>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Fishery  workers</t>
    </r>
  </si>
  <si>
    <t>Inland waters fisheries</t>
  </si>
  <si>
    <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</si>
  <si>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액</t>
    </r>
  </si>
  <si>
    <t>Catches</t>
  </si>
  <si>
    <t>Value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</si>
  <si>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</si>
  <si>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M/T, thousand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</si>
  <si>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</si>
  <si>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류</t>
    </r>
  </si>
  <si>
    <r>
      <t>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</si>
  <si>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</si>
  <si>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수산물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</si>
  <si>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</si>
  <si>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t>Fishes</t>
  </si>
  <si>
    <t>Crustaceans</t>
  </si>
  <si>
    <t>Mollusca</t>
  </si>
  <si>
    <t>Other aquatic fisheries</t>
  </si>
  <si>
    <t>Seaweeds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</si>
  <si>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</si>
  <si>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</si>
  <si>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Catches</t>
  </si>
  <si>
    <t>Value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</si>
  <si>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</si>
  <si>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M/T, million won)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</si>
  <si>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</si>
  <si>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액</t>
    </r>
  </si>
  <si>
    <t>Volume</t>
  </si>
  <si>
    <t>Amount</t>
  </si>
  <si>
    <r>
      <t>합</t>
    </r>
    <r>
      <rPr>
        <b/>
        <sz val="10"/>
        <color indexed="10"/>
        <rFont val="Arial"/>
        <family val="2"/>
      </rPr>
      <t xml:space="preserve">         </t>
    </r>
    <r>
      <rPr>
        <b/>
        <sz val="10"/>
        <color indexed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</si>
  <si>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</si>
  <si>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Dried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</si>
  <si>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</si>
  <si>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r>
      <t xml:space="preserve">Salted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Dried</t>
    </r>
  </si>
  <si>
    <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</si>
  <si>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Cooked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</si>
  <si>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</si>
  <si>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Salted</t>
  </si>
  <si>
    <r>
      <t>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</si>
  <si>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Pickled</t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</si>
  <si>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</si>
  <si>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t>Canned</t>
  </si>
  <si>
    <r>
      <t>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</si>
  <si>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Frozen</t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</si>
  <si>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</si>
  <si>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Dried Seaweed</t>
  </si>
  <si>
    <r>
      <t>한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천</t>
    </r>
  </si>
  <si>
    <t>Agar-Agar</t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</si>
  <si>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품</t>
    </r>
  </si>
  <si>
    <t>Ground Fish Meal</t>
  </si>
  <si>
    <t>조미가공품</t>
  </si>
  <si>
    <t>Flavour Seasoned</t>
  </si>
  <si>
    <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분</t>
    </r>
  </si>
  <si>
    <r>
      <t xml:space="preserve">Fish Meal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Oil</t>
    </r>
  </si>
  <si>
    <r>
      <t>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타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</si>
  <si>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</si>
  <si>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류</t>
    </r>
  </si>
  <si>
    <r>
      <t>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</si>
  <si>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</si>
  <si>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</si>
  <si>
    <t>패류</t>
  </si>
  <si>
    <t>기타수산물</t>
  </si>
  <si>
    <t>Seaweeds</t>
  </si>
  <si>
    <t>Shellfish</t>
  </si>
  <si>
    <t>Other fishery products</t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</si>
  <si>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량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</si>
  <si>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</si>
  <si>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</si>
  <si>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</si>
  <si>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</si>
  <si>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</si>
  <si>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</si>
  <si>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</si>
  <si>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</si>
  <si>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</si>
  <si>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</si>
  <si>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</si>
  <si>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</si>
  <si>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</si>
  <si>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</si>
  <si>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</si>
  <si>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</si>
  <si>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</si>
  <si>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</si>
  <si>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</si>
  <si>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</si>
  <si>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</si>
  <si>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</si>
  <si>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</si>
  <si>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</si>
  <si>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</si>
  <si>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Source : N. F. F. C Jeju Provincial Office</t>
  </si>
  <si>
    <r>
      <t xml:space="preserve">3. </t>
    </r>
    <r>
      <rPr>
        <b/>
        <sz val="18"/>
        <rFont val="돋움"/>
        <family val="3"/>
      </rPr>
      <t>경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적</t>
    </r>
    <r>
      <rPr>
        <b/>
        <sz val="18"/>
        <rFont val="Arial"/>
        <family val="2"/>
      </rPr>
      <t xml:space="preserve">         Area  of  Cultivated  Land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</si>
  <si>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톤</t>
    </r>
    <r>
      <rPr>
        <sz val="10"/>
        <rFont val="Arial"/>
        <family val="2"/>
      </rPr>
      <t>)</t>
    </r>
  </si>
  <si>
    <t>(Unit : case, ha, ton)</t>
  </si>
  <si>
    <t>면적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</si>
  <si>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</si>
  <si>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thousand won)</t>
  </si>
  <si>
    <r>
      <t>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Well drilling  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</si>
  <si>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>(</t>
    </r>
    <r>
      <rPr>
        <sz val="10"/>
        <rFont val="굴림"/>
        <family val="3"/>
      </rPr>
      <t>비</t>
    </r>
    <r>
      <rPr>
        <sz val="10"/>
        <rFont val="Arial"/>
        <family val="2"/>
      </rPr>
      <t>)   Underground-water facilities</t>
    </r>
  </si>
  <si>
    <t>총투자액</t>
  </si>
  <si>
    <t>용수개발량</t>
  </si>
  <si>
    <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</si>
  <si>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t>투자액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</si>
  <si>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</si>
  <si>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재원별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사업비</t>
    </r>
    <r>
      <rPr>
        <sz val="10"/>
        <rFont val="Arial"/>
        <family val="2"/>
      </rPr>
      <t xml:space="preserve">  Business expenses by financing source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</si>
  <si>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/D)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</si>
  <si>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</si>
  <si>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</si>
  <si>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민</t>
    </r>
  </si>
  <si>
    <t>Gross</t>
  </si>
  <si>
    <t>Amount of</t>
  </si>
  <si>
    <t xml:space="preserve">Number of </t>
  </si>
  <si>
    <t>Invested</t>
  </si>
  <si>
    <t>Number</t>
  </si>
  <si>
    <t>National</t>
  </si>
  <si>
    <t>Local</t>
  </si>
  <si>
    <t>amount</t>
  </si>
  <si>
    <t>water</t>
  </si>
  <si>
    <t>drilled holes</t>
  </si>
  <si>
    <t>of areas</t>
  </si>
  <si>
    <t>gov`t</t>
  </si>
  <si>
    <t>Residents</t>
  </si>
  <si>
    <t>invested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</si>
  <si>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친환경감귤농정과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</si>
  <si>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친환경감귤농정과</t>
    </r>
  </si>
  <si>
    <t>developed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</si>
  <si>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농업용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지하수임</t>
    </r>
  </si>
  <si>
    <t>-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</si>
  <si>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</si>
  <si>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(Unit : Household, Head)</t>
  </si>
  <si>
    <r>
      <t xml:space="preserve">사육호수
</t>
    </r>
    <r>
      <rPr>
        <sz val="10"/>
        <rFont val="Arial"/>
        <family val="2"/>
      </rPr>
      <t>House
-Holds</t>
    </r>
  </si>
  <si>
    <r>
      <t>마</t>
    </r>
    <r>
      <rPr>
        <sz val="10"/>
        <rFont val="Arial"/>
        <family val="2"/>
      </rPr>
      <t xml:space="preserve">  리 수
Head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</si>
  <si>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</si>
  <si>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</si>
  <si>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우
</t>
    </r>
    <r>
      <rPr>
        <sz val="10"/>
        <rFont val="Arial"/>
        <family val="2"/>
      </rPr>
      <t>Native and beef cattle</t>
    </r>
  </si>
  <si>
    <r>
      <t>젖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Daity Cattle</t>
    </r>
  </si>
  <si>
    <r>
      <t>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Pigs</t>
    </r>
  </si>
  <si>
    <r>
      <t xml:space="preserve">닭
</t>
    </r>
    <r>
      <rPr>
        <sz val="10"/>
        <rFont val="Arial"/>
        <family val="2"/>
      </rPr>
      <t>Chickens</t>
    </r>
  </si>
  <si>
    <r>
      <t>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필
</t>
    </r>
    <r>
      <rPr>
        <sz val="10"/>
        <rFont val="Arial"/>
        <family val="2"/>
      </rPr>
      <t>Horses</t>
    </r>
  </si>
  <si>
    <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양
</t>
    </r>
    <r>
      <rPr>
        <sz val="10"/>
        <rFont val="Arial"/>
        <family val="2"/>
      </rPr>
      <t>Goats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</si>
  <si>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양
</t>
    </r>
    <r>
      <rPr>
        <sz val="10"/>
        <rFont val="Arial"/>
        <family val="2"/>
      </rPr>
      <t>Sheep</t>
    </r>
  </si>
  <si>
    <r>
      <t xml:space="preserve">사육호수
</t>
    </r>
    <r>
      <rPr>
        <sz val="10"/>
        <rFont val="Arial"/>
        <family val="2"/>
      </rPr>
      <t>House
-holds</t>
    </r>
  </si>
  <si>
    <r>
      <t>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Heads</t>
    </r>
  </si>
  <si>
    <r>
      <t>사</t>
    </r>
    <r>
      <rPr>
        <sz val="10"/>
        <rFont val="Arial"/>
        <family val="2"/>
      </rPr>
      <t xml:space="preserve">  슴
Deer</t>
    </r>
  </si>
  <si>
    <r>
      <t>토</t>
    </r>
    <r>
      <rPr>
        <sz val="10"/>
        <rFont val="Arial"/>
        <family val="2"/>
      </rPr>
      <t xml:space="preserve">  끼
Rabbits</t>
    </r>
  </si>
  <si>
    <r>
      <t xml:space="preserve">개
</t>
    </r>
    <r>
      <rPr>
        <sz val="10"/>
        <rFont val="Arial"/>
        <family val="2"/>
      </rPr>
      <t>Dogs</t>
    </r>
  </si>
  <si>
    <r>
      <t>오</t>
    </r>
    <r>
      <rPr>
        <sz val="10"/>
        <rFont val="Arial"/>
        <family val="2"/>
      </rPr>
      <t xml:space="preserve">  리
Ducks</t>
    </r>
  </si>
  <si>
    <r>
      <t>칠</t>
    </r>
    <r>
      <rPr>
        <sz val="10"/>
        <rFont val="Arial"/>
        <family val="2"/>
      </rPr>
      <t xml:space="preserve"> 면 조
Turkeys</t>
    </r>
  </si>
  <si>
    <r>
      <t>거</t>
    </r>
    <r>
      <rPr>
        <sz val="10"/>
        <rFont val="Arial"/>
        <family val="2"/>
      </rPr>
      <t xml:space="preserve">  위
Goose</t>
    </r>
  </si>
  <si>
    <r>
      <t>꿀</t>
    </r>
    <r>
      <rPr>
        <sz val="10"/>
        <rFont val="Arial"/>
        <family val="2"/>
      </rPr>
      <t xml:space="preserve">  벌
Bees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</si>
  <si>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)</t>
    </r>
  </si>
  <si>
    <t>(Unit : head)</t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</si>
  <si>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저</t>
    </r>
  </si>
  <si>
    <t>돼지콜레라</t>
  </si>
  <si>
    <r>
      <t>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</si>
  <si>
    <t>돼지단독</t>
  </si>
  <si>
    <r>
      <t>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</si>
  <si>
    <t>뉴캣슬병</t>
  </si>
  <si>
    <r>
      <t>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</si>
  <si>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t>Hog</t>
  </si>
  <si>
    <t>오제스키병</t>
  </si>
  <si>
    <t>Swine</t>
  </si>
  <si>
    <t>Newcastle</t>
  </si>
  <si>
    <t>Pullorum</t>
  </si>
  <si>
    <t>Black leg</t>
  </si>
  <si>
    <t>cholera</t>
  </si>
  <si>
    <t>Aujeszky's</t>
  </si>
  <si>
    <t>erysipelas</t>
  </si>
  <si>
    <t>Rabies</t>
  </si>
  <si>
    <t>2 0 0 6</t>
  </si>
  <si>
    <t>…</t>
  </si>
  <si>
    <t>…</t>
  </si>
  <si>
    <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건</t>
    </r>
    <r>
      <rPr>
        <sz val="10"/>
        <color indexed="8"/>
        <rFont val="Arial"/>
        <family val="2"/>
      </rPr>
      <t>, ha</t>
    </r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</si>
  <si>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계</t>
    </r>
  </si>
  <si>
    <r>
      <t>개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체"/>
        <family val="3"/>
      </rPr>
      <t>인</t>
    </r>
  </si>
  <si>
    <r>
      <t>협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체"/>
        <family val="3"/>
      </rPr>
      <t>업</t>
    </r>
  </si>
  <si>
    <r>
      <t>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체"/>
        <family val="3"/>
      </rPr>
      <t>촌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체"/>
        <family val="3"/>
      </rPr>
      <t>계</t>
    </r>
  </si>
  <si>
    <r>
      <t>수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굴림체"/>
        <family val="3"/>
      </rPr>
      <t>협</t>
    </r>
  </si>
  <si>
    <r>
      <t>건수</t>
    </r>
    <r>
      <rPr>
        <sz val="10"/>
        <color indexed="8"/>
        <rFont val="Arial"/>
        <family val="2"/>
      </rPr>
      <t xml:space="preserve"> Cases</t>
    </r>
  </si>
  <si>
    <r>
      <t>면적</t>
    </r>
    <r>
      <rPr>
        <sz val="10"/>
        <color indexed="8"/>
        <rFont val="Arial"/>
        <family val="2"/>
      </rPr>
      <t xml:space="preserve"> Area</t>
    </r>
  </si>
  <si>
    <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수</t>
    </r>
  </si>
  <si>
    <r>
      <t>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적</t>
    </r>
  </si>
  <si>
    <r>
      <t>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체"/>
        <family val="3"/>
      </rPr>
      <t>적</t>
    </r>
    <r>
      <rPr>
        <sz val="10"/>
        <color indexed="8"/>
        <rFont val="Arial"/>
        <family val="2"/>
      </rPr>
      <t xml:space="preserve"> </t>
    </r>
  </si>
  <si>
    <t>마을어업</t>
  </si>
  <si>
    <t>협동양식어업</t>
  </si>
  <si>
    <t>(단위 : 건, ㎡)</t>
  </si>
  <si>
    <t>(Unit : case, ㎡)</t>
  </si>
  <si>
    <t xml:space="preserve">연별
</t>
  </si>
  <si>
    <t>합   계
Total</t>
  </si>
  <si>
    <t>공동·정치어업
Cooperative and fixed fishery</t>
  </si>
  <si>
    <t>양 식 어 업
Cultured fishery</t>
  </si>
  <si>
    <t>내 수 면 어 업
Inland water fishery</t>
  </si>
  <si>
    <t>Year</t>
  </si>
  <si>
    <t>건수 Cases</t>
  </si>
  <si>
    <t>면적 Area</t>
  </si>
  <si>
    <t>수협</t>
  </si>
  <si>
    <t>어촌계</t>
  </si>
  <si>
    <t>개인</t>
  </si>
  <si>
    <t>자료 : 제주특별자치도 수산정책과</t>
  </si>
  <si>
    <r>
      <t xml:space="preserve">        </t>
    </r>
    <r>
      <rPr>
        <sz val="11"/>
        <rFont val="굴림"/>
        <family val="3"/>
      </rPr>
      <t>주</t>
    </r>
    <r>
      <rPr>
        <sz val="11"/>
        <rFont val="Arial"/>
        <family val="2"/>
      </rPr>
      <t xml:space="preserve"> 1) : </t>
    </r>
    <r>
      <rPr>
        <sz val="11"/>
        <rFont val="굴림"/>
        <family val="3"/>
      </rPr>
      <t>통계청『어업생산동향조사』</t>
    </r>
  </si>
  <si>
    <r>
      <t xml:space="preserve">  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2)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</si>
  <si>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r>
      <t>주</t>
    </r>
    <r>
      <rPr>
        <sz val="10"/>
        <rFont val="Arial"/>
        <family val="2"/>
      </rPr>
      <t xml:space="preserve"> : 1)</t>
    </r>
    <r>
      <rPr>
        <sz val="10"/>
        <rFont val="굴림"/>
        <family val="3"/>
      </rPr>
      <t>통계청『어업생산동향조사』</t>
    </r>
  </si>
  <si>
    <r>
      <t xml:space="preserve">       </t>
    </r>
    <r>
      <rPr>
        <sz val="10"/>
        <rFont val="Arial"/>
        <family val="2"/>
      </rPr>
      <t xml:space="preserve">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</si>
  <si>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2 0 0 8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</si>
  <si>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kg,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</si>
  <si>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:person, kg, 1,000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</si>
  <si>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</si>
  <si>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</si>
  <si>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</si>
  <si>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t>주요협동사업실적</t>
  </si>
  <si>
    <t>연      별</t>
  </si>
  <si>
    <t>Staffs</t>
  </si>
  <si>
    <t>Major cooperative business</t>
  </si>
  <si>
    <t>여</t>
  </si>
  <si>
    <t>판매</t>
  </si>
  <si>
    <t>구매</t>
  </si>
  <si>
    <t>가공</t>
  </si>
  <si>
    <t>기타</t>
  </si>
  <si>
    <t>조 합 별</t>
  </si>
  <si>
    <t>of</t>
  </si>
  <si>
    <t xml:space="preserve">Mutual </t>
  </si>
  <si>
    <t>Others</t>
  </si>
  <si>
    <t>Industry</t>
  </si>
  <si>
    <t>unions</t>
  </si>
  <si>
    <t>Members</t>
  </si>
  <si>
    <t>Sale</t>
  </si>
  <si>
    <t>Purchasing</t>
  </si>
  <si>
    <t>Processing</t>
  </si>
  <si>
    <t>insurance</t>
  </si>
  <si>
    <t>연중융자실적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</si>
  <si>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</si>
  <si>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Loans given  by the whole year</t>
  </si>
  <si>
    <t>재정자금</t>
  </si>
  <si>
    <t>사업분류</t>
  </si>
  <si>
    <t>Government</t>
  </si>
  <si>
    <t>Time and</t>
  </si>
  <si>
    <t>banking fund</t>
  </si>
  <si>
    <t>fund</t>
  </si>
  <si>
    <t xml:space="preserve"> savings deposit</t>
  </si>
  <si>
    <t>2 0 0 8</t>
  </si>
  <si>
    <r>
      <t>*</t>
    </r>
    <r>
      <rPr>
        <sz val="9"/>
        <rFont val="돋움"/>
        <family val="3"/>
      </rPr>
      <t xml:space="preserve"> 전환기유기는 친환경농업육성법 개정에 따라 '07.3.29.부터 유기로 통합</t>
    </r>
  </si>
  <si>
    <r>
      <t>어류양식어업</t>
    </r>
    <r>
      <rPr>
        <sz val="10"/>
        <color indexed="8"/>
        <rFont val="Arial"/>
        <family val="2"/>
      </rPr>
      <t>(</t>
    </r>
    <r>
      <rPr>
        <sz val="10"/>
        <color indexed="8"/>
        <rFont val="굴림체"/>
        <family val="3"/>
      </rPr>
      <t>가두리</t>
    </r>
    <r>
      <rPr>
        <sz val="10"/>
        <color indexed="8"/>
        <rFont val="Arial"/>
        <family val="2"/>
      </rPr>
      <t>)</t>
    </r>
  </si>
  <si>
    <t>패류양식어업</t>
  </si>
  <si>
    <t>정치망어업</t>
  </si>
  <si>
    <t>내수면</t>
  </si>
  <si>
    <r>
      <t>육상양식어업</t>
    </r>
    <r>
      <rPr>
        <sz val="10"/>
        <color indexed="8"/>
        <rFont val="Arial"/>
        <family val="2"/>
      </rPr>
      <t>(</t>
    </r>
    <r>
      <rPr>
        <sz val="10"/>
        <color indexed="8"/>
        <rFont val="굴림체"/>
        <family val="3"/>
      </rPr>
      <t>어류</t>
    </r>
    <r>
      <rPr>
        <sz val="10"/>
        <color indexed="8"/>
        <rFont val="Arial"/>
        <family val="2"/>
      </rPr>
      <t>)</t>
    </r>
  </si>
  <si>
    <r>
      <t>육상양식어업</t>
    </r>
    <r>
      <rPr>
        <sz val="10"/>
        <color indexed="8"/>
        <rFont val="Arial"/>
        <family val="2"/>
      </rPr>
      <t>(</t>
    </r>
    <r>
      <rPr>
        <sz val="10"/>
        <color indexed="8"/>
        <rFont val="굴림체"/>
        <family val="3"/>
      </rPr>
      <t>패류</t>
    </r>
    <r>
      <rPr>
        <sz val="10"/>
        <color indexed="8"/>
        <rFont val="Arial"/>
        <family val="2"/>
      </rPr>
      <t>-</t>
    </r>
    <r>
      <rPr>
        <sz val="10"/>
        <color indexed="8"/>
        <rFont val="굴림체"/>
        <family val="3"/>
      </rPr>
      <t>전복</t>
    </r>
    <r>
      <rPr>
        <sz val="10"/>
        <color indexed="8"/>
        <rFont val="Arial"/>
        <family val="2"/>
      </rPr>
      <t>)</t>
    </r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</si>
  <si>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수산정책과</t>
    </r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</si>
  <si>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</si>
  <si>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환경관리과</t>
    </r>
  </si>
  <si>
    <t>disease</t>
  </si>
  <si>
    <t>소전염성</t>
  </si>
  <si>
    <t>돼지전염성</t>
  </si>
  <si>
    <t>소유행열</t>
  </si>
  <si>
    <t>소</t>
  </si>
  <si>
    <t>비기관염</t>
  </si>
  <si>
    <t>일본뇌염</t>
  </si>
  <si>
    <t>오제스키병</t>
  </si>
  <si>
    <t>아까바네병</t>
  </si>
  <si>
    <t>Anthrax,</t>
  </si>
  <si>
    <t xml:space="preserve">Infectious bovine </t>
  </si>
  <si>
    <t>Japanese</t>
  </si>
  <si>
    <t>Transmissible</t>
  </si>
  <si>
    <t>Bovine</t>
  </si>
  <si>
    <t>Akabane</t>
  </si>
  <si>
    <t>rhinotracheities</t>
  </si>
  <si>
    <t>encephalitis</t>
  </si>
  <si>
    <t>gastroenteritis</t>
  </si>
  <si>
    <t>epidemic fever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</si>
  <si>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</si>
  <si>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탄저</t>
    </r>
    <r>
      <rPr>
        <sz val="10"/>
        <rFont val="Arial"/>
        <family val="2"/>
      </rPr>
      <t>·</t>
    </r>
    <r>
      <rPr>
        <sz val="10"/>
        <rFont val="돋움"/>
        <family val="3"/>
      </rPr>
      <t>기종저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</si>
  <si>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</si>
  <si>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</si>
  <si>
    <r>
      <t>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</si>
  <si>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</si>
  <si>
    <r>
      <t>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염</t>
    </r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</si>
  <si>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</si>
  <si>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</si>
  <si>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개업수의</t>
  </si>
  <si>
    <t>Public</t>
  </si>
  <si>
    <t>Administrative</t>
  </si>
  <si>
    <t>Research</t>
  </si>
  <si>
    <t>veterinarian</t>
  </si>
  <si>
    <t>Practitioner</t>
  </si>
  <si>
    <t>School</t>
  </si>
  <si>
    <t>Corporation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</si>
  <si>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</si>
  <si>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occupation</t>
    </r>
  </si>
  <si>
    <r>
      <t>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</si>
  <si>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 xml:space="preserve">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구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</si>
  <si>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</si>
  <si>
    <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</si>
  <si>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r>
      <t>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체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</si>
  <si>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마리</t>
    </r>
    <r>
      <rPr>
        <sz val="10"/>
        <rFont val="Arial"/>
        <family val="2"/>
      </rPr>
      <t>, kg)</t>
    </r>
  </si>
  <si>
    <t>(Unit : head, kg)</t>
  </si>
  <si>
    <r>
      <t>소</t>
    </r>
    <r>
      <rPr>
        <sz val="10"/>
        <rFont val="Arial"/>
        <family val="2"/>
      </rPr>
      <t xml:space="preserve">    Cattle</t>
    </r>
  </si>
  <si>
    <r>
      <t>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Pigs</t>
    </r>
  </si>
  <si>
    <r>
      <t>닭</t>
    </r>
    <r>
      <rPr>
        <sz val="10"/>
        <rFont val="Arial"/>
        <family val="2"/>
      </rPr>
      <t xml:space="preserve">      Chickens</t>
    </r>
  </si>
  <si>
    <t>말 horses</t>
  </si>
  <si>
    <r>
      <t>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</si>
  <si>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생체량</t>
  </si>
  <si>
    <t>지육량</t>
  </si>
  <si>
    <t>No. of
heads</t>
  </si>
  <si>
    <t>Alive</t>
  </si>
  <si>
    <t>Meat</t>
  </si>
  <si>
    <t>(Unit : establishment)</t>
  </si>
  <si>
    <t>도축업</t>
  </si>
  <si>
    <t>집유업</t>
  </si>
  <si>
    <t>축산물
보관업</t>
  </si>
  <si>
    <t>축산물
운반업</t>
  </si>
  <si>
    <t>Sub-total</t>
  </si>
  <si>
    <r>
      <t xml:space="preserve">      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</si>
  <si>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</si>
  <si>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</si>
  <si>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</si>
  <si>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processing business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</si>
  <si>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Livestock products sales business</t>
    </r>
  </si>
  <si>
    <t>Livestock</t>
  </si>
  <si>
    <t>Milk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</si>
  <si>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</si>
  <si>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가공업</t>
    </r>
  </si>
  <si>
    <t>식육포장
처리업</t>
  </si>
  <si>
    <t>유가공업</t>
  </si>
  <si>
    <t>알가공업</t>
  </si>
  <si>
    <t>Livestock
products</t>
  </si>
  <si>
    <t>소계</t>
  </si>
  <si>
    <r>
      <t>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
판매업</t>
    </r>
  </si>
  <si>
    <t>식육부산물
전문판매업</t>
  </si>
  <si>
    <r>
      <t>2003 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</si>
  <si>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 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</si>
  <si>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 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</si>
  <si>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 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</si>
  <si>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6. </t>
    </r>
    <r>
      <rPr>
        <b/>
        <sz val="18"/>
        <rFont val="굴림"/>
        <family val="3"/>
      </rPr>
      <t>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Korea  Rural Community &amp; Agriculture Corporation</t>
    </r>
  </si>
  <si>
    <t>우유류
판매업</t>
  </si>
  <si>
    <r>
      <t>축산물수입
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</si>
  <si>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t>slaughter
business</t>
  </si>
  <si>
    <t>collection
business</t>
  </si>
  <si>
    <t>Sub-total</t>
  </si>
  <si>
    <t>Meat
processing
business</t>
  </si>
  <si>
    <t>Milk
processing
business</t>
  </si>
  <si>
    <t>Egg
processing
business</t>
  </si>
  <si>
    <t>storing
business</t>
  </si>
  <si>
    <t>Trans-
portation
business</t>
  </si>
  <si>
    <t>Meat
sales
business</t>
  </si>
  <si>
    <t>Meat
by-products
sales
business</t>
  </si>
  <si>
    <t>Milk
products
sales
business</t>
  </si>
  <si>
    <t>Livestock
products
import
business</t>
  </si>
  <si>
    <t>…</t>
  </si>
  <si>
    <t>For poultry</t>
  </si>
  <si>
    <r>
      <t>연별</t>
    </r>
    <r>
      <rPr>
        <sz val="10"/>
        <color indexed="8"/>
        <rFont val="Arial"/>
        <family val="2"/>
      </rPr>
      <t xml:space="preserve">/ </t>
    </r>
    <r>
      <rPr>
        <sz val="10"/>
        <color indexed="8"/>
        <rFont val="돋움"/>
        <family val="3"/>
      </rPr>
      <t>품종별</t>
    </r>
  </si>
  <si>
    <r>
      <t>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류</t>
    </r>
  </si>
  <si>
    <r>
      <t>S</t>
    </r>
    <r>
      <rPr>
        <sz val="10"/>
        <rFont val="Arial"/>
        <family val="2"/>
      </rPr>
      <t>hellfish</t>
    </r>
  </si>
  <si>
    <t xml:space="preserve">2 0 0 8 </t>
  </si>
  <si>
    <r>
      <t>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량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</si>
  <si>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액</t>
    </r>
  </si>
  <si>
    <t>Volume</t>
  </si>
  <si>
    <t>Amount</t>
  </si>
  <si>
    <t>For swine</t>
  </si>
  <si>
    <t>For dairy</t>
  </si>
  <si>
    <t>For beef cattle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</si>
  <si>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</si>
  <si>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</si>
  <si>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</si>
  <si>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</si>
  <si>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</si>
  <si>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</si>
  <si>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</si>
  <si>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</si>
  <si>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</si>
  <si>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시유림</t>
  </si>
  <si>
    <t>Under Forestry</t>
  </si>
  <si>
    <t>Under other
 national</t>
  </si>
  <si>
    <t>Private</t>
  </si>
  <si>
    <t>Administration</t>
  </si>
  <si>
    <t>government
 authorities</t>
  </si>
  <si>
    <t>Province-own</t>
  </si>
  <si>
    <t>si-owned</t>
  </si>
  <si>
    <t>forest</t>
  </si>
  <si>
    <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</si>
  <si>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5 Row
and 
over</t>
  </si>
  <si>
    <t>Less
 than
3 Row</t>
  </si>
  <si>
    <t>건조기</t>
  </si>
  <si>
    <t>곡   물</t>
  </si>
  <si>
    <t>2004(Jejusi)</t>
  </si>
  <si>
    <t>2004(Bukjeju)</t>
  </si>
  <si>
    <t>연  별</t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</si>
  <si>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National forest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</si>
  <si>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Public forest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</si>
  <si>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</si>
  <si>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t>산림청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</si>
  <si>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타부처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소관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</si>
  <si>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</si>
  <si>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t>침엽수림</t>
  </si>
  <si>
    <t>활엽수림</t>
  </si>
  <si>
    <t>미입목지</t>
  </si>
  <si>
    <t>Conifer</t>
  </si>
  <si>
    <t>Non-conifer</t>
  </si>
  <si>
    <t>Mixed</t>
  </si>
  <si>
    <t>Bamboo</t>
  </si>
  <si>
    <t>Un-stocked</t>
  </si>
  <si>
    <t>Denuded</t>
  </si>
  <si>
    <t>Reclaimed</t>
  </si>
  <si>
    <t>Miscellaneous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</si>
  <si>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</si>
  <si>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Forest land with trees</t>
    </r>
  </si>
  <si>
    <r>
      <t>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Forest land without trees</t>
    </r>
  </si>
  <si>
    <r>
      <t>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</si>
  <si>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r>
      <t>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림</t>
    </r>
  </si>
  <si>
    <r>
      <t>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</si>
  <si>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</si>
  <si>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</si>
  <si>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</si>
  <si>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</si>
  <si>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</si>
  <si>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</si>
  <si>
    <r>
      <t>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</si>
  <si>
    <r>
      <t>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속</t>
    </r>
    <r>
      <rPr>
        <sz val="10"/>
        <rFont val="Arial"/>
        <family val="2"/>
      </rPr>
      <t>)</t>
    </r>
  </si>
  <si>
    <t>농용자재</t>
  </si>
  <si>
    <t>섬유원료</t>
  </si>
  <si>
    <r>
      <t xml:space="preserve">34. </t>
    </r>
    <r>
      <rPr>
        <b/>
        <sz val="18"/>
        <rFont val="굴림"/>
        <family val="3"/>
      </rPr>
      <t>병해충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방제상황</t>
    </r>
    <r>
      <rPr>
        <b/>
        <sz val="18"/>
        <rFont val="Arial"/>
        <family val="2"/>
      </rPr>
      <t xml:space="preserve"> Forest Damage Occurrence and Prevention By Forest Pest Insect and Disease</t>
    </r>
  </si>
  <si>
    <r>
      <t xml:space="preserve">35. </t>
    </r>
    <r>
      <rPr>
        <b/>
        <sz val="18"/>
        <rFont val="굴림"/>
        <family val="3"/>
      </rPr>
      <t>어가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어가인구</t>
    </r>
    <r>
      <rPr>
        <b/>
        <sz val="18"/>
        <rFont val="Arial"/>
        <family val="2"/>
      </rPr>
      <t xml:space="preserve">       Fishery Households and Population</t>
    </r>
  </si>
  <si>
    <r>
      <t xml:space="preserve">36. </t>
    </r>
    <r>
      <rPr>
        <b/>
        <sz val="18"/>
        <rFont val="굴림"/>
        <family val="3"/>
      </rPr>
      <t>어업가구원</t>
    </r>
    <r>
      <rPr>
        <b/>
        <sz val="18"/>
        <rFont val="Arial"/>
        <family val="2"/>
      </rPr>
      <t xml:space="preserve">  
   Members of Fishery Households </t>
    </r>
  </si>
  <si>
    <r>
      <t xml:space="preserve">37. </t>
    </r>
    <r>
      <rPr>
        <b/>
        <sz val="18"/>
        <rFont val="굴림"/>
        <family val="3"/>
      </rPr>
      <t>어업종사자</t>
    </r>
    <r>
      <rPr>
        <b/>
        <sz val="18"/>
        <rFont val="Arial"/>
        <family val="2"/>
      </rPr>
      <t xml:space="preserve">   Fishery Workers </t>
    </r>
  </si>
  <si>
    <r>
      <t xml:space="preserve">38. 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선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  Fishing Vessel Ownership</t>
    </r>
  </si>
  <si>
    <r>
      <t xml:space="preserve">39. </t>
    </r>
    <r>
      <rPr>
        <b/>
        <sz val="18"/>
        <rFont val="돋움"/>
        <family val="3"/>
      </rPr>
      <t>어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항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Fishing Port Facilities</t>
    </r>
  </si>
  <si>
    <r>
      <t xml:space="preserve">40. </t>
    </r>
    <r>
      <rPr>
        <b/>
        <sz val="18"/>
        <color indexed="8"/>
        <rFont val="HY중고딕"/>
        <family val="1"/>
      </rPr>
      <t>양식어업권</t>
    </r>
    <r>
      <rPr>
        <b/>
        <sz val="18"/>
        <color indexed="8"/>
        <rFont val="Arial"/>
        <family val="2"/>
      </rPr>
      <t xml:space="preserve">                             Cultured Fishery Licenses</t>
    </r>
  </si>
  <si>
    <r>
      <t xml:space="preserve">42. </t>
    </r>
    <r>
      <rPr>
        <b/>
        <sz val="18"/>
        <rFont val="굴림"/>
        <family val="3"/>
      </rPr>
      <t>수산업종별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     Catches by Fishery Sector</t>
    </r>
  </si>
  <si>
    <r>
      <t xml:space="preserve">43.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어획고</t>
    </r>
    <r>
      <rPr>
        <b/>
        <sz val="18"/>
        <rFont val="Arial"/>
        <family val="2"/>
      </rPr>
      <t xml:space="preserve">       Fish  Catches  of  Fishery  Products</t>
    </r>
  </si>
  <si>
    <r>
      <t xml:space="preserve">44. </t>
    </r>
    <r>
      <rPr>
        <b/>
        <sz val="18"/>
        <rFont val="굴림"/>
        <family val="3"/>
      </rPr>
      <t>수산물가공품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생산고</t>
    </r>
    <r>
      <rPr>
        <b/>
        <sz val="18"/>
        <rFont val="Arial"/>
        <family val="2"/>
      </rPr>
      <t xml:space="preserve">     Production of Processed Fishery Commodities</t>
    </r>
  </si>
  <si>
    <r>
      <t xml:space="preserve">45. </t>
    </r>
    <r>
      <rPr>
        <b/>
        <sz val="18"/>
        <rFont val="굴림"/>
        <family val="3"/>
      </rPr>
      <t>수산물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계통판매고</t>
    </r>
    <r>
      <rPr>
        <b/>
        <sz val="18"/>
        <rFont val="Arial"/>
        <family val="2"/>
      </rPr>
      <t xml:space="preserve">    Cooperative Sales of Fishery Products</t>
    </r>
  </si>
  <si>
    <r>
      <t xml:space="preserve">46. </t>
    </r>
    <r>
      <rPr>
        <b/>
        <sz val="18"/>
        <rFont val="굴림"/>
        <family val="3"/>
      </rPr>
      <t>수산업협동조합현황</t>
    </r>
    <r>
      <rPr>
        <b/>
        <sz val="18"/>
        <rFont val="Arial"/>
        <family val="2"/>
      </rPr>
      <t xml:space="preserve">    Fishery Cooperative Federation        </t>
    </r>
  </si>
  <si>
    <r>
      <t xml:space="preserve">47.  </t>
    </r>
    <r>
      <rPr>
        <b/>
        <sz val="18"/>
        <rFont val="굴림"/>
        <family val="3"/>
      </rPr>
      <t>친환경농산물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인증현황</t>
    </r>
    <r>
      <rPr>
        <b/>
        <sz val="18"/>
        <rFont val="Arial"/>
        <family val="2"/>
      </rPr>
      <t xml:space="preserve">     Certification of Environment-friendly farming </t>
    </r>
  </si>
  <si>
    <t>탄닌원료</t>
  </si>
  <si>
    <t>Timber</t>
  </si>
  <si>
    <t>Fuel</t>
  </si>
  <si>
    <t>Agricultural</t>
  </si>
  <si>
    <t>Wild fruit</t>
  </si>
  <si>
    <t>Mushroom</t>
  </si>
  <si>
    <t>Fiber</t>
  </si>
  <si>
    <t>Tannin</t>
  </si>
  <si>
    <t>Medical</t>
  </si>
  <si>
    <t>Wild</t>
  </si>
  <si>
    <t>material</t>
  </si>
  <si>
    <t>and nuts</t>
  </si>
  <si>
    <t>Resin</t>
  </si>
  <si>
    <t>use</t>
  </si>
  <si>
    <t>shoot</t>
  </si>
  <si>
    <t>vegetable</t>
  </si>
  <si>
    <t>(M/T)</t>
  </si>
  <si>
    <t>(t)</t>
  </si>
  <si>
    <r>
      <t>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</si>
  <si>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죽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재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</si>
  <si>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</si>
  <si>
    <r>
      <t>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</si>
  <si>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섯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</si>
  <si>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</si>
  <si>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r>
      <t>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</si>
  <si>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r>
      <t>죽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순</t>
    </r>
  </si>
  <si>
    <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</si>
  <si>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</si>
  <si>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속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</si>
  <si>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㎏</t>
    </r>
    <r>
      <rPr>
        <sz val="10"/>
        <rFont val="Arial"/>
        <family val="2"/>
      </rPr>
      <t>)</t>
    </r>
  </si>
  <si>
    <t>(Unit : case)</t>
  </si>
  <si>
    <t>수렵수입액</t>
  </si>
  <si>
    <t>Hunting  license</t>
  </si>
  <si>
    <t>Permits of hunting</t>
  </si>
  <si>
    <t>Amount of</t>
  </si>
  <si>
    <t>game taken</t>
  </si>
  <si>
    <t>Income from</t>
  </si>
  <si>
    <t>Diplomat,</t>
  </si>
  <si>
    <t>or hunted</t>
  </si>
  <si>
    <t>hunting</t>
  </si>
  <si>
    <t>Native</t>
  </si>
  <si>
    <t>Foreigner</t>
  </si>
  <si>
    <t>military
personnel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</si>
  <si>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</si>
  <si>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r>
      <t>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허</t>
    </r>
  </si>
  <si>
    <r>
      <t>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인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</si>
  <si>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</si>
  <si>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</si>
  <si>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</si>
  <si>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외교관</t>
    </r>
    <r>
      <rPr>
        <sz val="10"/>
        <rFont val="Arial"/>
        <family val="2"/>
      </rPr>
      <t>·</t>
    </r>
    <r>
      <rPr>
        <sz val="10"/>
        <rFont val="돋움"/>
        <family val="3"/>
      </rPr>
      <t>군인</t>
    </r>
  </si>
  <si>
    <r>
      <t>(</t>
    </r>
    <r>
      <rPr>
        <sz val="10"/>
        <rFont val="돋움"/>
        <family val="3"/>
      </rPr>
      <t>마리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</si>
  <si>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</si>
  <si>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Class I</t>
  </si>
  <si>
    <t xml:space="preserve">Class II  </t>
  </si>
  <si>
    <t>Class III</t>
  </si>
  <si>
    <r>
      <t>1</t>
    </r>
    <r>
      <rPr>
        <sz val="10"/>
        <rFont val="돋움"/>
        <family val="3"/>
      </rPr>
      <t>종</t>
    </r>
  </si>
  <si>
    <r>
      <t>2</t>
    </r>
    <r>
      <rPr>
        <sz val="10"/>
        <rFont val="돋움"/>
        <family val="3"/>
      </rPr>
      <t>종</t>
    </r>
  </si>
  <si>
    <r>
      <t>3</t>
    </r>
    <r>
      <rPr>
        <sz val="10"/>
        <rFont val="돋움"/>
        <family val="3"/>
      </rPr>
      <t>종</t>
    </r>
  </si>
  <si>
    <t>(Unit : ha, thousand trees, thousand won, m)</t>
  </si>
  <si>
    <t>Hillside and coastal erosion control</t>
  </si>
  <si>
    <t>Stream channel improvement</t>
  </si>
  <si>
    <t>기  타 others</t>
  </si>
  <si>
    <t>Erosion control dam</t>
  </si>
  <si>
    <t>식재본수</t>
  </si>
  <si>
    <t>Seedlings</t>
  </si>
  <si>
    <t>Cost</t>
  </si>
  <si>
    <t>Length</t>
  </si>
  <si>
    <t>Place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</si>
  <si>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돋움"/>
        <family val="3"/>
      </rPr>
      <t>천본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, m)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</si>
  <si>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</si>
  <si>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Total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</si>
  <si>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마</t>
    </r>
    <r>
      <rPr>
        <sz val="10"/>
        <rFont val="Arial"/>
        <family val="2"/>
      </rPr>
      <t xml:space="preserve">        Sweet potato</t>
    </r>
  </si>
  <si>
    <r>
      <t>감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White potato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</si>
  <si>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</si>
  <si>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</si>
  <si>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량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</si>
  <si>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</si>
  <si>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</si>
  <si>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</si>
  <si>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곡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</si>
  <si>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</si>
  <si>
    <t xml:space="preserve">kg/10a </t>
  </si>
  <si>
    <t>Fresh</t>
  </si>
  <si>
    <t>Converted</t>
  </si>
  <si>
    <r>
      <t>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서
</t>
    </r>
    <r>
      <rPr>
        <sz val="10"/>
        <rFont val="Arial"/>
        <family val="2"/>
      </rPr>
      <t>Fresh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</si>
  <si>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곡
</t>
    </r>
    <r>
      <rPr>
        <sz val="10"/>
        <rFont val="Arial"/>
        <family val="2"/>
      </rPr>
      <t>Converted</t>
    </r>
  </si>
  <si>
    <r>
      <t xml:space="preserve">8. 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Vegetable Production</t>
    </r>
  </si>
  <si>
    <t>생산량</t>
  </si>
  <si>
    <t>Production</t>
  </si>
  <si>
    <t>Area</t>
  </si>
  <si>
    <t>kg/10a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</si>
  <si>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</si>
  <si>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>(Unut : ha, M/T)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</si>
  <si>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</si>
  <si>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            Fruit  vegetables</t>
    </r>
  </si>
  <si>
    <t>Year</t>
  </si>
  <si>
    <r>
      <t xml:space="preserve"> Source :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>Eco-agriculture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</si>
  <si>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친환경감귤농정과</t>
    </r>
  </si>
  <si>
    <t>Source : Eco Tangerine &amp;  Agricultural Affairs Div.</t>
  </si>
  <si>
    <r>
      <t>Source : Eco Tangerine &amp;  Agricultural Affairs Div</t>
    </r>
    <r>
      <rPr>
        <sz val="10"/>
        <rFont val="Arial"/>
        <family val="2"/>
      </rPr>
      <t xml:space="preserve">. </t>
    </r>
  </si>
  <si>
    <t xml:space="preserve"> Source : Jeju Special Self-Governing Province Agriculture Policy Division</t>
  </si>
  <si>
    <r>
      <t xml:space="preserve">Source : Jeju Special Self-Governing Province  </t>
    </r>
    <r>
      <rPr>
        <sz val="10"/>
        <rFont val="Arial"/>
        <family val="2"/>
      </rPr>
      <t>Agriculture Policy Div,National Agricultural Cooperative Federation Jeju Regional Head Office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</si>
  <si>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  <r>
      <rPr>
        <sz val="10"/>
        <rFont val="Arial"/>
        <family val="2"/>
      </rPr>
      <t>,</t>
    </r>
    <r>
      <rPr>
        <sz val="10"/>
        <rFont val="굴림"/>
        <family val="3"/>
      </rPr>
      <t>농협중앙회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</si>
  <si>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축정과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</si>
  <si>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</si>
  <si>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Gender</t>
    </r>
  </si>
  <si>
    <t>남</t>
  </si>
  <si>
    <t>여</t>
  </si>
  <si>
    <t>Female</t>
  </si>
  <si>
    <t>-</t>
  </si>
  <si>
    <r>
      <t xml:space="preserve">26. </t>
    </r>
    <r>
      <rPr>
        <b/>
        <sz val="18"/>
        <rFont val="돋움"/>
        <family val="3"/>
      </rPr>
      <t>임상별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산림면적</t>
    </r>
    <r>
      <rPr>
        <b/>
        <sz val="18"/>
        <rFont val="Arial"/>
        <family val="2"/>
      </rPr>
      <t xml:space="preserve">          Area of Forest Land by Forest Type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</si>
  <si>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녹지환경과</t>
    </r>
  </si>
  <si>
    <t>Source : Environmental Management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</si>
  <si>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녹지환경과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</si>
  <si>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공원녹지</t>
    </r>
    <r>
      <rPr>
        <sz val="10"/>
        <rFont val="굴림"/>
        <family val="3"/>
      </rPr>
      <t>과</t>
    </r>
  </si>
  <si>
    <r>
      <t xml:space="preserve">         Source : </t>
    </r>
    <r>
      <rPr>
        <sz val="10"/>
        <rFont val="Arial"/>
        <family val="2"/>
      </rPr>
      <t xml:space="preserve"> Parks</t>
    </r>
    <r>
      <rPr>
        <sz val="10"/>
        <rFont val="Arial"/>
        <family val="2"/>
      </rPr>
      <t xml:space="preserve"> &amp;  </t>
    </r>
    <r>
      <rPr>
        <sz val="10"/>
        <rFont val="Arial"/>
        <family val="2"/>
      </rPr>
      <t xml:space="preserve">Forestry </t>
    </r>
    <r>
      <rPr>
        <sz val="10"/>
        <rFont val="Arial"/>
        <family val="2"/>
      </rPr>
      <t>Div.</t>
    </r>
  </si>
  <si>
    <r>
      <t xml:space="preserve">   </t>
    </r>
    <r>
      <rPr>
        <sz val="10"/>
        <rFont val="Arial"/>
        <family val="2"/>
      </rPr>
      <t>Source :  Parks &amp;  Forestry Div.</t>
    </r>
  </si>
  <si>
    <t>41. 어업권 Fishery Licenses</t>
  </si>
  <si>
    <r>
      <t>Source :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Fisheries Policy Division</t>
    </r>
  </si>
  <si>
    <t>Source : Jeju Special Self-Governing Province Fisheries Policy Div.</t>
  </si>
  <si>
    <t>Source : Jeju Special Self-Governing Province Maritime Affairs and Fisheries Policy Div.</t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</si>
  <si>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Marine Resources Div</t>
    </r>
    <r>
      <rPr>
        <sz val="10"/>
        <rFont val="Arial"/>
        <family val="2"/>
      </rPr>
      <t>.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</si>
  <si>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 Water melon</t>
    </r>
  </si>
  <si>
    <r>
      <t>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  Sweet melon</t>
    </r>
  </si>
  <si>
    <r>
      <t>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토</t>
    </r>
    <r>
      <rPr>
        <sz val="10"/>
        <rFont val="Arial"/>
        <family val="2"/>
      </rPr>
      <t xml:space="preserve">    Tomato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</si>
  <si>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이</t>
    </r>
    <r>
      <rPr>
        <sz val="10"/>
        <rFont val="Arial"/>
        <family val="2"/>
      </rPr>
      <t xml:space="preserve">   Cucumber</t>
    </r>
  </si>
  <si>
    <r>
      <t>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  Pumpkin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</si>
  <si>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</si>
  <si>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</si>
  <si>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t>생산량</t>
  </si>
  <si>
    <t>Production</t>
  </si>
  <si>
    <t>Area</t>
  </si>
  <si>
    <t>kg/10a</t>
  </si>
  <si>
    <t>2 0 0 5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</si>
  <si>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</si>
  <si>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 Leafy  and  Stem  vegetables</t>
    </r>
  </si>
  <si>
    <r>
      <t>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Chinese cabbage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</si>
  <si>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  Spinach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</si>
  <si>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 Lettuce</t>
    </r>
  </si>
  <si>
    <r>
      <t>양배추</t>
    </r>
    <r>
      <rPr>
        <sz val="10"/>
        <rFont val="Arial"/>
        <family val="2"/>
      </rPr>
      <t xml:space="preserve">  Cabbage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</si>
  <si>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Others</t>
    </r>
  </si>
  <si>
    <r>
      <t xml:space="preserve">8. </t>
    </r>
    <r>
      <rPr>
        <b/>
        <sz val="18"/>
        <rFont val="돋움"/>
        <family val="3"/>
      </rPr>
      <t>채소류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 Vegetable  Production (Cont'd)</t>
    </r>
  </si>
  <si>
    <r>
      <t>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       Root  vegetables</t>
    </r>
  </si>
  <si>
    <r>
      <t>무</t>
    </r>
    <r>
      <rPr>
        <sz val="10"/>
        <rFont val="Arial"/>
        <family val="2"/>
      </rPr>
      <t xml:space="preserve">     Radish</t>
    </r>
  </si>
  <si>
    <r>
      <t>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근</t>
    </r>
    <r>
      <rPr>
        <sz val="10"/>
        <rFont val="Arial"/>
        <family val="2"/>
      </rPr>
      <t xml:space="preserve">     Carrot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</si>
  <si>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</si>
  <si>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</si>
  <si>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</si>
  <si>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                       Flavour  vegetables</t>
    </r>
  </si>
  <si>
    <r>
      <t>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추</t>
    </r>
    <r>
      <rPr>
        <sz val="10"/>
        <rFont val="Arial"/>
        <family val="2"/>
      </rPr>
      <t xml:space="preserve">  Red pepper</t>
    </r>
  </si>
  <si>
    <r>
      <t>파</t>
    </r>
    <r>
      <rPr>
        <sz val="10"/>
        <rFont val="Arial"/>
        <family val="2"/>
      </rPr>
      <t xml:space="preserve">     Welsh  onion</t>
    </r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</si>
  <si>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파</t>
    </r>
    <r>
      <rPr>
        <sz val="10"/>
        <rFont val="Arial"/>
        <family val="2"/>
      </rPr>
      <t xml:space="preserve">   Onion</t>
    </r>
  </si>
  <si>
    <r>
      <t>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늘</t>
    </r>
    <r>
      <rPr>
        <sz val="10"/>
        <rFont val="Arial"/>
        <family val="2"/>
      </rPr>
      <t xml:space="preserve">  Garlic</t>
    </r>
  </si>
  <si>
    <r>
      <t>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강</t>
    </r>
    <r>
      <rPr>
        <sz val="10"/>
        <rFont val="Arial"/>
        <family val="2"/>
      </rPr>
      <t xml:space="preserve">  Ginger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</si>
  <si>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  Others</t>
    </r>
  </si>
  <si>
    <r>
      <t>(</t>
    </r>
    <r>
      <rPr>
        <sz val="10"/>
        <rFont val="돋움"/>
        <family val="3"/>
      </rPr>
      <t>단위 : ha, 천본)</t>
    </r>
  </si>
  <si>
    <t>(Unit : ha, thousand flowers)</t>
  </si>
  <si>
    <t>생산량</t>
  </si>
  <si>
    <t>1 9 8 8</t>
  </si>
  <si>
    <t>1 9 9 3</t>
  </si>
  <si>
    <t>1 9 9 9</t>
  </si>
  <si>
    <t>2 0 0 0</t>
  </si>
  <si>
    <t>2 0 0 3</t>
  </si>
  <si>
    <t>2 0 0 4</t>
  </si>
  <si>
    <r>
      <t xml:space="preserve">1. </t>
    </r>
    <r>
      <rPr>
        <b/>
        <sz val="18"/>
        <rFont val="돋움"/>
        <family val="3"/>
      </rPr>
      <t>농가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농가인구</t>
    </r>
    <r>
      <rPr>
        <b/>
        <sz val="18"/>
        <rFont val="Arial"/>
        <family val="2"/>
      </rPr>
      <t xml:space="preserve">          Farm Households and Population</t>
    </r>
  </si>
  <si>
    <r>
      <t xml:space="preserve">10. </t>
    </r>
    <r>
      <rPr>
        <b/>
        <sz val="18"/>
        <rFont val="돋움"/>
        <family val="3"/>
      </rPr>
      <t>특용작물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 xml:space="preserve">        Production  of  Oil  seeds  and  Cash  crops</t>
    </r>
  </si>
  <si>
    <r>
      <t xml:space="preserve">11. </t>
    </r>
    <r>
      <rPr>
        <b/>
        <sz val="18"/>
        <rFont val="굴림"/>
        <family val="3"/>
      </rPr>
      <t>과실류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Fruit  Production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</si>
  <si>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M/T)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</si>
  <si>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</si>
  <si>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r>
      <t>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귤</t>
    </r>
    <r>
      <rPr>
        <sz val="10"/>
        <rFont val="Arial"/>
        <family val="2"/>
      </rPr>
      <t xml:space="preserve">   Citrus</t>
    </r>
  </si>
  <si>
    <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</t>
    </r>
    <r>
      <rPr>
        <sz val="10"/>
        <rFont val="Arial"/>
        <family val="2"/>
      </rPr>
      <t xml:space="preserve">   Pineapple</t>
    </r>
  </si>
  <si>
    <r>
      <t>단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   Persimmon</t>
    </r>
  </si>
  <si>
    <r>
      <t>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kiwi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</si>
  <si>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Others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</si>
  <si>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</si>
  <si>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생산량</t>
  </si>
  <si>
    <t>Area</t>
  </si>
  <si>
    <t>kg/10a</t>
  </si>
  <si>
    <t>2 0 0 5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</si>
  <si>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포도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망고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등임</t>
    </r>
  </si>
  <si>
    <t>Note : Others - pear, grape, mango etc.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</si>
  <si>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M/T,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</si>
  <si>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ha, M/T, million won)</t>
  </si>
  <si>
    <t>Others</t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</si>
  <si>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</si>
  <si>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품종별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</t>
    </r>
    <r>
      <rPr>
        <sz val="10"/>
        <rFont val="Arial"/>
        <family val="2"/>
      </rPr>
      <t xml:space="preserve">       production  by  Citrus(M/T)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</si>
  <si>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</si>
  <si>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Handling method(M/T)</t>
    </r>
  </si>
  <si>
    <t>(ha)</t>
  </si>
  <si>
    <r>
      <t>온주</t>
    </r>
    <r>
      <rPr>
        <sz val="10"/>
        <rFont val="Arial"/>
        <family val="2"/>
      </rPr>
      <t xml:space="preserve">  Satsuma Mandarin</t>
    </r>
  </si>
  <si>
    <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류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</si>
  <si>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</si>
  <si>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생과반출</t>
  </si>
  <si>
    <t>가공처리</t>
  </si>
  <si>
    <t>기타소비</t>
  </si>
  <si>
    <r>
      <t>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</si>
  <si>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</si>
  <si>
    <t>Planted</t>
  </si>
  <si>
    <t xml:space="preserve">Mid/Late </t>
  </si>
  <si>
    <t>Citrus noblise</t>
  </si>
  <si>
    <t>Sold as fresh</t>
  </si>
  <si>
    <t>area</t>
  </si>
  <si>
    <t>Early harvested</t>
  </si>
  <si>
    <t>harvasted</t>
  </si>
  <si>
    <t>(Orange)</t>
  </si>
  <si>
    <t>Gross receipts</t>
  </si>
  <si>
    <t>fruit</t>
  </si>
  <si>
    <t>Processed</t>
  </si>
  <si>
    <t>Others</t>
  </si>
  <si>
    <r>
      <t>(Unit</t>
    </r>
    <r>
      <rPr>
        <sz val="10"/>
        <rFont val="Arial"/>
        <family val="2"/>
      </rPr>
      <t xml:space="preserve"> : 1000kg)</t>
    </r>
  </si>
  <si>
    <r>
      <t>합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</si>
  <si>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겉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Barley</t>
    </r>
  </si>
  <si>
    <r>
      <t>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Naked barley</t>
    </r>
  </si>
  <si>
    <r>
      <t>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리</t>
    </r>
    <r>
      <rPr>
        <sz val="10"/>
        <color indexed="8"/>
        <rFont val="Arial"/>
        <family val="2"/>
      </rPr>
      <t xml:space="preserve"> Beer barley</t>
    </r>
  </si>
  <si>
    <t>계</t>
  </si>
  <si>
    <r>
      <t xml:space="preserve">1 </t>
    </r>
    <r>
      <rPr>
        <sz val="10"/>
        <color indexed="8"/>
        <rFont val="한양신명조,한컴돋움"/>
        <family val="3"/>
      </rPr>
      <t>등</t>
    </r>
  </si>
  <si>
    <r>
      <t xml:space="preserve">2 </t>
    </r>
    <r>
      <rPr>
        <sz val="10"/>
        <color indexed="8"/>
        <rFont val="한양신명조,한컴돋움"/>
        <family val="3"/>
      </rPr>
      <t>등</t>
    </r>
  </si>
  <si>
    <t>등외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</si>
  <si>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</si>
  <si>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person, million won)</t>
  </si>
  <si>
    <t>조합수</t>
  </si>
  <si>
    <t>조합원수</t>
  </si>
  <si>
    <r>
      <t>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</si>
  <si>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</si>
  <si>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Staffs</t>
  </si>
  <si>
    <t>Major Economic Business</t>
  </si>
  <si>
    <t>Number</t>
  </si>
  <si>
    <t>계</t>
  </si>
  <si>
    <t>남</t>
  </si>
  <si>
    <t>여</t>
  </si>
  <si>
    <t>판매</t>
  </si>
  <si>
    <t>구매</t>
  </si>
  <si>
    <t>생활물자</t>
  </si>
  <si>
    <t>가공</t>
  </si>
  <si>
    <t>창고</t>
  </si>
  <si>
    <t>of</t>
  </si>
  <si>
    <t>Ware</t>
  </si>
  <si>
    <t>unions</t>
  </si>
  <si>
    <t>Members</t>
  </si>
  <si>
    <t>Total</t>
  </si>
  <si>
    <t>Male</t>
  </si>
  <si>
    <t>Female</t>
  </si>
  <si>
    <t>Sale</t>
  </si>
  <si>
    <t>Purchasing</t>
  </si>
  <si>
    <t>Processing</t>
  </si>
  <si>
    <t>house</t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</si>
  <si>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</si>
  <si>
    <t xml:space="preserve"> Regional Head Offices</t>
  </si>
  <si>
    <t>지역 농,축협</t>
  </si>
  <si>
    <t xml:space="preserve"> Regional Cooperative</t>
  </si>
  <si>
    <t>품목 농,축협</t>
  </si>
  <si>
    <t xml:space="preserve"> Special Cooperative</t>
  </si>
  <si>
    <t>주요경제사업실적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</si>
  <si>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</si>
  <si>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</si>
  <si>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t>Credit business by the whole year</t>
  </si>
  <si>
    <t>Balance in deposit as of year-end</t>
  </si>
  <si>
    <r>
      <t xml:space="preserve">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2)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</si>
  <si>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r>
      <t>Med</t>
    </r>
    <r>
      <rPr>
        <sz val="10"/>
        <rFont val="Arial"/>
        <family val="2"/>
      </rPr>
      <t>ium</t>
    </r>
  </si>
  <si>
    <t>Speed splayer</t>
  </si>
  <si>
    <t>paddy field</t>
  </si>
  <si>
    <r>
      <t>Wal</t>
    </r>
    <r>
      <rPr>
        <sz val="10"/>
        <rFont val="Arial"/>
        <family val="2"/>
      </rPr>
      <t>king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</si>
  <si>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</si>
  <si>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Cont</t>
    </r>
    <r>
      <rPr>
        <sz val="10"/>
        <rFont val="Arial"/>
        <family val="2"/>
      </rPr>
      <t>roller</t>
    </r>
  </si>
  <si>
    <t xml:space="preserve">  2003(Jejusi)</t>
  </si>
  <si>
    <t xml:space="preserve">  2003(Bukjeju)</t>
  </si>
  <si>
    <t xml:space="preserve">  2004(Jejusi)</t>
  </si>
  <si>
    <t xml:space="preserve">  2004(Bukjeju)</t>
  </si>
  <si>
    <t>2 0 0 5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</si>
  <si>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</si>
  <si>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Source :</t>
    </r>
    <r>
      <rPr>
        <sz val="10"/>
        <rFont val="Arial"/>
        <family val="2"/>
      </rPr>
      <t xml:space="preserve"> Jeju Special Self-Governing Province Livestock Policy Div.</t>
    </r>
  </si>
  <si>
    <t>Meat
wrapping
business</t>
  </si>
  <si>
    <t xml:space="preserve">  2003(Jejusi)</t>
  </si>
  <si>
    <t xml:space="preserve">  2003(Bukjeju)</t>
  </si>
  <si>
    <t xml:space="preserve">  2004(Jejusi)</t>
  </si>
  <si>
    <t>Source : Kostat, Statistics Korea</t>
  </si>
  <si>
    <r>
      <t>주</t>
    </r>
    <r>
      <rPr>
        <sz val="11"/>
        <rFont val="Arial"/>
        <family val="2"/>
      </rPr>
      <t>) 2005</t>
    </r>
    <r>
      <rPr>
        <sz val="11"/>
        <rFont val="돋움"/>
        <family val="3"/>
      </rPr>
      <t>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어업기본통계조사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수치임</t>
    </r>
  </si>
  <si>
    <t>Note : 1) 2005 data : from agricultural census</t>
  </si>
  <si>
    <t>Source : Kostat, Statistics Korea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</si>
  <si>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연도별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어업기본통계조사</t>
    </r>
    <r>
      <rPr>
        <sz val="10"/>
        <rFont val="Arial"/>
        <family val="2"/>
      </rPr>
      <t>" (2005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수치는</t>
    </r>
    <r>
      <rPr>
        <sz val="10"/>
        <rFont val="Arial"/>
        <family val="2"/>
      </rPr>
      <t xml:space="preserve"> "2005 </t>
    </r>
    <r>
      <rPr>
        <sz val="10"/>
        <rFont val="돋움"/>
        <family val="3"/>
      </rPr>
      <t>어업총조사</t>
    </r>
    <r>
      <rPr>
        <sz val="10"/>
        <rFont val="Arial"/>
        <family val="2"/>
      </rPr>
      <t xml:space="preserve">" </t>
    </r>
    <r>
      <rPr>
        <sz val="10"/>
        <rFont val="돋움"/>
        <family val="3"/>
      </rPr>
      <t>자료임</t>
    </r>
    <r>
      <rPr>
        <sz val="10"/>
        <rFont val="Arial"/>
        <family val="2"/>
      </rPr>
      <t>)</t>
    </r>
  </si>
  <si>
    <t xml:space="preserve">        Note : 1) 2000 data : from agricultural census</t>
  </si>
  <si>
    <r>
      <t xml:space="preserve">          * 2002</t>
    </r>
    <r>
      <rPr>
        <sz val="11"/>
        <rFont val="돋움"/>
        <family val="3"/>
      </rPr>
      <t>∼</t>
    </r>
    <r>
      <rPr>
        <sz val="11"/>
        <rFont val="Arial"/>
        <family val="2"/>
      </rPr>
      <t>2004</t>
    </r>
    <r>
      <rPr>
        <sz val="11"/>
        <rFont val="돋움"/>
        <family val="3"/>
      </rPr>
      <t>년</t>
    </r>
    <r>
      <rPr>
        <sz val="11"/>
        <rFont val="Arial"/>
        <family val="2"/>
      </rPr>
      <t>,2006</t>
    </r>
    <r>
      <rPr>
        <sz val="11"/>
        <rFont val="돋움"/>
        <family val="3"/>
      </rPr>
      <t>년도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성별.연령별 어업가구원은 시도별로 생산하지 않음</t>
    </r>
  </si>
  <si>
    <r>
      <t xml:space="preserve">         2) </t>
    </r>
    <r>
      <rPr>
        <sz val="10"/>
        <rFont val="굴림"/>
        <family val="3"/>
      </rPr>
      <t>추계자료이므로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</si>
  <si>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>Source : Kostat, Statistics Korea</t>
  </si>
  <si>
    <t>Note : 1) 2000 data : from agricultural census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</si>
  <si>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연도별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어업기본통계조사</t>
    </r>
    <r>
      <rPr>
        <sz val="10"/>
        <rFont val="Arial"/>
        <family val="2"/>
      </rPr>
      <t>" (2005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수치는</t>
    </r>
    <r>
      <rPr>
        <sz val="10"/>
        <rFont val="Arial"/>
        <family val="2"/>
      </rPr>
      <t xml:space="preserve"> "2005 </t>
    </r>
    <r>
      <rPr>
        <sz val="10"/>
        <rFont val="돋움"/>
        <family val="3"/>
      </rPr>
      <t>어업총조사</t>
    </r>
    <r>
      <rPr>
        <sz val="10"/>
        <rFont val="Arial"/>
        <family val="2"/>
      </rPr>
      <t xml:space="preserve">" </t>
    </r>
    <r>
      <rPr>
        <sz val="10"/>
        <rFont val="돋움"/>
        <family val="3"/>
      </rPr>
      <t>자료이며</t>
    </r>
    <r>
      <rPr>
        <sz val="10"/>
        <rFont val="Arial"/>
        <family val="2"/>
      </rPr>
      <t xml:space="preserve"> 60~69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수치에는</t>
    </r>
    <r>
      <rPr>
        <sz val="10"/>
        <rFont val="Arial"/>
        <family val="2"/>
      </rPr>
      <t xml:space="preserve"> 70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>)</t>
    </r>
  </si>
  <si>
    <r>
      <t xml:space="preserve">          * 2002</t>
    </r>
    <r>
      <rPr>
        <sz val="11"/>
        <rFont val="돋움"/>
        <family val="3"/>
      </rPr>
      <t>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연령별 어업가구원의 성별 구분은 시도별로 제공하지 않음</t>
    </r>
  </si>
  <si>
    <t>2 0 0 8</t>
  </si>
  <si>
    <t>…</t>
  </si>
  <si>
    <t xml:space="preserve">  2004(Bukjeju)</t>
  </si>
  <si>
    <t>Source : Jeju Special Self-Governing Province Livestock Policy Div.</t>
  </si>
  <si>
    <t>2003(Jejusi)</t>
  </si>
  <si>
    <t>2003(Bukjeju)</t>
  </si>
  <si>
    <t>2004(Jejusi)</t>
  </si>
  <si>
    <t>2004(Bukjeju)</t>
  </si>
  <si>
    <r>
      <t xml:space="preserve">   </t>
    </r>
    <r>
      <rPr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     Source : Jeju Special Self-Governing Province Environment &amp; Park Div.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</si>
  <si>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</si>
  <si>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</si>
  <si>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항</t>
    </r>
    <r>
      <rPr>
        <sz val="10"/>
        <rFont val="Arial"/>
        <family val="2"/>
      </rPr>
      <t xml:space="preserve">     Fishing ports</t>
    </r>
  </si>
  <si>
    <r>
      <t>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</si>
  <si>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</t>
    </r>
  </si>
  <si>
    <r>
      <t>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</si>
  <si>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</si>
  <si>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</si>
  <si>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r>
      <t>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</si>
  <si>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</si>
  <si>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항</t>
    </r>
  </si>
  <si>
    <t>소규모</t>
  </si>
  <si>
    <t>Consignment shed</t>
  </si>
  <si>
    <t>Breakwater</t>
  </si>
  <si>
    <t>Quay wall</t>
  </si>
  <si>
    <t>Wharf</t>
  </si>
  <si>
    <t>Potable water facilities</t>
  </si>
  <si>
    <t>Fueling facilities</t>
  </si>
  <si>
    <t>Designated fishing ports</t>
  </si>
  <si>
    <r>
      <t>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항</t>
    </r>
  </si>
  <si>
    <r>
      <t>개소</t>
    </r>
    <r>
      <rPr>
        <sz val="10"/>
        <rFont val="Arial"/>
        <family val="2"/>
      </rPr>
      <t xml:space="preserve"> </t>
    </r>
  </si>
  <si>
    <t>연장</t>
  </si>
  <si>
    <t>개소</t>
  </si>
  <si>
    <r>
      <t>1</t>
    </r>
    <r>
      <rPr>
        <sz val="10"/>
        <rFont val="돋움"/>
        <family val="3"/>
      </rPr>
      <t>일급수능력</t>
    </r>
  </si>
  <si>
    <t>탱크수</t>
  </si>
  <si>
    <t>저장능력</t>
  </si>
  <si>
    <t>국가어항</t>
  </si>
  <si>
    <t>지방어항</t>
  </si>
  <si>
    <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</si>
  <si>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(m)</t>
  </si>
  <si>
    <r>
      <t>(t/</t>
    </r>
    <r>
      <rPr>
        <sz val="10"/>
        <rFont val="돋움"/>
        <family val="3"/>
      </rPr>
      <t>일</t>
    </r>
    <r>
      <rPr>
        <sz val="10"/>
        <rFont val="Arial"/>
        <family val="2"/>
      </rPr>
      <t>)
Daily</t>
    </r>
  </si>
  <si>
    <t>Number</t>
  </si>
  <si>
    <t>(D/M)</t>
  </si>
  <si>
    <t>Village</t>
  </si>
  <si>
    <t>Small</t>
  </si>
  <si>
    <t>Water-supply</t>
  </si>
  <si>
    <t>of</t>
  </si>
  <si>
    <t>Storage</t>
  </si>
  <si>
    <t>Total</t>
  </si>
  <si>
    <t>Sub-total</t>
  </si>
  <si>
    <t>National</t>
  </si>
  <si>
    <t>Regional</t>
  </si>
  <si>
    <t>ased</t>
  </si>
  <si>
    <t>size</t>
  </si>
  <si>
    <t>Place</t>
  </si>
  <si>
    <t>Area</t>
  </si>
  <si>
    <t>Length</t>
  </si>
  <si>
    <t>Capacity</t>
  </si>
  <si>
    <t>tanks</t>
  </si>
  <si>
    <t>42(9)</t>
  </si>
  <si>
    <t>46(10)</t>
  </si>
  <si>
    <t>35(10)</t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</si>
  <si>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</si>
  <si>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</si>
  <si>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8,598(2,000)</t>
  </si>
  <si>
    <t>7,629(1,631)</t>
  </si>
  <si>
    <t>3,450(1,135)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</si>
  <si>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</si>
  <si>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</si>
  <si>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8,684(2,000)</t>
  </si>
  <si>
    <t>7,827(1,631)</t>
  </si>
  <si>
    <t>3,516(1,135)</t>
  </si>
  <si>
    <t xml:space="preserve">  2004(Bukjeju)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</si>
  <si>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는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소규모어항</t>
    </r>
    <r>
      <rPr>
        <sz val="10"/>
        <rFont val="Arial"/>
        <family val="2"/>
      </rPr>
      <t>('98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분류</t>
    </r>
    <r>
      <rPr>
        <sz val="10"/>
        <rFont val="Arial"/>
        <family val="2"/>
      </rPr>
      <t>), 7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도서낙도지역</t>
    </r>
    <r>
      <rPr>
        <sz val="10"/>
        <rFont val="Arial"/>
        <family val="2"/>
      </rPr>
      <t xml:space="preserve"> </t>
    </r>
  </si>
  <si>
    <r>
      <t xml:space="preserve">Source : </t>
    </r>
    <r>
      <rPr>
        <sz val="10"/>
        <rFont val="Arial"/>
        <family val="2"/>
      </rPr>
      <t>Jeju Special Self-Governing Province Maritime Affairs and Fisheries Policy Div.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</si>
  <si>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</si>
  <si>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</si>
  <si>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2 0 0 7</t>
  </si>
  <si>
    <t>2 0 0 8</t>
  </si>
  <si>
    <t>2 0 0 8</t>
  </si>
  <si>
    <t xml:space="preserve">2 0 0 7 </t>
  </si>
  <si>
    <t>2 0 0 8</t>
  </si>
  <si>
    <t xml:space="preserve">2 0 0 8 </t>
  </si>
  <si>
    <t>2 0 0 8</t>
  </si>
  <si>
    <t>2 0 0 8</t>
  </si>
  <si>
    <t>2 0 0 8</t>
  </si>
  <si>
    <t>2 0 0 5</t>
  </si>
  <si>
    <t xml:space="preserve">콜 레 라 </t>
  </si>
  <si>
    <t xml:space="preserve">돼     지 </t>
  </si>
  <si>
    <r>
      <t>H</t>
    </r>
    <r>
      <rPr>
        <sz val="10"/>
        <rFont val="Arial"/>
        <family val="2"/>
      </rPr>
      <t>og cholera</t>
    </r>
  </si>
  <si>
    <t>2 0 0 8</t>
  </si>
  <si>
    <t>2 0 0 8</t>
  </si>
  <si>
    <t>운송</t>
  </si>
  <si>
    <t>공제</t>
  </si>
  <si>
    <t>이용기타</t>
  </si>
  <si>
    <t>금융자금</t>
  </si>
  <si>
    <t>정책자금</t>
  </si>
  <si>
    <t>저축성예금</t>
  </si>
  <si>
    <t>요구불예금</t>
  </si>
  <si>
    <t>Credit</t>
  </si>
  <si>
    <t>Policy</t>
  </si>
  <si>
    <t xml:space="preserve">savings </t>
  </si>
  <si>
    <t>Demand</t>
  </si>
  <si>
    <t>Mutual aid</t>
  </si>
  <si>
    <t>fund</t>
  </si>
  <si>
    <t>deposit</t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</si>
  <si>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</si>
  <si>
    <t xml:space="preserve"> Regional Head Offices</t>
  </si>
  <si>
    <t>지역조합</t>
  </si>
  <si>
    <t xml:space="preserve"> Regional Cooperative</t>
  </si>
  <si>
    <t>품목조합</t>
  </si>
  <si>
    <t>2 0 0 6</t>
  </si>
  <si>
    <t>-</t>
  </si>
  <si>
    <t>2 0 0 6</t>
  </si>
  <si>
    <t>-</t>
  </si>
  <si>
    <t>(10)</t>
  </si>
  <si>
    <r>
      <t>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량</t>
    </r>
  </si>
  <si>
    <r>
      <t>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액</t>
    </r>
  </si>
  <si>
    <t xml:space="preserve"> Special Cooperative</t>
  </si>
  <si>
    <t>연별</t>
  </si>
  <si>
    <r>
      <t>Y</t>
    </r>
    <r>
      <rPr>
        <sz val="10"/>
        <rFont val="Arial"/>
        <family val="2"/>
      </rPr>
      <t>ear</t>
    </r>
  </si>
  <si>
    <t xml:space="preserve">  2003(Jejusi)</t>
  </si>
  <si>
    <t xml:space="preserve">  2004(Jejusi)</t>
  </si>
  <si>
    <t>연별</t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</si>
  <si>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</si>
  <si>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9"/>
        <color indexed="8"/>
        <rFont val="굴림"/>
        <family val="3"/>
      </rPr>
      <t>주</t>
    </r>
    <r>
      <rPr>
        <sz val="9"/>
        <color indexed="8"/>
        <rFont val="Arial"/>
        <family val="2"/>
      </rPr>
      <t xml:space="preserve"> : 1) </t>
    </r>
    <r>
      <rPr>
        <sz val="9"/>
        <color indexed="8"/>
        <rFont val="굴림"/>
        <family val="3"/>
      </rPr>
      <t>연도별</t>
    </r>
    <r>
      <rPr>
        <sz val="9"/>
        <color indexed="8"/>
        <rFont val="Arial"/>
        <family val="2"/>
      </rPr>
      <t xml:space="preserve"> "</t>
    </r>
    <r>
      <rPr>
        <sz val="9"/>
        <color indexed="8"/>
        <rFont val="굴림"/>
        <family val="3"/>
      </rPr>
      <t>농업기본통계조사</t>
    </r>
    <r>
      <rPr>
        <sz val="9"/>
        <color indexed="8"/>
        <rFont val="Arial"/>
        <family val="2"/>
      </rPr>
      <t>"(2005</t>
    </r>
    <r>
      <rPr>
        <sz val="9"/>
        <color indexed="8"/>
        <rFont val="굴림"/>
        <family val="3"/>
      </rPr>
      <t>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수치는</t>
    </r>
    <r>
      <rPr>
        <sz val="9"/>
        <color indexed="8"/>
        <rFont val="Arial"/>
        <family val="2"/>
      </rPr>
      <t xml:space="preserve"> "2005 </t>
    </r>
    <r>
      <rPr>
        <sz val="9"/>
        <color indexed="8"/>
        <rFont val="굴림"/>
        <family val="3"/>
      </rPr>
      <t>농업총조사</t>
    </r>
    <r>
      <rPr>
        <sz val="9"/>
        <color indexed="8"/>
        <rFont val="Arial"/>
        <family val="2"/>
      </rPr>
      <t xml:space="preserve">" </t>
    </r>
    <r>
      <rPr>
        <sz val="9"/>
        <color indexed="8"/>
        <rFont val="굴림"/>
        <family val="3"/>
      </rPr>
      <t>자료임</t>
    </r>
    <r>
      <rPr>
        <sz val="9"/>
        <color indexed="8"/>
        <rFont val="Arial"/>
        <family val="2"/>
      </rPr>
      <t>)</t>
    </r>
  </si>
  <si>
    <r>
      <t xml:space="preserve">         2) </t>
    </r>
    <r>
      <rPr>
        <sz val="9"/>
        <color indexed="8"/>
        <rFont val="굴림"/>
        <family val="3"/>
      </rPr>
      <t>추계자료이므로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단단위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합계가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맞지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않은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경우가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굴림"/>
        <family val="3"/>
      </rPr>
      <t>있음</t>
    </r>
  </si>
  <si>
    <r>
      <t xml:space="preserve">         3)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</si>
  <si>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</si>
  <si>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</si>
  <si>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</si>
  <si>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</si>
  <si>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</si>
  <si>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2003(Bukjeju)</t>
  </si>
  <si>
    <t xml:space="preserve">  2004(Bukjeju)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</si>
  <si>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</si>
  <si>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t>-</t>
  </si>
  <si>
    <t>연  별</t>
  </si>
  <si>
    <t>연   별</t>
  </si>
  <si>
    <r>
      <t xml:space="preserve">Produc
</t>
    </r>
    <r>
      <rPr>
        <sz val="10"/>
        <rFont val="Arial"/>
        <family val="2"/>
      </rPr>
      <t>-</t>
    </r>
    <r>
      <rPr>
        <sz val="10"/>
        <rFont val="Arial"/>
        <family val="2"/>
      </rPr>
      <t>tion</t>
    </r>
  </si>
  <si>
    <r>
      <t xml:space="preserve">14. </t>
    </r>
    <r>
      <rPr>
        <b/>
        <sz val="18"/>
        <rFont val="굴림"/>
        <family val="3"/>
      </rPr>
      <t>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National  Agricultural  Cooperative  Federation</t>
    </r>
  </si>
  <si>
    <r>
      <t xml:space="preserve">Commo
</t>
    </r>
    <r>
      <rPr>
        <sz val="10"/>
        <rFont val="Arial"/>
        <family val="2"/>
      </rPr>
      <t>-</t>
    </r>
    <r>
      <rPr>
        <sz val="10"/>
        <rFont val="Arial"/>
        <family val="2"/>
      </rPr>
      <t>dities</t>
    </r>
  </si>
  <si>
    <r>
      <t xml:space="preserve">Transpor
</t>
    </r>
    <r>
      <rPr>
        <sz val="10"/>
        <rFont val="Arial"/>
        <family val="2"/>
      </rPr>
      <t>-</t>
    </r>
    <r>
      <rPr>
        <sz val="10"/>
        <rFont val="Arial"/>
        <family val="2"/>
      </rPr>
      <t>tation</t>
    </r>
  </si>
  <si>
    <r>
      <t xml:space="preserve">banking
</t>
    </r>
    <r>
      <rPr>
        <sz val="10"/>
        <rFont val="Arial"/>
        <family val="2"/>
      </rPr>
      <t>-</t>
    </r>
    <r>
      <rPr>
        <sz val="10"/>
        <rFont val="Arial"/>
        <family val="2"/>
      </rPr>
      <t>fund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</si>
  <si>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굴림"/>
        <family val="3"/>
      </rPr>
      <t>품목조합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감협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양돈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낙협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양봉</t>
    </r>
    <r>
      <rPr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</si>
  <si>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농협중앙회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제주지역본부</t>
    </r>
    <r>
      <rPr>
        <sz val="10"/>
        <rFont val="Arial"/>
        <family val="2"/>
      </rPr>
      <t>(</t>
    </r>
    <r>
      <rPr>
        <sz val="10"/>
        <rFont val="굴림"/>
        <family val="3"/>
      </rPr>
      <t>회원축협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포함임</t>
    </r>
    <r>
      <rPr>
        <sz val="10"/>
        <rFont val="Arial"/>
        <family val="2"/>
      </rPr>
      <t>)</t>
    </r>
  </si>
  <si>
    <t>Source : National Agricultural Cooperative Federation Jeju Regional Head Office</t>
  </si>
  <si>
    <t>Source : Kostat, Statistics Korea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</si>
  <si>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연도별 "농업조사" (2005년 수치는 "2005 농업총조사" 자료임)</t>
    </r>
  </si>
  <si>
    <t>Note : 2005 data : from Agricultural Census Report</t>
  </si>
  <si>
    <r>
      <t xml:space="preserve">         2) </t>
    </r>
    <r>
      <rPr>
        <sz val="10"/>
        <rFont val="굴림"/>
        <family val="3"/>
      </rPr>
      <t>추계자료이므로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</si>
  <si>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>…..</t>
  </si>
  <si>
    <t>2 0 0 8</t>
  </si>
  <si>
    <t>Source : Kostat, Statistics Korea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</si>
  <si>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* </t>
    </r>
    <r>
      <rPr>
        <sz val="10"/>
        <rFont val="굴림"/>
        <family val="3"/>
      </rPr>
      <t>연도별</t>
    </r>
    <r>
      <rPr>
        <sz val="10"/>
        <rFont val="Arial"/>
        <family val="2"/>
      </rPr>
      <t xml:space="preserve"> "</t>
    </r>
    <r>
      <rPr>
        <sz val="10"/>
        <rFont val="굴림"/>
        <family val="3"/>
      </rPr>
      <t>농업조사</t>
    </r>
    <r>
      <rPr>
        <sz val="10"/>
        <rFont val="Arial"/>
        <family val="2"/>
      </rPr>
      <t>"(2005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수치는</t>
    </r>
    <r>
      <rPr>
        <sz val="10"/>
        <rFont val="Arial"/>
        <family val="2"/>
      </rPr>
      <t xml:space="preserve"> "2005 </t>
    </r>
    <r>
      <rPr>
        <sz val="10"/>
        <rFont val="굴림"/>
        <family val="3"/>
      </rPr>
      <t>농업총조사</t>
    </r>
    <r>
      <rPr>
        <sz val="10"/>
        <rFont val="Arial"/>
        <family val="2"/>
      </rPr>
      <t xml:space="preserve">" </t>
    </r>
    <r>
      <rPr>
        <sz val="10"/>
        <rFont val="굴림"/>
        <family val="3"/>
      </rPr>
      <t>자료임</t>
    </r>
    <r>
      <rPr>
        <sz val="10"/>
        <rFont val="Arial"/>
        <family val="2"/>
      </rPr>
      <t>)</t>
    </r>
  </si>
  <si>
    <t>Note : 2005 data : from Agricultural Census Report</t>
  </si>
  <si>
    <r>
      <t xml:space="preserve">         * </t>
    </r>
    <r>
      <rPr>
        <sz val="10"/>
        <rFont val="굴림"/>
        <family val="3"/>
      </rPr>
      <t>추계자료이므로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단단위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맞지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</si>
  <si>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    *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</si>
  <si>
    <t xml:space="preserve"> </t>
  </si>
  <si>
    <r>
      <t xml:space="preserve"> </t>
    </r>
    <r>
      <rPr>
        <sz val="10"/>
        <rFont val="Arial"/>
        <family val="2"/>
      </rPr>
      <t xml:space="preserve">                                                               </t>
    </r>
    <r>
      <rPr>
        <sz val="10"/>
        <rFont val="Arial"/>
        <family val="2"/>
      </rPr>
      <t>Source : Kostat, Statistics Korea</t>
    </r>
  </si>
  <si>
    <r>
      <t xml:space="preserve"> </t>
    </r>
    <r>
      <rPr>
        <sz val="10"/>
        <rFont val="Arial"/>
        <family val="2"/>
      </rPr>
      <t xml:space="preserve">                                                                    </t>
    </r>
    <r>
      <rPr>
        <sz val="10"/>
        <rFont val="Arial"/>
        <family val="2"/>
      </rPr>
      <t>Source : Kostat, Statistics Korea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</si>
  <si>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농업정책과</t>
    </r>
  </si>
  <si>
    <t>Source : Kostat, Statistics Korea</t>
  </si>
  <si>
    <r>
      <t xml:space="preserve"> </t>
    </r>
    <r>
      <rPr>
        <sz val="10"/>
        <rFont val="Arial"/>
        <family val="2"/>
      </rPr>
      <t xml:space="preserve">                               </t>
    </r>
    <r>
      <rPr>
        <sz val="10"/>
        <rFont val="Arial"/>
        <family val="2"/>
      </rPr>
      <t>Source : Kostat, Statistics Korea</t>
    </r>
  </si>
  <si>
    <t>Source : Kostat, Statistics Korea</t>
  </si>
  <si>
    <t>2 0 0 8</t>
  </si>
  <si>
    <t>2 0 0 8</t>
  </si>
  <si>
    <r>
      <t>17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 xml:space="preserve">농업용 지하수 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>Underground Water Development</t>
    </r>
  </si>
  <si>
    <r>
      <t xml:space="preserve">18. </t>
    </r>
    <r>
      <rPr>
        <b/>
        <sz val="18"/>
        <rFont val="돋움"/>
        <family val="3"/>
      </rPr>
      <t>가축사육</t>
    </r>
    <r>
      <rPr>
        <b/>
        <sz val="18"/>
        <rFont val="Arial"/>
        <family val="2"/>
      </rPr>
      <t xml:space="preserve">             Number of Livestock, Poultry and Feeders</t>
    </r>
  </si>
  <si>
    <r>
      <t xml:space="preserve">19. </t>
    </r>
    <r>
      <rPr>
        <b/>
        <sz val="18"/>
        <rFont val="굴림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         Infectious Livestock Diseases by Case</t>
    </r>
  </si>
  <si>
    <r>
      <t xml:space="preserve">20. </t>
    </r>
    <r>
      <rPr>
        <b/>
        <sz val="18"/>
        <rFont val="돋움"/>
        <family val="3"/>
      </rPr>
      <t>가축전염병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예방주사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      Livestock Vaccinated Against Infectious Diseases</t>
    </r>
  </si>
  <si>
    <r>
      <t xml:space="preserve">21.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           Number of Veterinarians</t>
    </r>
  </si>
  <si>
    <r>
      <t xml:space="preserve">22.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        Inspection of Slaughted Livestock</t>
    </r>
  </si>
  <si>
    <r>
      <t xml:space="preserve">23.  </t>
    </r>
    <r>
      <rPr>
        <b/>
        <sz val="18"/>
        <rFont val="돋움"/>
        <family val="3"/>
      </rPr>
      <t>배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        Production  of  Assorted  Feed</t>
    </r>
  </si>
  <si>
    <r>
      <t xml:space="preserve">24. </t>
    </r>
    <r>
      <rPr>
        <b/>
        <sz val="18"/>
        <rFont val="돋움"/>
        <family val="3"/>
      </rPr>
      <t>축산물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위생관계업소</t>
    </r>
    <r>
      <rPr>
        <b/>
        <sz val="18"/>
        <rFont val="Arial"/>
        <family val="2"/>
      </rPr>
      <t xml:space="preserve">   Number of Licensed Livestock Products premised by Business Type</t>
    </r>
  </si>
  <si>
    <r>
      <t xml:space="preserve">25. </t>
    </r>
    <r>
      <rPr>
        <b/>
        <sz val="18"/>
        <rFont val="돋움"/>
        <family val="3"/>
      </rPr>
      <t>소유별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임야면적</t>
    </r>
    <r>
      <rPr>
        <b/>
        <sz val="18"/>
        <rFont val="Arial"/>
        <family val="2"/>
      </rPr>
      <t xml:space="preserve">      Area of Forest Land by Ownership</t>
    </r>
  </si>
  <si>
    <r>
      <t xml:space="preserve">27. </t>
    </r>
    <r>
      <rPr>
        <b/>
        <sz val="18"/>
        <rFont val="굴림"/>
        <family val="3"/>
      </rPr>
      <t>임상별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임목축적</t>
    </r>
    <r>
      <rPr>
        <b/>
        <sz val="18"/>
        <rFont val="Arial"/>
        <family val="2"/>
      </rPr>
      <t xml:space="preserve">  Growing Stock by Forest Type</t>
    </r>
  </si>
  <si>
    <r>
      <t xml:space="preserve">28. </t>
    </r>
    <r>
      <rPr>
        <b/>
        <sz val="18"/>
        <rFont val="굴림"/>
        <family val="3"/>
      </rPr>
      <t>임산물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생산량</t>
    </r>
    <r>
      <rPr>
        <b/>
        <sz val="18"/>
        <rFont val="Arial"/>
        <family val="2"/>
      </rPr>
      <t xml:space="preserve">            Production of Forest Products</t>
    </r>
  </si>
  <si>
    <r>
      <t xml:space="preserve">29.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렵</t>
    </r>
    <r>
      <rPr>
        <b/>
        <sz val="18"/>
        <rFont val="Arial"/>
        <family val="2"/>
      </rPr>
      <t xml:space="preserve">             Hunting</t>
    </r>
  </si>
  <si>
    <r>
      <t xml:space="preserve">30. </t>
    </r>
    <r>
      <rPr>
        <b/>
        <sz val="18"/>
        <rFont val="돋움"/>
        <family val="3"/>
      </rPr>
      <t>수렵면허장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발급</t>
    </r>
    <r>
      <rPr>
        <b/>
        <sz val="18"/>
        <rFont val="Arial"/>
        <family val="2"/>
      </rPr>
      <t xml:space="preserve">           Hunting License Issues</t>
    </r>
  </si>
  <si>
    <r>
      <t xml:space="preserve">31.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         Erosion Control </t>
    </r>
  </si>
  <si>
    <r>
      <t xml:space="preserve">32.  </t>
    </r>
    <r>
      <rPr>
        <b/>
        <sz val="18"/>
        <rFont val="돋움"/>
        <family val="3"/>
      </rPr>
      <t>조</t>
    </r>
    <r>
      <rPr>
        <b/>
        <sz val="18"/>
        <rFont val="Arial"/>
        <family val="2"/>
      </rPr>
      <t xml:space="preserve">           </t>
    </r>
    <r>
      <rPr>
        <b/>
        <sz val="18"/>
        <rFont val="돋움"/>
        <family val="3"/>
      </rPr>
      <t>림</t>
    </r>
    <r>
      <rPr>
        <b/>
        <sz val="18"/>
        <rFont val="Arial"/>
        <family val="2"/>
      </rPr>
      <t xml:space="preserve">               Reforestation by Project</t>
    </r>
  </si>
  <si>
    <r>
      <t xml:space="preserve">33.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피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해</t>
    </r>
    <r>
      <rPr>
        <b/>
        <sz val="18"/>
        <rFont val="Arial"/>
        <family val="2"/>
      </rPr>
      <t xml:space="preserve">      Forest  Damage</t>
    </r>
  </si>
  <si>
    <t>주 : 1) 12월 1일 기준 Based on Dec. 1.</t>
  </si>
  <si>
    <t xml:space="preserve">      2) 2006년부터 3천수이상 사육농가대상 전수조사 자료임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</si>
  <si>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</si>
  <si>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축정과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</si>
  <si>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공원녹지과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</si>
  <si>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</si>
  <si>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녹지환경과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</si>
  <si>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</si>
  <si>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수산정책과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</si>
  <si>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수산업협동조합</t>
    </r>
    <r>
      <rPr>
        <sz val="10"/>
        <rFont val="Arial"/>
        <family val="2"/>
      </rPr>
      <t xml:space="preserve">    7</t>
    </r>
    <r>
      <rPr>
        <sz val="10"/>
        <rFont val="굴림"/>
        <family val="3"/>
      </rPr>
      <t>개회원조합</t>
    </r>
  </si>
  <si>
    <t xml:space="preserve">공제실적 출처: 수협중앙회본사 공제지부(회원조합)+신용방카슈랑스실적(신용부문)+정책보험 </t>
  </si>
  <si>
    <r>
      <t xml:space="preserve"> </t>
    </r>
    <r>
      <rPr>
        <sz val="10"/>
        <rFont val="Arial"/>
        <family val="2"/>
      </rPr>
      <t xml:space="preserve">                                                                                  </t>
    </r>
    <r>
      <rPr>
        <sz val="10"/>
        <rFont val="Arial"/>
        <family val="2"/>
      </rPr>
      <t>Source : Kostat, Statistics Korea</t>
    </r>
  </si>
  <si>
    <r>
      <t xml:space="preserve"> </t>
    </r>
    <r>
      <rPr>
        <sz val="10"/>
        <rFont val="Arial"/>
        <family val="2"/>
      </rPr>
      <t xml:space="preserve">                                                               </t>
    </r>
    <r>
      <rPr>
        <sz val="10"/>
        <rFont val="Arial"/>
        <family val="2"/>
      </rPr>
      <t>Source : Kostat, Statistics Korea</t>
    </r>
  </si>
  <si>
    <t>2 0 0 8</t>
  </si>
  <si>
    <r>
      <t xml:space="preserve">9. </t>
    </r>
    <r>
      <rPr>
        <b/>
        <sz val="18"/>
        <rFont val="굴림"/>
        <family val="3"/>
      </rPr>
      <t>화훼류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재배현황</t>
    </r>
    <r>
      <rPr>
        <b/>
        <sz val="18"/>
        <rFont val="Arial"/>
        <family val="2"/>
      </rPr>
      <t xml:space="preserve">      Cultivation of flowers</t>
    </r>
  </si>
  <si>
    <r>
      <t xml:space="preserve">12. </t>
    </r>
    <r>
      <rPr>
        <b/>
        <sz val="18"/>
        <rFont val="굴림"/>
        <family val="3"/>
      </rPr>
      <t>감귤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Production  and  Handling  of  Tangerin Orange</t>
    </r>
  </si>
  <si>
    <r>
      <t xml:space="preserve"> </t>
    </r>
    <r>
      <rPr>
        <sz val="10"/>
        <rFont val="Arial"/>
        <family val="2"/>
      </rPr>
      <t xml:space="preserve">                                                                            </t>
    </r>
    <r>
      <rPr>
        <sz val="10"/>
        <rFont val="Arial"/>
        <family val="2"/>
      </rPr>
      <t>Source : Kostat, Statistics Korea</t>
    </r>
  </si>
  <si>
    <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과채류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기타작물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딸기</t>
    </r>
  </si>
  <si>
    <r>
      <t>주</t>
    </r>
    <r>
      <rPr>
        <sz val="10"/>
        <rFont val="Arial"/>
        <family val="2"/>
      </rPr>
      <t>:</t>
    </r>
    <r>
      <rPr>
        <sz val="10"/>
        <rFont val="돋움"/>
        <family val="3"/>
      </rPr>
      <t>시설채소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재배면적및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생산량포함</t>
    </r>
  </si>
  <si>
    <t>Note : Includes hydroponics culture</t>
  </si>
  <si>
    <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절화류 : 장미, 국화, 백합, 거베라, 소재류 등</t>
    </r>
  </si>
  <si>
    <r>
      <t xml:space="preserve">       2) </t>
    </r>
    <r>
      <rPr>
        <sz val="10"/>
        <rFont val="돋움"/>
        <family val="3"/>
      </rPr>
      <t>난류는 심비디움, 호접란, 동양란 등</t>
    </r>
  </si>
  <si>
    <r>
      <t xml:space="preserve">       3) </t>
    </r>
    <r>
      <rPr>
        <sz val="10"/>
        <rFont val="돋움"/>
        <family val="3"/>
      </rPr>
      <t>관상수류는 동백나무, 구상나무, 야자·종려류, 후박나무 등</t>
    </r>
  </si>
  <si>
    <t>2 0 0 8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</si>
  <si>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친환경농업과</t>
    </r>
  </si>
  <si>
    <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4)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</si>
  <si>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Source : Kostat, Statistics Korea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</si>
  <si>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특용작물은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면화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녹차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이외의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특용작물을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조사하지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않음</t>
    </r>
  </si>
  <si>
    <t>Note : 1) Includes cotton, green tea and etc.</t>
  </si>
  <si>
    <r>
      <t xml:space="preserve">         2) </t>
    </r>
    <r>
      <rPr>
        <sz val="10"/>
        <rFont val="굴림"/>
        <family val="3"/>
      </rPr>
      <t>약용작물은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시호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반하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구기자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생산량은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조사하지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않음</t>
    </r>
  </si>
  <si>
    <t xml:space="preserve">          2) Includes the fruit of the chines matrimony vice, etc.</t>
  </si>
  <si>
    <t>2 0 0 7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</si>
  <si>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황산가리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</si>
  <si>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Note : Including Pot. Sulp.</t>
  </si>
  <si>
    <r>
      <t xml:space="preserve">15. </t>
    </r>
    <r>
      <rPr>
        <b/>
        <sz val="18"/>
        <rFont val="굴림"/>
        <family val="3"/>
      </rPr>
      <t>농업용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보유</t>
    </r>
    <r>
      <rPr>
        <b/>
        <sz val="18"/>
        <rFont val="Arial"/>
        <family val="2"/>
      </rPr>
      <t xml:space="preserve">           Agricultural Machinery Holdings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</si>
  <si>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</si>
  <si>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</si>
  <si>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t>합계</t>
  </si>
  <si>
    <t>동     력</t>
  </si>
  <si>
    <t>농용 트랙터</t>
  </si>
  <si>
    <t>스피드</t>
  </si>
  <si>
    <t>수    도</t>
  </si>
  <si>
    <t>동력 이앙기</t>
  </si>
  <si>
    <t>관리기</t>
  </si>
  <si>
    <t>바인더</t>
  </si>
  <si>
    <t>콤 바 인</t>
  </si>
  <si>
    <t>농 산 물</t>
  </si>
  <si>
    <t>farm tractor</t>
  </si>
  <si>
    <t>일반용</t>
  </si>
  <si>
    <t>Ricetranplanter</t>
  </si>
  <si>
    <t>Combine</t>
  </si>
  <si>
    <t>경 운 기</t>
  </si>
  <si>
    <t>스프레이어</t>
  </si>
  <si>
    <t>방제기</t>
  </si>
  <si>
    <t>건 조 기</t>
  </si>
  <si>
    <t>Power</t>
  </si>
  <si>
    <t>소형</t>
  </si>
  <si>
    <t>중형</t>
  </si>
  <si>
    <t>대형</t>
  </si>
  <si>
    <t>(SS기)</t>
  </si>
  <si>
    <t>SS for</t>
  </si>
  <si>
    <t>보행형</t>
  </si>
  <si>
    <t>승용형</t>
  </si>
  <si>
    <t>3조이하</t>
  </si>
  <si>
    <t>4조</t>
  </si>
  <si>
    <t>5조이상</t>
  </si>
  <si>
    <t>Grain</t>
  </si>
  <si>
    <t>Agri.</t>
  </si>
  <si>
    <t>tiller</t>
  </si>
  <si>
    <t>Small</t>
  </si>
  <si>
    <t>Big</t>
  </si>
  <si>
    <t>Riding</t>
  </si>
  <si>
    <t>Binder</t>
  </si>
  <si>
    <t>4Row</t>
  </si>
  <si>
    <t>dryer</t>
  </si>
  <si>
    <t>Products
dryer</t>
  </si>
  <si>
    <t>(Unit : M/T)</t>
  </si>
  <si>
    <r>
      <t xml:space="preserve">16.  </t>
    </r>
    <r>
      <rPr>
        <b/>
        <sz val="18"/>
        <rFont val="돋움"/>
        <family val="3"/>
      </rPr>
      <t>비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료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급</t>
    </r>
    <r>
      <rPr>
        <b/>
        <sz val="18"/>
        <rFont val="Arial"/>
        <family val="2"/>
      </rPr>
      <t xml:space="preserve">             Supply  of  Chemical  Fertilizers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</si>
  <si>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</si>
  <si>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</si>
  <si>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t>질소질</t>
  </si>
  <si>
    <t>가리질</t>
  </si>
  <si>
    <t>용성인비</t>
  </si>
  <si>
    <t>복합비료</t>
  </si>
  <si>
    <t>Triple</t>
  </si>
  <si>
    <t>Ammonium</t>
  </si>
  <si>
    <t>Sup.</t>
  </si>
  <si>
    <t>Triplesup</t>
  </si>
  <si>
    <t>Fused</t>
  </si>
  <si>
    <t>Pot.</t>
  </si>
  <si>
    <t>Complex</t>
  </si>
  <si>
    <t>Sup fused</t>
  </si>
  <si>
    <t>Nitrogenous</t>
  </si>
  <si>
    <t>Phosphate</t>
  </si>
  <si>
    <t>Potash</t>
  </si>
  <si>
    <t>sulfate</t>
  </si>
  <si>
    <t>Urea</t>
  </si>
  <si>
    <t>phos.</t>
  </si>
  <si>
    <t>sup. phos.</t>
  </si>
  <si>
    <t>phosphate</t>
  </si>
  <si>
    <t>chlo.</t>
  </si>
  <si>
    <t>fertilizer</t>
  </si>
  <si>
    <t>-</t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</si>
  <si>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By element</t>
    </r>
  </si>
  <si>
    <r>
      <t>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                By   type</t>
    </r>
  </si>
  <si>
    <r>
      <t xml:space="preserve"> </t>
    </r>
    <r>
      <rPr>
        <sz val="10"/>
        <rFont val="돋움"/>
        <family val="3"/>
      </rPr>
      <t>인산질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</si>
  <si>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</si>
  <si>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안</t>
    </r>
  </si>
  <si>
    <r>
      <t>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</si>
  <si>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석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</si>
  <si>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석</t>
    </r>
  </si>
  <si>
    <r>
      <t>염화가리</t>
    </r>
    <r>
      <rPr>
        <vertAlign val="superscript"/>
        <sz val="10"/>
        <rFont val="Arial"/>
        <family val="2"/>
      </rPr>
      <t>1)</t>
    </r>
  </si>
  <si>
    <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린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</si>
  <si>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</si>
  <si>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household, person)</t>
  </si>
  <si>
    <r>
      <t>농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가</t>
    </r>
  </si>
  <si>
    <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</si>
  <si>
    <t>Farm households</t>
  </si>
  <si>
    <t>Farm  population</t>
  </si>
  <si>
    <t>계</t>
  </si>
  <si>
    <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</si>
  <si>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>1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</si>
  <si>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2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겸업</t>
    </r>
  </si>
  <si>
    <r>
      <t>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</si>
  <si>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</si>
  <si>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t>Part-time</t>
  </si>
  <si>
    <t>Total</t>
  </si>
  <si>
    <t>Full-Time</t>
  </si>
  <si>
    <r>
      <t xml:space="preserve">Class </t>
    </r>
    <r>
      <rPr>
        <sz val="10"/>
        <rFont val="굴림"/>
        <family val="3"/>
      </rPr>
      <t>Ⅰ</t>
    </r>
  </si>
  <si>
    <t xml:space="preserve">Class II </t>
  </si>
  <si>
    <t>Male</t>
  </si>
  <si>
    <t>자료:통계청 사회통계국 농어업통계과</t>
  </si>
  <si>
    <t>자료 : 통계청 사회통계국 농어업통계과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</si>
  <si>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사회통계국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농어업통계과</t>
    </r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</si>
  <si>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2008.7.16 </t>
    </r>
    <r>
      <rPr>
        <sz val="10"/>
        <rFont val="돋움"/>
        <family val="3"/>
      </rPr>
      <t>전면해제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</si>
  <si>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한국농어촌공사 제주특별자치도본부</t>
    </r>
  </si>
  <si>
    <t>자료:통계청 사회통계국 농어업통계과</t>
  </si>
  <si>
    <t>연별 및</t>
  </si>
  <si>
    <r>
      <t>Y</t>
    </r>
    <r>
      <rPr>
        <sz val="10"/>
        <rFont val="Arial"/>
        <family val="2"/>
      </rPr>
      <t>ear &amp;</t>
    </r>
  </si>
  <si>
    <t>Industry</t>
  </si>
  <si>
    <t>연별 및</t>
  </si>
  <si>
    <r>
      <t>Y</t>
    </r>
    <r>
      <rPr>
        <sz val="10"/>
        <rFont val="Arial"/>
        <family val="2"/>
      </rPr>
      <t>ear &amp;</t>
    </r>
  </si>
  <si>
    <t>가. 해수면어업 (Sea Fishery)</t>
  </si>
  <si>
    <t>나. 내수면어업 (Inland Water Fishery)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</si>
  <si>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사회통계국 농어업통계과
</t>
    </r>
  </si>
  <si>
    <t>자료:통계청 사회통계국 농어업통계과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</si>
  <si>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해양자원과</t>
    </r>
  </si>
  <si>
    <r>
      <t xml:space="preserve">Source : </t>
    </r>
    <r>
      <rPr>
        <sz val="10"/>
        <rFont val="Arial"/>
        <family val="2"/>
      </rPr>
      <t xml:space="preserve"> Jeju Special Self-Governing Province Marine Resources </t>
    </r>
    <r>
      <rPr>
        <sz val="10"/>
        <rFont val="Arial"/>
        <family val="2"/>
      </rPr>
      <t>Div</t>
    </r>
  </si>
  <si>
    <t>연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</si>
  <si>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Total</t>
    </r>
  </si>
  <si>
    <t>유기 농산물
Organic</t>
  </si>
  <si>
    <t>무농약 농산물
Pesticide Free</t>
  </si>
  <si>
    <t>저농약 농산물
Low-Pesticide</t>
  </si>
  <si>
    <t>시   별</t>
  </si>
  <si>
    <t>건수</t>
  </si>
  <si>
    <t>농가수</t>
  </si>
  <si>
    <t>면적</t>
  </si>
  <si>
    <t>인증량</t>
  </si>
  <si>
    <t>Si</t>
  </si>
  <si>
    <t>인증기관별</t>
  </si>
  <si>
    <t>No. of
cases</t>
  </si>
  <si>
    <t>No. of
Househ
olds</t>
  </si>
  <si>
    <t>Total
Area</t>
  </si>
  <si>
    <t>Amounts</t>
  </si>
  <si>
    <t>Area</t>
  </si>
  <si>
    <t>국립농산물품질관리원</t>
  </si>
  <si>
    <t>National Agriculture Products 
Quality Management Service</t>
  </si>
  <si>
    <t>제주시</t>
  </si>
  <si>
    <t>Jeju-si</t>
  </si>
  <si>
    <t>서귀포시</t>
  </si>
  <si>
    <t>Seogwipo-si</t>
  </si>
  <si>
    <t>민간기관</t>
  </si>
  <si>
    <t>Others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</si>
  <si>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국립농산물품질관리원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제주지원</t>
    </r>
  </si>
  <si>
    <t xml:space="preserve">Source : National Agriculture Products Quality Management Service, Jeju Provincial Office </t>
  </si>
  <si>
    <r>
      <t>*</t>
    </r>
    <r>
      <rPr>
        <sz val="9"/>
        <rFont val="돋움"/>
        <family val="3"/>
      </rPr>
      <t xml:space="preserve"> 국내 생산자 인증 현황으로, 최소 단위(ha, 톤) 이하는 통계 처리된 자료임</t>
    </r>
  </si>
  <si>
    <t>Female</t>
  </si>
  <si>
    <t>2 0 0 1</t>
  </si>
  <si>
    <t>2 0 0 2</t>
  </si>
  <si>
    <t>2 0 0 3</t>
  </si>
  <si>
    <t>2 0 0 4</t>
  </si>
  <si>
    <t>2 0 0 5</t>
  </si>
  <si>
    <r>
      <t>Ⅵ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농림</t>
    </r>
    <r>
      <rPr>
        <b/>
        <sz val="22"/>
        <rFont val="Arial"/>
        <family val="2"/>
      </rPr>
      <t>·</t>
    </r>
    <r>
      <rPr>
        <b/>
        <sz val="22"/>
        <rFont val="돋움"/>
        <family val="3"/>
      </rPr>
      <t>수산업</t>
    </r>
    <r>
      <rPr>
        <b/>
        <sz val="22"/>
        <rFont val="Arial"/>
        <family val="2"/>
      </rPr>
      <t xml:space="preserve">      AGRICULTURE, FORESTRY AND FISHING</t>
    </r>
  </si>
  <si>
    <t>2 0 0 6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</si>
  <si>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</si>
  <si>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)</t>
    </r>
  </si>
  <si>
    <t>(Unit : person)</t>
  </si>
  <si>
    <t>-</t>
  </si>
  <si>
    <t>(Unit : ha)</t>
  </si>
  <si>
    <t>Year</t>
  </si>
  <si>
    <t>2 0 0 5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</si>
  <si>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</si>
  <si>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</si>
  <si>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t>계</t>
  </si>
  <si>
    <t>Total</t>
  </si>
  <si>
    <t>2 0 0 5</t>
  </si>
  <si>
    <t>2 0 0 5</t>
  </si>
  <si>
    <t>2 0 0 5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</si>
  <si>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</si>
  <si>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</si>
  <si>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Year</t>
  </si>
  <si>
    <t>Total</t>
  </si>
  <si>
    <t>계</t>
  </si>
  <si>
    <t>Total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</si>
  <si>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</si>
  <si>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</si>
  <si>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</si>
  <si>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</si>
  <si>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</si>
  <si>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t>논</t>
  </si>
  <si>
    <t>밭</t>
  </si>
  <si>
    <r>
      <t xml:space="preserve">가구당경지면적(%)
</t>
    </r>
    <r>
      <rPr>
        <sz val="10"/>
        <rFont val="Arial"/>
        <family val="2"/>
      </rPr>
      <t xml:space="preserve">  Area of cultivated land per household(a)</t>
    </r>
  </si>
  <si>
    <t>계</t>
  </si>
  <si>
    <t>Total</t>
  </si>
  <si>
    <t>Rice paddy</t>
  </si>
  <si>
    <t>Dry paddy</t>
  </si>
  <si>
    <r>
      <t xml:space="preserve">4. </t>
    </r>
    <r>
      <rPr>
        <b/>
        <sz val="18"/>
        <rFont val="굴림"/>
        <family val="3"/>
      </rPr>
      <t>경지규모별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농가</t>
    </r>
    <r>
      <rPr>
        <b/>
        <sz val="18"/>
        <rFont val="Arial"/>
        <family val="2"/>
      </rPr>
      <t xml:space="preserve">     Farm Households, by Size of Cultivated Land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</si>
  <si>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</t>
    </r>
    <r>
      <rPr>
        <sz val="10"/>
        <rFont val="Arial"/>
        <family val="2"/>
      </rPr>
      <t>)</t>
    </r>
  </si>
  <si>
    <t>(Unit : household)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</si>
  <si>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</si>
  <si>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경지없는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농가수</t>
    </r>
  </si>
  <si>
    <r>
      <t xml:space="preserve">0.1ha </t>
    </r>
    <r>
      <rPr>
        <sz val="10"/>
        <rFont val="굴림"/>
        <family val="3"/>
      </rPr>
      <t>미만</t>
    </r>
  </si>
  <si>
    <r>
      <t xml:space="preserve">0.1ha </t>
    </r>
    <r>
      <rPr>
        <sz val="10"/>
        <rFont val="굴림"/>
        <family val="3"/>
      </rPr>
      <t>이상</t>
    </r>
  </si>
  <si>
    <r>
      <t xml:space="preserve">0.5ha </t>
    </r>
    <r>
      <rPr>
        <sz val="10"/>
        <rFont val="굴림"/>
        <family val="3"/>
      </rPr>
      <t>이상</t>
    </r>
  </si>
  <si>
    <r>
      <t xml:space="preserve">1.0ha </t>
    </r>
    <r>
      <rPr>
        <sz val="10"/>
        <rFont val="굴림"/>
        <family val="3"/>
      </rPr>
      <t>이상</t>
    </r>
  </si>
  <si>
    <r>
      <t xml:space="preserve">1.5ha </t>
    </r>
    <r>
      <rPr>
        <sz val="10"/>
        <rFont val="굴림"/>
        <family val="3"/>
      </rPr>
      <t>이상</t>
    </r>
  </si>
  <si>
    <r>
      <t xml:space="preserve">2.0ha </t>
    </r>
    <r>
      <rPr>
        <sz val="10"/>
        <rFont val="굴림"/>
        <family val="3"/>
      </rPr>
      <t>이상</t>
    </r>
  </si>
  <si>
    <r>
      <t xml:space="preserve">3.0ha </t>
    </r>
    <r>
      <rPr>
        <sz val="10"/>
        <rFont val="굴림"/>
        <family val="3"/>
      </rPr>
      <t>이상</t>
    </r>
  </si>
  <si>
    <r>
      <t xml:space="preserve">5.0ha </t>
    </r>
    <r>
      <rPr>
        <sz val="10"/>
        <rFont val="굴림"/>
        <family val="3"/>
      </rPr>
      <t>이상</t>
    </r>
  </si>
  <si>
    <r>
      <t xml:space="preserve">10.0ha </t>
    </r>
    <r>
      <rPr>
        <sz val="10"/>
        <rFont val="굴림"/>
        <family val="3"/>
      </rPr>
      <t>이상</t>
    </r>
  </si>
  <si>
    <t>Farm
households</t>
  </si>
  <si>
    <t>without
cultivated land</t>
  </si>
  <si>
    <t>Less than</t>
  </si>
  <si>
    <r>
      <t xml:space="preserve">~0.5ha </t>
    </r>
    <r>
      <rPr>
        <sz val="10"/>
        <rFont val="굴림"/>
        <family val="3"/>
      </rPr>
      <t>미만</t>
    </r>
  </si>
  <si>
    <r>
      <t>~1.0ha</t>
    </r>
    <r>
      <rPr>
        <sz val="10"/>
        <rFont val="굴림"/>
        <family val="3"/>
      </rPr>
      <t>미만</t>
    </r>
  </si>
  <si>
    <r>
      <t xml:space="preserve">~1.5ha </t>
    </r>
    <r>
      <rPr>
        <sz val="10"/>
        <rFont val="굴림"/>
        <family val="3"/>
      </rPr>
      <t>미만</t>
    </r>
  </si>
  <si>
    <r>
      <t xml:space="preserve">~2.0ha </t>
    </r>
    <r>
      <rPr>
        <sz val="10"/>
        <rFont val="굴림"/>
        <family val="3"/>
      </rPr>
      <t>미만</t>
    </r>
  </si>
  <si>
    <r>
      <t xml:space="preserve">~3.0ha </t>
    </r>
    <r>
      <rPr>
        <sz val="10"/>
        <rFont val="굴림"/>
        <family val="3"/>
      </rPr>
      <t>미만</t>
    </r>
  </si>
  <si>
    <r>
      <t xml:space="preserve">~5.0ha </t>
    </r>
    <r>
      <rPr>
        <sz val="10"/>
        <rFont val="굴림"/>
        <family val="3"/>
      </rPr>
      <t>미만</t>
    </r>
  </si>
  <si>
    <r>
      <t xml:space="preserve">~10.0ha </t>
    </r>
    <r>
      <rPr>
        <sz val="10"/>
        <rFont val="굴림"/>
        <family val="3"/>
      </rPr>
      <t>미만</t>
    </r>
  </si>
  <si>
    <t>or larger</t>
  </si>
  <si>
    <t>-</t>
  </si>
  <si>
    <t>-</t>
  </si>
  <si>
    <t>2 0 0 5</t>
  </si>
  <si>
    <r>
      <t xml:space="preserve">5. </t>
    </r>
    <r>
      <rPr>
        <b/>
        <sz val="18"/>
        <rFont val="돋움"/>
        <family val="3"/>
      </rPr>
      <t>농업진흥지역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지정</t>
    </r>
    <r>
      <rPr>
        <b/>
        <sz val="18"/>
        <rFont val="Arial"/>
        <family val="2"/>
      </rPr>
      <t xml:space="preserve">         Land Designated for Agricultural Promotion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</si>
  <si>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ha)</t>
    </r>
  </si>
  <si>
    <t>(Unit : ha)</t>
  </si>
  <si>
    <t>…</t>
  </si>
  <si>
    <t>…</t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</si>
  <si>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</si>
  <si>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ha,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</si>
  <si>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ha, person, thousand won)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</si>
  <si>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</si>
  <si>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</si>
  <si>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</si>
  <si>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Benefitted area</t>
  </si>
  <si>
    <t>Beneficiaries</t>
  </si>
  <si>
    <t>Budget</t>
  </si>
  <si>
    <t>Source : Korea  Rural Community &amp; Agriculture Corporation</t>
  </si>
  <si>
    <r>
      <t xml:space="preserve">7. </t>
    </r>
    <r>
      <rPr>
        <b/>
        <sz val="18"/>
        <rFont val="돋움"/>
        <family val="3"/>
      </rPr>
      <t>식량작물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생산량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정곡</t>
    </r>
    <r>
      <rPr>
        <b/>
        <sz val="18"/>
        <rFont val="Arial"/>
        <family val="2"/>
      </rPr>
      <t>)            Production  of  Food  Grain(polished)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</si>
  <si>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ha, M/T)</t>
    </r>
  </si>
  <si>
    <t>(Unit : ha, M/T)</t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</si>
  <si>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</si>
  <si>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곡</t>
    </r>
  </si>
  <si>
    <r>
      <t>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</si>
  <si>
    <r>
      <t>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곡</t>
    </r>
  </si>
  <si>
    <r>
      <t>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류</t>
    </r>
  </si>
  <si>
    <r>
      <t>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류</t>
    </r>
  </si>
  <si>
    <t>Total</t>
  </si>
  <si>
    <t>Rice</t>
  </si>
  <si>
    <t>Wheat &amp; Barley</t>
  </si>
  <si>
    <t>Miscellaneous grains</t>
  </si>
  <si>
    <t>Beans</t>
  </si>
  <si>
    <t>Potatoes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</si>
  <si>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</si>
  <si>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량
</t>
    </r>
    <r>
      <rPr>
        <sz val="10"/>
        <rFont val="Arial"/>
        <family val="2"/>
      </rPr>
      <t>Production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</si>
  <si>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</si>
  <si>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</si>
  <si>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</si>
  <si>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</si>
  <si>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</si>
  <si>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</si>
  <si>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</si>
  <si>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</si>
  <si>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</si>
  <si>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t>(Unit : ha, M/T)</t>
  </si>
  <si>
    <t>Production</t>
  </si>
  <si>
    <t>Area</t>
  </si>
  <si>
    <r>
      <t xml:space="preserve">7-1.  </t>
    </r>
    <r>
      <rPr>
        <b/>
        <sz val="18"/>
        <rFont val="돋움"/>
        <family val="3"/>
      </rPr>
      <t>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곡</t>
    </r>
    <r>
      <rPr>
        <b/>
        <sz val="18"/>
        <rFont val="Arial"/>
        <family val="2"/>
      </rPr>
      <t xml:space="preserve">       Rice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</si>
  <si>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</si>
  <si>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벼</t>
    </r>
  </si>
  <si>
    <r>
      <t>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벼</t>
    </r>
  </si>
  <si>
    <t>Paddy rice</t>
  </si>
  <si>
    <t>Upland Rice</t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</si>
  <si>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</si>
  <si>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량</t>
    </r>
  </si>
  <si>
    <t>Production</t>
  </si>
  <si>
    <t>Area</t>
  </si>
  <si>
    <t>kg/10a</t>
  </si>
  <si>
    <r>
      <t xml:space="preserve">7-2.  </t>
    </r>
    <r>
      <rPr>
        <b/>
        <sz val="18"/>
        <rFont val="돋움"/>
        <family val="3"/>
      </rPr>
      <t>맥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류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Wheat and Barley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</si>
  <si>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계</t>
    </r>
  </si>
  <si>
    <r>
      <t>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</si>
  <si>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</si>
  <si>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t>밀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</si>
</sst>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\ \ ;"/>
    <numFmt numFmtId="177" formatCode="#,##0;&quot;△&quot;#,##0;\-;"/>
    <numFmt numFmtId="178" formatCode="#,##0;[Red]#,##0"/>
    <numFmt numFmtId="179" formatCode="#,##0_ "/>
    <numFmt numFmtId="180" formatCode="#,##0;;\-\ "/>
    <numFmt numFmtId="181" formatCode="0.00_);[Red]\(0.00\)"/>
    <numFmt numFmtId="182" formatCode="#,##0;;\-"/>
    <numFmt numFmtId="183" formatCode="0.00_ "/>
    <numFmt numFmtId="184" formatCode="#,##0.0;;\-;"/>
    <numFmt numFmtId="185" formatCode="#,##0.0"/>
    <numFmt numFmtId="186" formatCode="0.0"/>
    <numFmt numFmtId="187" formatCode="#,##0_);[Red]\(#,##0\)"/>
    <numFmt numFmtId="188" formatCode="#,##0;;\ \ \ \ \ \ \-\ \ ;"/>
    <numFmt numFmtId="189" formatCode="#,##0.0_ "/>
    <numFmt numFmtId="190" formatCode="0.0_);[Red]\(0.0\)"/>
    <numFmt numFmtId="191" formatCode="#,##0.0_);[Red]\(#,##0.0\)"/>
    <numFmt numFmtId="192" formatCode="#,##0;;\-;"/>
    <numFmt numFmtId="193" formatCode="#,##0_);\(#,##0\)"/>
    <numFmt numFmtId="194" formatCode="0.E+00"/>
    <numFmt numFmtId="195" formatCode="0_);\(0\)"/>
    <numFmt numFmtId="196" formatCode="0_ "/>
    <numFmt numFmtId="197" formatCode="0.0_ "/>
    <numFmt numFmtId="198" formatCode="_-* #,##0.0_-;\-* #,##0.0_-;_-* &quot;-&quot;_-;_-@_-"/>
    <numFmt numFmtId="199" formatCode="#,##0.0_);\(#,##0.0\)"/>
    <numFmt numFmtId="200" formatCode="#,##0,;;\-\ \ ;"/>
    <numFmt numFmtId="201" formatCode="\-"/>
    <numFmt numFmtId="202" formatCode="\(#,##0\);;\-;"/>
    <numFmt numFmtId="203" formatCode="#,##0.00;;\-\ \ ;"/>
    <numFmt numFmtId="204" formatCode="#,##0.00;[Red]#,##0.00"/>
    <numFmt numFmtId="205" formatCode="#,##0.00_ "/>
    <numFmt numFmtId="206" formatCode="#,##0.00;;\-;"/>
    <numFmt numFmtId="207" formatCode="0_);[Red]\(0\)"/>
    <numFmt numFmtId="208" formatCode="\(0\)"/>
    <numFmt numFmtId="209" formatCode="\(#\)"/>
    <numFmt numFmtId="210" formatCode="&quot;(&quot;#,##0&quot;)&quot;"/>
    <numFmt numFmtId="211" formatCode="#,##0.0;;\-\ \ ;"/>
    <numFmt numFmtId="212" formatCode="[$-412]yyyy&quot;년&quot;\ m&quot;월&quot;\ d&quot;일&quot;\ dddd"/>
    <numFmt numFmtId="213" formatCode="[$-412]AM/PM\ h:mm:ss"/>
    <numFmt numFmtId="214" formatCode="0;[Red]0"/>
    <numFmt numFmtId="215" formatCode="#,##0.0;[Red]#,##0.0"/>
  </numFmts>
  <fonts count="54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8"/>
      <name val="돋움"/>
      <family val="3"/>
    </font>
    <font>
      <sz val="11"/>
      <name val="돋움"/>
      <family val="3"/>
    </font>
    <font>
      <sz val="10"/>
      <name val="돋움"/>
      <family val="3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10"/>
      <color indexed="8"/>
      <name val="돋움"/>
      <family val="3"/>
    </font>
    <font>
      <sz val="22"/>
      <name val="Arial"/>
      <family val="2"/>
    </font>
    <font>
      <b/>
      <sz val="11"/>
      <name val="돋움"/>
      <family val="3"/>
    </font>
    <font>
      <sz val="8"/>
      <name val="Arial Narrow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9"/>
      <name val="돋움"/>
      <family val="3"/>
    </font>
    <font>
      <sz val="9"/>
      <color indexed="8"/>
      <name val="Arial"/>
      <family val="2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11"/>
      <name val="굴림"/>
      <family val="3"/>
    </font>
    <font>
      <sz val="28"/>
      <name val="굴림"/>
      <family val="3"/>
    </font>
    <font>
      <sz val="11"/>
      <color indexed="12"/>
      <name val="돋움"/>
      <family val="3"/>
    </font>
    <font>
      <b/>
      <sz val="10"/>
      <color indexed="10"/>
      <name val="굴림"/>
      <family val="3"/>
    </font>
    <font>
      <sz val="9"/>
      <color indexed="8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name val="돋움"/>
      <family val="3"/>
    </font>
    <font>
      <sz val="11"/>
      <color indexed="10"/>
      <name val="돋움"/>
      <family val="3"/>
    </font>
    <font>
      <sz val="10"/>
      <color indexed="8"/>
      <name val="HY중고딕"/>
      <family val="1"/>
    </font>
    <font>
      <sz val="10"/>
      <color indexed="8"/>
      <name val="굴림체"/>
      <family val="3"/>
    </font>
    <font>
      <b/>
      <sz val="18"/>
      <color indexed="8"/>
      <name val="HY중고딕"/>
      <family val="1"/>
    </font>
    <font>
      <b/>
      <sz val="11"/>
      <color indexed="10"/>
      <name val="Arial"/>
      <family val="2"/>
    </font>
    <font>
      <b/>
      <sz val="10"/>
      <color indexed="10"/>
      <name val="굴림체"/>
      <family val="3"/>
    </font>
    <font>
      <b/>
      <sz val="12"/>
      <color indexed="10"/>
      <name val="HY중고딕"/>
      <family val="1"/>
    </font>
    <font>
      <sz val="11"/>
      <color indexed="8"/>
      <name val="돋움"/>
      <family val="3"/>
    </font>
    <font>
      <sz val="18"/>
      <color indexed="8"/>
      <name val="HY중고딕"/>
      <family val="1"/>
    </font>
    <font>
      <b/>
      <sz val="10"/>
      <name val="돋움"/>
      <family val="3"/>
    </font>
    <font>
      <b/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819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0" fillId="0" borderId="0" xfId="35" applyFont="1" applyBorder="1" applyAlignment="1">
      <alignment vertical="center"/>
      <protection/>
    </xf>
    <xf numFmtId="0" fontId="8" fillId="0" borderId="7" xfId="0" applyFont="1" applyBorder="1" applyAlignment="1">
      <alignment horizontal="center" vertical="center"/>
    </xf>
    <xf numFmtId="179" fontId="8" fillId="0" borderId="0" xfId="17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 shrinkToFit="1"/>
    </xf>
    <xf numFmtId="0" fontId="0" fillId="0" borderId="0" xfId="35" applyFont="1" applyBorder="1" applyAlignment="1">
      <alignment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 quotePrefix="1">
      <alignment horizontal="center" vertical="center"/>
    </xf>
    <xf numFmtId="0" fontId="0" fillId="2" borderId="3" xfId="0" applyFont="1" applyFill="1" applyBorder="1" applyAlignment="1" quotePrefix="1">
      <alignment horizontal="center" vertical="center"/>
    </xf>
    <xf numFmtId="0" fontId="5" fillId="2" borderId="4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7" xfId="0" applyFont="1" applyBorder="1" applyAlignment="1">
      <alignment horizontal="center" vertical="center" shrinkToFit="1"/>
    </xf>
    <xf numFmtId="179" fontId="0" fillId="0" borderId="0" xfId="17" applyNumberFormat="1" applyFont="1" applyBorder="1" applyAlignment="1">
      <alignment horizontal="center" vertical="center"/>
    </xf>
    <xf numFmtId="41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38" applyFont="1" applyBorder="1" applyAlignment="1">
      <alignment horizontal="center" vertical="center"/>
      <protection/>
    </xf>
    <xf numFmtId="41" fontId="0" fillId="0" borderId="0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1" fontId="8" fillId="0" borderId="0" xfId="17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38" applyFont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41" fontId="6" fillId="0" borderId="0" xfId="17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0" fillId="0" borderId="0" xfId="17" applyFont="1" applyBorder="1" applyAlignment="1">
      <alignment vertical="center"/>
    </xf>
    <xf numFmtId="41" fontId="8" fillId="0" borderId="0" xfId="17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21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left" vertical="center"/>
    </xf>
    <xf numFmtId="0" fontId="0" fillId="2" borderId="1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43" applyFont="1" applyBorder="1" applyAlignment="1">
      <alignment vertical="center"/>
      <protection/>
    </xf>
    <xf numFmtId="193" fontId="8" fillId="0" borderId="0" xfId="17" applyNumberFormat="1" applyFont="1" applyBorder="1" applyAlignment="1">
      <alignment horizontal="center" vertical="center"/>
    </xf>
    <xf numFmtId="191" fontId="0" fillId="0" borderId="0" xfId="43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94" fontId="0" fillId="0" borderId="0" xfId="0" applyNumberFormat="1" applyAlignment="1">
      <alignment vertical="center"/>
    </xf>
    <xf numFmtId="19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87" fontId="0" fillId="0" borderId="0" xfId="17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0" fillId="0" borderId="7" xfId="41" applyFont="1" applyBorder="1" applyAlignment="1">
      <alignment horizontal="center" vertical="center" shrinkToFit="1"/>
      <protection/>
    </xf>
    <xf numFmtId="187" fontId="0" fillId="0" borderId="0" xfId="30" applyNumberFormat="1" applyFont="1" applyBorder="1" applyAlignment="1" quotePrefix="1">
      <alignment horizontal="center" vertical="center"/>
    </xf>
    <xf numFmtId="187" fontId="0" fillId="0" borderId="0" xfId="41" applyNumberFormat="1" applyFont="1" applyBorder="1" applyAlignment="1" quotePrefix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7" xfId="0" applyNumberFormat="1" applyFont="1" applyBorder="1" applyAlignment="1">
      <alignment horizontal="center" vertical="center" shrinkToFit="1"/>
    </xf>
    <xf numFmtId="187" fontId="0" fillId="0" borderId="9" xfId="17" applyNumberFormat="1" applyFont="1" applyBorder="1" applyAlignment="1">
      <alignment horizontal="center" vertical="center"/>
    </xf>
    <xf numFmtId="187" fontId="0" fillId="0" borderId="0" xfId="17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 shrinkToFit="1"/>
    </xf>
    <xf numFmtId="187" fontId="8" fillId="0" borderId="9" xfId="17" applyNumberFormat="1" applyFont="1" applyBorder="1" applyAlignment="1">
      <alignment horizontal="center" vertical="center"/>
    </xf>
    <xf numFmtId="187" fontId="8" fillId="0" borderId="0" xfId="17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/>
    </xf>
    <xf numFmtId="0" fontId="0" fillId="0" borderId="7" xfId="41" applyFont="1" applyBorder="1" applyAlignment="1">
      <alignment horizontal="center" vertical="center" shrinkToFit="1"/>
      <protection/>
    </xf>
    <xf numFmtId="187" fontId="0" fillId="0" borderId="0" xfId="30" applyNumberFormat="1" applyFont="1" applyBorder="1" applyAlignment="1" quotePrefix="1">
      <alignment horizontal="center" vertical="center"/>
    </xf>
    <xf numFmtId="187" fontId="0" fillId="0" borderId="0" xfId="41" applyNumberFormat="1" applyFont="1" applyBorder="1" applyAlignment="1" quotePrefix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194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" fontId="0" fillId="0" borderId="0" xfId="40" applyNumberFormat="1" applyFont="1" applyBorder="1" applyAlignment="1">
      <alignment vertical="center"/>
      <protection/>
    </xf>
    <xf numFmtId="1" fontId="0" fillId="0" borderId="0" xfId="40" applyNumberFormat="1" applyFont="1" applyBorder="1" applyAlignment="1">
      <alignment vertical="center"/>
      <protection/>
    </xf>
    <xf numFmtId="0" fontId="8" fillId="0" borderId="7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1" fontId="0" fillId="0" borderId="0" xfId="44" applyNumberFormat="1" applyFont="1" applyBorder="1" applyAlignment="1">
      <alignment vertical="center"/>
      <protection/>
    </xf>
    <xf numFmtId="193" fontId="8" fillId="0" borderId="9" xfId="17" applyNumberFormat="1" applyFont="1" applyBorder="1" applyAlignment="1">
      <alignment horizontal="center" vertical="center"/>
    </xf>
    <xf numFmtId="1" fontId="8" fillId="0" borderId="0" xfId="44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center" vertical="center"/>
    </xf>
    <xf numFmtId="1" fontId="0" fillId="0" borderId="0" xfId="39" applyNumberFormat="1" applyFont="1" applyBorder="1" applyAlignment="1">
      <alignment vertical="center"/>
      <protection/>
    </xf>
    <xf numFmtId="1" fontId="0" fillId="0" borderId="0" xfId="39" applyNumberFormat="1" applyFont="1" applyBorder="1" applyAlignment="1">
      <alignment vertical="center"/>
      <protection/>
    </xf>
    <xf numFmtId="0" fontId="0" fillId="0" borderId="5" xfId="0" applyFont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1" fontId="0" fillId="0" borderId="0" xfId="42" applyNumberFormat="1" applyFont="1" applyBorder="1" applyAlignment="1">
      <alignment vertical="center"/>
      <protection/>
    </xf>
    <xf numFmtId="1" fontId="0" fillId="0" borderId="0" xfId="42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7" xfId="0" applyNumberFormat="1" applyFont="1" applyBorder="1" applyAlignment="1">
      <alignment horizontal="left" vertical="center" shrinkToFit="1"/>
    </xf>
    <xf numFmtId="0" fontId="0" fillId="0" borderId="7" xfId="41" applyFont="1" applyBorder="1" applyAlignment="1">
      <alignment horizontal="left" vertical="center" shrinkToFit="1"/>
      <protection/>
    </xf>
    <xf numFmtId="0" fontId="8" fillId="0" borderId="7" xfId="0" applyNumberFormat="1" applyFont="1" applyBorder="1" applyAlignment="1">
      <alignment horizontal="left" vertical="center" shrinkToFit="1"/>
    </xf>
    <xf numFmtId="41" fontId="7" fillId="0" borderId="0" xfId="17" applyFont="1" applyBorder="1" applyAlignment="1">
      <alignment vertical="center"/>
    </xf>
    <xf numFmtId="0" fontId="8" fillId="0" borderId="7" xfId="17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17" applyNumberFormat="1" applyFont="1" applyBorder="1" applyAlignment="1">
      <alignment horizontal="center" vertical="center"/>
    </xf>
    <xf numFmtId="193" fontId="6" fillId="0" borderId="0" xfId="17" applyNumberFormat="1" applyFont="1" applyBorder="1" applyAlignment="1">
      <alignment horizontal="center" vertical="center"/>
    </xf>
    <xf numFmtId="193" fontId="20" fillId="0" borderId="0" xfId="17" applyNumberFormat="1" applyFont="1" applyBorder="1" applyAlignment="1">
      <alignment horizontal="center" vertical="center"/>
    </xf>
    <xf numFmtId="41" fontId="20" fillId="0" borderId="0" xfId="17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 shrinkToFit="1"/>
    </xf>
    <xf numFmtId="41" fontId="0" fillId="0" borderId="0" xfId="17" applyFont="1" applyBorder="1" applyAlignment="1">
      <alignment vertical="center" shrinkToFit="1"/>
    </xf>
    <xf numFmtId="41" fontId="8" fillId="0" borderId="0" xfId="17" applyFont="1" applyBorder="1" applyAlignment="1">
      <alignment vertical="center" shrinkToFit="1"/>
    </xf>
    <xf numFmtId="41" fontId="7" fillId="0" borderId="0" xfId="17" applyFont="1" applyBorder="1" applyAlignment="1">
      <alignment vertical="center" shrinkToFit="1"/>
    </xf>
    <xf numFmtId="41" fontId="6" fillId="0" borderId="0" xfId="17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45" applyFont="1" applyBorder="1" applyAlignment="1">
      <alignment vertical="center"/>
      <protection/>
    </xf>
    <xf numFmtId="41" fontId="6" fillId="0" borderId="0" xfId="17" applyFont="1" applyBorder="1" applyAlignment="1">
      <alignment vertical="center"/>
    </xf>
    <xf numFmtId="195" fontId="8" fillId="0" borderId="9" xfId="17" applyNumberFormat="1" applyFont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/>
    </xf>
    <xf numFmtId="0" fontId="0" fillId="2" borderId="0" xfId="0" applyFont="1" applyFill="1" applyAlignment="1">
      <alignment horizontal="right"/>
    </xf>
    <xf numFmtId="0" fontId="12" fillId="0" borderId="9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4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2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3" fontId="0" fillId="0" borderId="0" xfId="37" applyNumberFormat="1" applyFont="1" applyBorder="1" applyAlignment="1">
      <alignment horizontal="center" vertical="center"/>
      <protection/>
    </xf>
    <xf numFmtId="3" fontId="0" fillId="0" borderId="0" xfId="37" applyNumberFormat="1" applyFont="1" applyAlignment="1">
      <alignment horizontal="center" vertical="center"/>
      <protection/>
    </xf>
    <xf numFmtId="0" fontId="0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5" fillId="2" borderId="0" xfId="0" applyFont="1" applyFill="1" applyBorder="1" applyAlignment="1">
      <alignment horizontal="left" vertical="center"/>
    </xf>
    <xf numFmtId="179" fontId="4" fillId="2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3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 quotePrefix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 quotePrefix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0" xfId="3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 shrinkToFit="1"/>
    </xf>
    <xf numFmtId="0" fontId="5" fillId="2" borderId="5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8" fillId="0" borderId="7" xfId="0" applyNumberFormat="1" applyFont="1" applyBorder="1" applyAlignment="1">
      <alignment horizontal="left" vertical="center" indent="1" shrinkToFit="1"/>
    </xf>
    <xf numFmtId="0" fontId="0" fillId="0" borderId="7" xfId="41" applyFont="1" applyBorder="1" applyAlignment="1">
      <alignment horizontal="left" vertical="center" indent="1" shrinkToFit="1"/>
      <protection/>
    </xf>
    <xf numFmtId="0" fontId="12" fillId="0" borderId="5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182" fontId="0" fillId="0" borderId="9" xfId="17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37" applyNumberFormat="1" applyFont="1" applyBorder="1" applyAlignment="1">
      <alignment horizontal="right" vertical="center"/>
      <protection/>
    </xf>
    <xf numFmtId="182" fontId="8" fillId="0" borderId="9" xfId="17" applyNumberFormat="1" applyFont="1" applyBorder="1" applyAlignment="1">
      <alignment horizontal="center" vertical="center"/>
    </xf>
    <xf numFmtId="187" fontId="8" fillId="0" borderId="0" xfId="37" applyNumberFormat="1" applyFont="1" applyBorder="1" applyAlignment="1">
      <alignment horizontal="center" vertical="center"/>
      <protection/>
    </xf>
    <xf numFmtId="3" fontId="8" fillId="0" borderId="0" xfId="37" applyNumberFormat="1" applyFont="1" applyBorder="1" applyAlignment="1">
      <alignment horizontal="right" vertical="center"/>
      <protection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right" vertical="center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3" xfId="0" applyFont="1" applyFill="1" applyBorder="1" applyAlignment="1" quotePrefix="1">
      <alignment horizontal="center" vertical="center" wrapText="1" shrinkToFit="1"/>
    </xf>
    <xf numFmtId="0" fontId="32" fillId="0" borderId="0" xfId="0" applyFont="1" applyAlignment="1">
      <alignment vertical="center"/>
    </xf>
    <xf numFmtId="0" fontId="0" fillId="0" borderId="0" xfId="0" applyAlignment="1">
      <alignment shrinkToFit="1"/>
    </xf>
    <xf numFmtId="0" fontId="5" fillId="0" borderId="4" xfId="0" applyFont="1" applyBorder="1" applyAlignment="1" quotePrefix="1">
      <alignment horizontal="center" vertical="center" shrinkToFit="1"/>
    </xf>
    <xf numFmtId="0" fontId="5" fillId="0" borderId="4" xfId="0" applyFont="1" applyBorder="1" applyAlignment="1" quotePrefix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3" fontId="0" fillId="0" borderId="0" xfId="0" applyNumberFormat="1" applyFont="1" applyBorder="1" applyAlignment="1">
      <alignment horizontal="centerContinuous" vertical="center"/>
    </xf>
    <xf numFmtId="3" fontId="0" fillId="0" borderId="0" xfId="37" applyNumberFormat="1" applyFont="1" applyBorder="1" applyAlignment="1">
      <alignment horizontal="right" vertical="center"/>
      <protection/>
    </xf>
    <xf numFmtId="0" fontId="0" fillId="2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 wrapText="1" shrinkToFit="1"/>
    </xf>
    <xf numFmtId="0" fontId="11" fillId="0" borderId="0" xfId="0" applyFont="1" applyAlignment="1">
      <alignment shrinkToFit="1"/>
    </xf>
    <xf numFmtId="3" fontId="0" fillId="0" borderId="1" xfId="37" applyNumberFormat="1" applyFont="1" applyBorder="1" applyAlignment="1">
      <alignment horizontal="center" vertical="center"/>
      <protection/>
    </xf>
    <xf numFmtId="0" fontId="0" fillId="0" borderId="1" xfId="0" applyFont="1" applyBorder="1" applyAlignment="1" quotePrefix="1">
      <alignment horizontal="center" vertical="center"/>
    </xf>
    <xf numFmtId="3" fontId="0" fillId="0" borderId="0" xfId="37" applyNumberFormat="1" applyFont="1" applyBorder="1" applyAlignment="1">
      <alignment horizontal="right"/>
      <protection/>
    </xf>
    <xf numFmtId="3" fontId="0" fillId="0" borderId="1" xfId="37" applyNumberFormat="1" applyFont="1" applyBorder="1" applyAlignment="1">
      <alignment horizontal="right"/>
      <protection/>
    </xf>
    <xf numFmtId="3" fontId="8" fillId="0" borderId="0" xfId="25" applyNumberFormat="1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 vertical="center"/>
    </xf>
    <xf numFmtId="182" fontId="34" fillId="0" borderId="0" xfId="17" applyNumberFormat="1" applyFont="1" applyFill="1" applyBorder="1" applyAlignment="1">
      <alignment horizontal="center" vertical="center"/>
    </xf>
    <xf numFmtId="0" fontId="0" fillId="0" borderId="0" xfId="0" applyFont="1" applyAlignment="1" quotePrefix="1">
      <alignment horizontal="right" vertical="center"/>
    </xf>
    <xf numFmtId="0" fontId="0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192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190" fontId="0" fillId="0" borderId="0" xfId="0" applyNumberFormat="1" applyFont="1" applyAlignment="1">
      <alignment horizontal="center" vertical="center"/>
    </xf>
    <xf numFmtId="190" fontId="8" fillId="0" borderId="0" xfId="27" applyNumberFormat="1" applyFont="1" applyBorder="1" applyAlignment="1">
      <alignment horizontal="center" vertical="center"/>
    </xf>
    <xf numFmtId="190" fontId="8" fillId="0" borderId="0" xfId="0" applyNumberFormat="1" applyFont="1" applyAlignment="1">
      <alignment horizontal="center" vertical="center"/>
    </xf>
    <xf numFmtId="3" fontId="8" fillId="0" borderId="0" xfId="37" applyNumberFormat="1" applyFont="1" applyBorder="1" applyAlignment="1">
      <alignment horizontal="center" vertical="center"/>
      <protection/>
    </xf>
    <xf numFmtId="3" fontId="8" fillId="0" borderId="0" xfId="37" applyNumberFormat="1" applyFont="1" applyBorder="1" applyAlignment="1">
      <alignment horizontal="right"/>
      <protection/>
    </xf>
    <xf numFmtId="0" fontId="0" fillId="2" borderId="0" xfId="0" applyFont="1" applyFill="1" applyAlignment="1">
      <alignment shrinkToFi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2" borderId="1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vertical="center" shrinkToFit="1"/>
    </xf>
    <xf numFmtId="192" fontId="11" fillId="0" borderId="0" xfId="0" applyNumberFormat="1" applyFont="1" applyAlignment="1">
      <alignment vertical="center"/>
    </xf>
    <xf numFmtId="192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192" fontId="8" fillId="0" borderId="7" xfId="0" applyNumberFormat="1" applyFont="1" applyFill="1" applyBorder="1" applyAlignment="1">
      <alignment horizontal="center" vertical="center" shrinkToFit="1"/>
    </xf>
    <xf numFmtId="192" fontId="4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7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Continuous" vertical="center" shrinkToFit="1"/>
    </xf>
    <xf numFmtId="0" fontId="0" fillId="0" borderId="6" xfId="0" applyFont="1" applyBorder="1" applyAlignment="1" quotePrefix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 quotePrefix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0" borderId="8" xfId="0" applyFont="1" applyBorder="1" applyAlignment="1">
      <alignment horizontal="center" vertical="center"/>
    </xf>
    <xf numFmtId="193" fontId="6" fillId="0" borderId="8" xfId="17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3" xfId="17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 shrinkToFit="1"/>
    </xf>
    <xf numFmtId="0" fontId="0" fillId="0" borderId="13" xfId="0" applyFont="1" applyBorder="1" applyAlignment="1">
      <alignment horizontal="centerContinuous" vertical="center" shrinkToFit="1"/>
    </xf>
    <xf numFmtId="0" fontId="0" fillId="0" borderId="15" xfId="0" applyFont="1" applyBorder="1" applyAlignment="1">
      <alignment horizontal="centerContinuous" vertical="center"/>
    </xf>
    <xf numFmtId="195" fontId="6" fillId="0" borderId="8" xfId="17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0" fillId="0" borderId="7" xfId="41" applyFont="1" applyBorder="1" applyAlignment="1">
      <alignment horizontal="left" vertical="center"/>
      <protection/>
    </xf>
    <xf numFmtId="0" fontId="8" fillId="0" borderId="7" xfId="0" applyNumberFormat="1" applyFont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 shrinkToFit="1"/>
    </xf>
    <xf numFmtId="0" fontId="8" fillId="2" borderId="0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left" vertical="center"/>
    </xf>
    <xf numFmtId="0" fontId="0" fillId="0" borderId="7" xfId="41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 shrinkToFit="1"/>
    </xf>
    <xf numFmtId="0" fontId="5" fillId="0" borderId="2" xfId="0" applyFont="1" applyBorder="1" applyAlignment="1" quotePrefix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2" borderId="0" xfId="0" applyFont="1" applyFill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79" fontId="0" fillId="0" borderId="7" xfId="0" applyNumberFormat="1" applyFont="1" applyBorder="1" applyAlignment="1">
      <alignment horizontal="center" vertical="center"/>
    </xf>
    <xf numFmtId="192" fontId="0" fillId="0" borderId="7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7" xfId="41" applyFont="1" applyBorder="1" applyAlignment="1">
      <alignment horizontal="left" vertical="center"/>
      <protection/>
    </xf>
    <xf numFmtId="0" fontId="0" fillId="0" borderId="7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 shrinkToFit="1"/>
    </xf>
    <xf numFmtId="193" fontId="0" fillId="0" borderId="0" xfId="17" applyNumberFormat="1" applyFont="1" applyBorder="1" applyAlignment="1">
      <alignment horizontal="right" vertical="center" shrinkToFit="1"/>
    </xf>
    <xf numFmtId="193" fontId="8" fillId="0" borderId="0" xfId="17" applyNumberFormat="1" applyFont="1" applyBorder="1" applyAlignment="1">
      <alignment horizontal="right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199" fontId="0" fillId="0" borderId="0" xfId="17" applyNumberFormat="1" applyFont="1" applyBorder="1" applyAlignment="1">
      <alignment horizontal="right" vertical="center" shrinkToFit="1"/>
    </xf>
    <xf numFmtId="3" fontId="0" fillId="0" borderId="0" xfId="42" applyNumberFormat="1" applyFont="1" applyBorder="1" applyAlignment="1" quotePrefix="1">
      <alignment horizontal="right" vertical="center" shrinkToFit="1"/>
      <protection/>
    </xf>
    <xf numFmtId="3" fontId="0" fillId="0" borderId="0" xfId="21" applyNumberFormat="1" applyFont="1" applyBorder="1" applyAlignment="1" quotePrefix="1">
      <alignment horizontal="right" vertical="center" shrinkToFit="1"/>
    </xf>
    <xf numFmtId="199" fontId="8" fillId="0" borderId="9" xfId="17" applyNumberFormat="1" applyFont="1" applyBorder="1" applyAlignment="1">
      <alignment horizontal="right" vertical="center" shrinkToFit="1"/>
    </xf>
    <xf numFmtId="199" fontId="8" fillId="0" borderId="0" xfId="17" applyNumberFormat="1" applyFont="1" applyBorder="1" applyAlignment="1">
      <alignment horizontal="right" vertical="center" shrinkToFit="1"/>
    </xf>
    <xf numFmtId="192" fontId="8" fillId="0" borderId="0" xfId="0" applyNumberFormat="1" applyFont="1" applyBorder="1" applyAlignment="1">
      <alignment horizontal="right" vertical="center" shrinkToFit="1"/>
    </xf>
    <xf numFmtId="185" fontId="0" fillId="0" borderId="0" xfId="42" applyNumberFormat="1" applyFont="1" applyBorder="1" applyAlignment="1" quotePrefix="1">
      <alignment horizontal="right" vertical="center" shrinkToFit="1"/>
      <protection/>
    </xf>
    <xf numFmtId="0" fontId="12" fillId="2" borderId="0" xfId="0" applyFont="1" applyFill="1" applyAlignment="1">
      <alignment horizontal="center" vertical="center" shrinkToFit="1"/>
    </xf>
    <xf numFmtId="0" fontId="0" fillId="0" borderId="7" xfId="0" applyNumberFormat="1" applyFont="1" applyBorder="1" applyAlignment="1">
      <alignment horizontal="left" vertical="center" indent="1" shrinkToFit="1"/>
    </xf>
    <xf numFmtId="0" fontId="0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93" fontId="0" fillId="0" borderId="0" xfId="17" applyNumberFormat="1" applyFont="1" applyBorder="1" applyAlignment="1">
      <alignment horizontal="right" vertical="center"/>
    </xf>
    <xf numFmtId="193" fontId="8" fillId="0" borderId="0" xfId="17" applyNumberFormat="1" applyFont="1" applyBorder="1" applyAlignment="1">
      <alignment horizontal="right" vertical="center"/>
    </xf>
    <xf numFmtId="187" fontId="0" fillId="0" borderId="0" xfId="17" applyNumberFormat="1" applyFont="1" applyBorder="1" applyAlignment="1">
      <alignment horizontal="right" vertical="center"/>
    </xf>
    <xf numFmtId="187" fontId="8" fillId="0" borderId="0" xfId="17" applyNumberFormat="1" applyFont="1" applyBorder="1" applyAlignment="1">
      <alignment horizontal="right" vertical="center"/>
    </xf>
    <xf numFmtId="187" fontId="8" fillId="0" borderId="0" xfId="17" applyNumberFormat="1" applyFont="1" applyBorder="1" applyAlignment="1">
      <alignment horizontal="right" vertical="center" indent="1"/>
    </xf>
    <xf numFmtId="187" fontId="8" fillId="0" borderId="0" xfId="17" applyNumberFormat="1" applyFont="1" applyBorder="1" applyAlignment="1">
      <alignment horizontal="right" vertical="center" shrinkToFit="1"/>
    </xf>
    <xf numFmtId="3" fontId="0" fillId="0" borderId="7" xfId="0" applyNumberFormat="1" applyFont="1" applyBorder="1" applyAlignment="1">
      <alignment horizontal="centerContinuous" vertical="center"/>
    </xf>
    <xf numFmtId="179" fontId="0" fillId="0" borderId="7" xfId="17" applyNumberFormat="1" applyFont="1" applyBorder="1" applyAlignment="1">
      <alignment horizontal="center" vertical="center"/>
    </xf>
    <xf numFmtId="3" fontId="0" fillId="0" borderId="7" xfId="25" applyNumberFormat="1" applyFont="1" applyBorder="1" applyAlignment="1">
      <alignment horizontal="centerContinuous" vertical="center"/>
    </xf>
    <xf numFmtId="176" fontId="6" fillId="0" borderId="0" xfId="17" applyNumberFormat="1" applyFont="1" applyBorder="1" applyAlignment="1">
      <alignment horizontal="center" vertical="center"/>
    </xf>
    <xf numFmtId="203" fontId="6" fillId="0" borderId="0" xfId="17" applyNumberFormat="1" applyFont="1" applyBorder="1" applyAlignment="1">
      <alignment horizontal="center" vertical="center"/>
    </xf>
    <xf numFmtId="176" fontId="6" fillId="0" borderId="0" xfId="17" applyNumberFormat="1" applyFont="1" applyBorder="1" applyAlignment="1">
      <alignment horizontal="center" vertical="center" shrinkToFit="1"/>
    </xf>
    <xf numFmtId="49" fontId="6" fillId="0" borderId="0" xfId="17" applyNumberFormat="1" applyFont="1" applyBorder="1" applyAlignment="1">
      <alignment horizontal="center" vertical="center"/>
    </xf>
    <xf numFmtId="176" fontId="6" fillId="0" borderId="0" xfId="17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shrinkToFit="1"/>
    </xf>
    <xf numFmtId="0" fontId="5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 shrinkToFit="1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17" applyNumberFormat="1" applyFont="1" applyFill="1" applyAlignment="1">
      <alignment horizontal="center" vertical="center"/>
    </xf>
    <xf numFmtId="0" fontId="0" fillId="0" borderId="7" xfId="23" applyFont="1" applyFill="1" applyBorder="1" applyAlignment="1">
      <alignment horizontal="center" vertical="center"/>
    </xf>
    <xf numFmtId="0" fontId="8" fillId="0" borderId="7" xfId="23" applyFont="1" applyFill="1" applyBorder="1" applyAlignment="1">
      <alignment horizontal="center" vertical="center"/>
    </xf>
    <xf numFmtId="177" fontId="8" fillId="0" borderId="0" xfId="17" applyNumberFormat="1" applyFont="1" applyFill="1" applyAlignment="1">
      <alignment horizontal="center" vertical="center"/>
    </xf>
    <xf numFmtId="49" fontId="8" fillId="0" borderId="0" xfId="17" applyNumberFormat="1" applyFont="1" applyFill="1" applyAlignment="1">
      <alignment horizontal="center" vertical="center"/>
    </xf>
    <xf numFmtId="177" fontId="8" fillId="0" borderId="0" xfId="17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177" fontId="0" fillId="0" borderId="9" xfId="17" applyNumberFormat="1" applyFont="1" applyFill="1" applyBorder="1" applyAlignment="1">
      <alignment horizontal="center" vertical="center"/>
    </xf>
    <xf numFmtId="49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Border="1" applyAlignment="1">
      <alignment horizontal="center" vertical="center"/>
    </xf>
    <xf numFmtId="177" fontId="0" fillId="0" borderId="0" xfId="17" applyNumberFormat="1" applyFont="1" applyFill="1" applyAlignment="1">
      <alignment horizontal="center" vertical="center"/>
    </xf>
    <xf numFmtId="177" fontId="0" fillId="0" borderId="7" xfId="17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179" fontId="8" fillId="0" borderId="0" xfId="17" applyNumberFormat="1" applyFont="1" applyBorder="1" applyAlignment="1">
      <alignment horizontal="right" vertical="center" indent="1"/>
    </xf>
    <xf numFmtId="0" fontId="6" fillId="0" borderId="8" xfId="0" applyFont="1" applyFill="1" applyBorder="1" applyAlignment="1">
      <alignment horizontal="center" vertical="center"/>
    </xf>
    <xf numFmtId="178" fontId="26" fillId="0" borderId="0" xfId="0" applyNumberFormat="1" applyFont="1" applyFill="1" applyAlignment="1">
      <alignment vertical="center"/>
    </xf>
    <xf numFmtId="187" fontId="0" fillId="0" borderId="9" xfId="17" applyNumberFormat="1" applyFont="1" applyFill="1" applyBorder="1" applyAlignment="1">
      <alignment horizontal="right" vertical="center" indent="1"/>
    </xf>
    <xf numFmtId="187" fontId="0" fillId="0" borderId="7" xfId="0" applyNumberFormat="1" applyFont="1" applyFill="1" applyBorder="1" applyAlignment="1">
      <alignment horizontal="right" vertical="center" indent="1"/>
    </xf>
    <xf numFmtId="187" fontId="0" fillId="0" borderId="0" xfId="0" applyNumberFormat="1" applyFont="1" applyFill="1" applyBorder="1" applyAlignment="1">
      <alignment horizontal="right" vertical="center" indent="1"/>
    </xf>
    <xf numFmtId="187" fontId="0" fillId="0" borderId="0" xfId="17" applyNumberFormat="1" applyFont="1" applyFill="1" applyBorder="1" applyAlignment="1">
      <alignment horizontal="right" vertical="center" indent="1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indent="2" shrinkToFit="1"/>
    </xf>
    <xf numFmtId="41" fontId="0" fillId="0" borderId="0" xfId="17" applyFont="1" applyBorder="1" applyAlignment="1">
      <alignment horizontal="right" vertical="center"/>
    </xf>
    <xf numFmtId="41" fontId="0" fillId="0" borderId="0" xfId="17" applyFont="1" applyBorder="1" applyAlignment="1" quotePrefix="1">
      <alignment horizontal="right" vertical="center"/>
    </xf>
    <xf numFmtId="41" fontId="8" fillId="0" borderId="0" xfId="17" applyFont="1" applyBorder="1" applyAlignment="1">
      <alignment horizontal="right" vertical="center"/>
    </xf>
    <xf numFmtId="41" fontId="0" fillId="0" borderId="0" xfId="17" applyFont="1" applyBorder="1" applyAlignment="1" quotePrefix="1">
      <alignment horizontal="right" vertical="center"/>
    </xf>
    <xf numFmtId="41" fontId="8" fillId="0" borderId="0" xfId="17" applyFont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justify" vertical="center" shrinkToFit="1"/>
    </xf>
    <xf numFmtId="41" fontId="0" fillId="0" borderId="0" xfId="17" applyFont="1" applyBorder="1" applyAlignment="1">
      <alignment horizontal="right" vertical="center"/>
    </xf>
    <xf numFmtId="41" fontId="0" fillId="0" borderId="0" xfId="17" applyFont="1" applyBorder="1" applyAlignment="1" quotePrefix="1">
      <alignment horizontal="right" vertical="center"/>
    </xf>
    <xf numFmtId="41" fontId="0" fillId="0" borderId="0" xfId="17" applyFont="1" applyBorder="1" applyAlignment="1">
      <alignment horizontal="right" vertical="center"/>
    </xf>
    <xf numFmtId="41" fontId="0" fillId="0" borderId="9" xfId="17" applyFont="1" applyBorder="1" applyAlignment="1">
      <alignment horizontal="right" vertical="center"/>
    </xf>
    <xf numFmtId="41" fontId="8" fillId="0" borderId="9" xfId="17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left" vertical="center" indent="1"/>
    </xf>
    <xf numFmtId="0" fontId="0" fillId="0" borderId="7" xfId="41" applyFont="1" applyBorder="1" applyAlignment="1">
      <alignment horizontal="left" vertical="center" indent="1"/>
      <protection/>
    </xf>
    <xf numFmtId="0" fontId="0" fillId="0" borderId="7" xfId="0" applyNumberFormat="1" applyFont="1" applyBorder="1" applyAlignment="1">
      <alignment horizontal="left" vertical="center" indent="1"/>
    </xf>
    <xf numFmtId="0" fontId="8" fillId="0" borderId="7" xfId="0" applyNumberFormat="1" applyFont="1" applyBorder="1" applyAlignment="1">
      <alignment horizontal="left" vertical="center" indent="1"/>
    </xf>
    <xf numFmtId="0" fontId="0" fillId="0" borderId="7" xfId="41" applyFont="1" applyBorder="1" applyAlignment="1">
      <alignment horizontal="left" vertical="center" indent="1"/>
      <protection/>
    </xf>
    <xf numFmtId="194" fontId="0" fillId="0" borderId="0" xfId="0" applyNumberFormat="1" applyFont="1" applyAlignment="1">
      <alignment vertical="center"/>
    </xf>
    <xf numFmtId="194" fontId="0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93" fontId="0" fillId="0" borderId="9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 horizontal="right" vertical="center"/>
    </xf>
    <xf numFmtId="182" fontId="0" fillId="0" borderId="0" xfId="17" applyNumberFormat="1" applyFont="1" applyBorder="1" applyAlignment="1">
      <alignment horizontal="right" vertical="center"/>
    </xf>
    <xf numFmtId="3" fontId="0" fillId="0" borderId="0" xfId="21" applyNumberFormat="1" applyFont="1" applyBorder="1" applyAlignment="1" quotePrefix="1">
      <alignment horizontal="right" vertical="center"/>
    </xf>
    <xf numFmtId="3" fontId="0" fillId="0" borderId="0" xfId="21" applyNumberFormat="1" applyFont="1" applyBorder="1" applyAlignment="1">
      <alignment horizontal="right" vertical="center"/>
    </xf>
    <xf numFmtId="3" fontId="0" fillId="0" borderId="0" xfId="42" applyNumberFormat="1" applyFont="1" applyBorder="1" applyAlignment="1">
      <alignment horizontal="right" vertical="center"/>
      <protection/>
    </xf>
    <xf numFmtId="1" fontId="0" fillId="0" borderId="0" xfId="31" applyNumberFormat="1" applyFont="1" applyBorder="1" applyAlignment="1">
      <alignment horizontal="right" vertical="center"/>
    </xf>
    <xf numFmtId="193" fontId="8" fillId="0" borderId="9" xfId="0" applyNumberFormat="1" applyFont="1" applyBorder="1" applyAlignment="1">
      <alignment horizontal="right" vertical="center"/>
    </xf>
    <xf numFmtId="193" fontId="8" fillId="0" borderId="0" xfId="0" applyNumberFormat="1" applyFont="1" applyBorder="1" applyAlignment="1">
      <alignment horizontal="right" vertical="center"/>
    </xf>
    <xf numFmtId="182" fontId="8" fillId="0" borderId="0" xfId="17" applyNumberFormat="1" applyFont="1" applyBorder="1" applyAlignment="1">
      <alignment horizontal="right" vertical="center"/>
    </xf>
    <xf numFmtId="185" fontId="0" fillId="0" borderId="0" xfId="21" applyNumberFormat="1" applyFont="1" applyBorder="1" applyAlignment="1" quotePrefix="1">
      <alignment horizontal="right" vertical="center"/>
    </xf>
    <xf numFmtId="193" fontId="8" fillId="0" borderId="9" xfId="0" applyNumberFormat="1" applyFont="1" applyBorder="1" applyAlignment="1">
      <alignment horizontal="right" vertical="center" shrinkToFit="1"/>
    </xf>
    <xf numFmtId="193" fontId="8" fillId="0" borderId="0" xfId="0" applyNumberFormat="1" applyFont="1" applyBorder="1" applyAlignment="1">
      <alignment horizontal="right" vertical="center" shrinkToFit="1"/>
    </xf>
    <xf numFmtId="182" fontId="8" fillId="0" borderId="0" xfId="17" applyNumberFormat="1" applyFont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41" applyFont="1" applyBorder="1" applyAlignment="1">
      <alignment horizontal="distributed" vertical="center"/>
      <protection/>
    </xf>
    <xf numFmtId="0" fontId="0" fillId="0" borderId="7" xfId="0" applyNumberFormat="1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distributed" vertical="center"/>
    </xf>
    <xf numFmtId="0" fontId="0" fillId="0" borderId="7" xfId="41" applyFont="1" applyBorder="1" applyAlignment="1">
      <alignment horizontal="distributed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7" xfId="0" applyNumberFormat="1" applyFont="1" applyBorder="1" applyAlignment="1">
      <alignment horizontal="distributed" vertical="center" shrinkToFit="1"/>
    </xf>
    <xf numFmtId="0" fontId="0" fillId="0" borderId="7" xfId="41" applyFont="1" applyBorder="1" applyAlignment="1">
      <alignment horizontal="distributed" vertical="center" shrinkToFit="1"/>
      <protection/>
    </xf>
    <xf numFmtId="0" fontId="0" fillId="0" borderId="7" xfId="0" applyNumberFormat="1" applyFont="1" applyBorder="1" applyAlignment="1">
      <alignment horizontal="distributed" vertical="center" shrinkToFit="1"/>
    </xf>
    <xf numFmtId="0" fontId="8" fillId="0" borderId="7" xfId="0" applyNumberFormat="1" applyFont="1" applyBorder="1" applyAlignment="1">
      <alignment horizontal="distributed" vertical="center" shrinkToFit="1"/>
    </xf>
    <xf numFmtId="0" fontId="0" fillId="0" borderId="7" xfId="41" applyFont="1" applyBorder="1" applyAlignment="1">
      <alignment horizontal="distributed" vertical="center" shrinkToFi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lef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 quotePrefix="1">
      <alignment horizontal="left" vertical="center" shrinkToFit="1"/>
    </xf>
    <xf numFmtId="179" fontId="0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187" fontId="0" fillId="0" borderId="0" xfId="0" applyNumberFormat="1" applyFont="1" applyFill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left" vertical="center" indent="1" shrinkToFit="1"/>
    </xf>
    <xf numFmtId="0" fontId="0" fillId="0" borderId="7" xfId="41" applyFont="1" applyFill="1" applyBorder="1" applyAlignment="1">
      <alignment horizontal="left" vertical="center" indent="1" shrinkToFit="1"/>
      <protection/>
    </xf>
    <xf numFmtId="0" fontId="4" fillId="2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0" fontId="0" fillId="0" borderId="7" xfId="0" applyNumberFormat="1" applyFont="1" applyFill="1" applyBorder="1" applyAlignment="1">
      <alignment horizontal="distributed" vertical="center"/>
    </xf>
    <xf numFmtId="0" fontId="0" fillId="0" borderId="7" xfId="41" applyFont="1" applyFill="1" applyBorder="1" applyAlignment="1">
      <alignment horizontal="distributed" vertical="center"/>
      <protection/>
    </xf>
    <xf numFmtId="0" fontId="8" fillId="0" borderId="7" xfId="0" applyNumberFormat="1" applyFont="1" applyFill="1" applyBorder="1" applyAlignment="1">
      <alignment horizontal="distributed" vertical="center"/>
    </xf>
    <xf numFmtId="0" fontId="0" fillId="0" borderId="7" xfId="41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0" fillId="0" borderId="7" xfId="41" applyFont="1" applyFill="1" applyBorder="1" applyAlignment="1">
      <alignment horizontal="distributed" vertical="center" shrinkToFit="1"/>
      <protection/>
    </xf>
    <xf numFmtId="0" fontId="8" fillId="0" borderId="7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/>
    </xf>
    <xf numFmtId="0" fontId="0" fillId="0" borderId="7" xfId="41" applyFont="1" applyFill="1" applyBorder="1" applyAlignment="1">
      <alignment horizontal="distributed" vertical="center" shrinkToFit="1"/>
      <protection/>
    </xf>
    <xf numFmtId="0" fontId="7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3" fontId="8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7" fontId="0" fillId="0" borderId="0" xfId="17" applyNumberFormat="1" applyFont="1" applyFill="1" applyBorder="1" applyAlignment="1">
      <alignment horizontal="right" vertical="center"/>
    </xf>
    <xf numFmtId="187" fontId="0" fillId="0" borderId="0" xfId="37" applyNumberFormat="1" applyFont="1" applyFill="1" applyBorder="1" applyAlignment="1">
      <alignment horizontal="right" vertical="center"/>
      <protection/>
    </xf>
    <xf numFmtId="187" fontId="8" fillId="0" borderId="0" xfId="17" applyNumberFormat="1" applyFont="1" applyFill="1" applyBorder="1" applyAlignment="1">
      <alignment horizontal="right" vertical="center"/>
    </xf>
    <xf numFmtId="193" fontId="8" fillId="0" borderId="0" xfId="17" applyNumberFormat="1" applyFont="1" applyFill="1" applyBorder="1" applyAlignment="1">
      <alignment horizontal="right" vertical="center"/>
    </xf>
    <xf numFmtId="201" fontId="20" fillId="0" borderId="0" xfId="0" applyNumberFormat="1" applyFont="1" applyFill="1" applyAlignment="1">
      <alignment horizontal="center" vertical="center" shrinkToFit="1"/>
    </xf>
    <xf numFmtId="201" fontId="20" fillId="0" borderId="7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 shrinkToFit="1"/>
    </xf>
    <xf numFmtId="192" fontId="6" fillId="0" borderId="8" xfId="0" applyNumberFormat="1" applyFont="1" applyFill="1" applyBorder="1" applyAlignment="1">
      <alignment horizontal="center" vertical="center"/>
    </xf>
    <xf numFmtId="19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92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shrinkToFit="1"/>
    </xf>
    <xf numFmtId="0" fontId="0" fillId="0" borderId="7" xfId="0" applyNumberFormat="1" applyFont="1" applyFill="1" applyBorder="1" applyAlignment="1">
      <alignment horizontal="distributed" vertical="center" indent="1" shrinkToFit="1"/>
    </xf>
    <xf numFmtId="0" fontId="0" fillId="0" borderId="7" xfId="41" applyFont="1" applyFill="1" applyBorder="1" applyAlignment="1">
      <alignment horizontal="distributed" vertical="center" indent="1" shrinkToFit="1"/>
      <protection/>
    </xf>
    <xf numFmtId="0" fontId="8" fillId="0" borderId="7" xfId="0" applyNumberFormat="1" applyFont="1" applyFill="1" applyBorder="1" applyAlignment="1">
      <alignment horizontal="distributed" vertical="center" indent="1" shrinkToFit="1"/>
    </xf>
    <xf numFmtId="0" fontId="0" fillId="0" borderId="7" xfId="41" applyFont="1" applyFill="1" applyBorder="1" applyAlignment="1">
      <alignment horizontal="distributed" vertical="center" indent="1" shrinkToFit="1"/>
      <protection/>
    </xf>
    <xf numFmtId="0" fontId="0" fillId="0" borderId="0" xfId="0" applyFont="1" applyFill="1" applyAlignment="1">
      <alignment vertical="center" shrinkToFit="1"/>
    </xf>
    <xf numFmtId="179" fontId="0" fillId="0" borderId="0" xfId="0" applyNumberFormat="1" applyFont="1" applyFill="1" applyBorder="1" applyAlignment="1">
      <alignment horizontal="right" vertical="center" shrinkToFit="1"/>
    </xf>
    <xf numFmtId="0" fontId="0" fillId="0" borderId="7" xfId="0" applyNumberFormat="1" applyFont="1" applyBorder="1" applyAlignment="1">
      <alignment horizontal="distributed" vertical="center" indent="1" shrinkToFit="1"/>
    </xf>
    <xf numFmtId="0" fontId="0" fillId="0" borderId="7" xfId="41" applyFont="1" applyBorder="1" applyAlignment="1">
      <alignment horizontal="distributed" vertical="center" indent="1" shrinkToFit="1"/>
      <protection/>
    </xf>
    <xf numFmtId="0" fontId="0" fillId="0" borderId="7" xfId="0" applyNumberFormat="1" applyFont="1" applyBorder="1" applyAlignment="1">
      <alignment horizontal="distributed" vertical="center" indent="1" shrinkToFit="1"/>
    </xf>
    <xf numFmtId="0" fontId="0" fillId="0" borderId="7" xfId="41" applyFont="1" applyBorder="1" applyAlignment="1">
      <alignment horizontal="distributed" vertical="center" indent="1" shrinkToFit="1"/>
      <protection/>
    </xf>
    <xf numFmtId="0" fontId="8" fillId="0" borderId="7" xfId="0" applyNumberFormat="1" applyFont="1" applyBorder="1" applyAlignment="1">
      <alignment horizontal="distributed" vertical="center" indent="1" shrinkToFit="1"/>
    </xf>
    <xf numFmtId="0" fontId="0" fillId="0" borderId="0" xfId="0" applyFont="1" applyFill="1" applyBorder="1" applyAlignment="1">
      <alignment horizontal="left" vertical="center" indent="1"/>
    </xf>
    <xf numFmtId="187" fontId="8" fillId="0" borderId="9" xfId="17" applyNumberFormat="1" applyFont="1" applyBorder="1" applyAlignment="1">
      <alignment horizontal="right" vertical="center" indent="1"/>
    </xf>
    <xf numFmtId="187" fontId="8" fillId="0" borderId="7" xfId="17" applyNumberFormat="1" applyFont="1" applyBorder="1" applyAlignment="1">
      <alignment horizontal="right" vertical="center" indent="1"/>
    </xf>
    <xf numFmtId="179" fontId="0" fillId="0" borderId="9" xfId="0" applyNumberFormat="1" applyFont="1" applyFill="1" applyBorder="1" applyAlignment="1">
      <alignment horizontal="center" vertical="center"/>
    </xf>
    <xf numFmtId="204" fontId="0" fillId="0" borderId="0" xfId="0" applyNumberFormat="1" applyFont="1" applyFill="1" applyBorder="1" applyAlignment="1">
      <alignment horizontal="center" vertical="center" shrinkToFit="1"/>
    </xf>
    <xf numFmtId="179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204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7" xfId="0" applyNumberFormat="1" applyFont="1" applyFill="1" applyBorder="1" applyAlignment="1">
      <alignment horizontal="center" vertical="center" shrinkToFit="1"/>
    </xf>
    <xf numFmtId="205" fontId="0" fillId="0" borderId="0" xfId="0" applyNumberFormat="1" applyFont="1" applyBorder="1" applyAlignment="1">
      <alignment horizontal="right" vertical="center" indent="1" shrinkToFit="1"/>
    </xf>
    <xf numFmtId="179" fontId="0" fillId="0" borderId="0" xfId="0" applyNumberFormat="1" applyFont="1" applyBorder="1" applyAlignment="1">
      <alignment horizontal="right" vertical="center" indent="1" shrinkToFit="1"/>
    </xf>
    <xf numFmtId="206" fontId="8" fillId="0" borderId="0" xfId="0" applyNumberFormat="1" applyFont="1" applyFill="1" applyBorder="1" applyAlignment="1">
      <alignment horizontal="right" vertical="center" indent="1" shrinkToFit="1"/>
    </xf>
    <xf numFmtId="207" fontId="8" fillId="0" borderId="0" xfId="0" applyNumberFormat="1" applyFont="1" applyFill="1" applyBorder="1" applyAlignment="1">
      <alignment horizontal="right" vertical="center" indent="1" shrinkToFit="1"/>
    </xf>
    <xf numFmtId="205" fontId="0" fillId="0" borderId="0" xfId="0" applyNumberFormat="1" applyFont="1" applyBorder="1" applyAlignment="1">
      <alignment horizontal="right" vertical="center" shrinkToFit="1"/>
    </xf>
    <xf numFmtId="206" fontId="8" fillId="0" borderId="0" xfId="0" applyNumberFormat="1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0" fillId="0" borderId="7" xfId="0" applyFont="1" applyBorder="1" applyAlignment="1">
      <alignment horizontal="distributed" vertical="center" shrinkToFit="1"/>
    </xf>
    <xf numFmtId="187" fontId="8" fillId="0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 applyFont="1" applyAlignment="1">
      <alignment horizontal="right" vertical="center" shrinkToFit="1"/>
    </xf>
    <xf numFmtId="189" fontId="0" fillId="0" borderId="0" xfId="0" applyNumberFormat="1" applyFont="1" applyAlignment="1">
      <alignment horizontal="right" vertical="center" shrinkToFit="1"/>
    </xf>
    <xf numFmtId="209" fontId="0" fillId="0" borderId="0" xfId="0" applyNumberFormat="1" applyFont="1" applyAlignment="1">
      <alignment horizontal="right" vertical="center" shrinkToFit="1"/>
    </xf>
    <xf numFmtId="179" fontId="0" fillId="0" borderId="7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right" vertical="center"/>
    </xf>
    <xf numFmtId="0" fontId="35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192" fontId="8" fillId="0" borderId="0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Alignment="1">
      <alignment horizontal="right" vertical="center" indent="1" shrinkToFit="1"/>
    </xf>
    <xf numFmtId="0" fontId="0" fillId="0" borderId="7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200" fontId="0" fillId="0" borderId="0" xfId="0" applyNumberFormat="1" applyFont="1" applyFill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horizontal="right" vertical="center" indent="1" shrinkToFit="1"/>
    </xf>
    <xf numFmtId="192" fontId="0" fillId="0" borderId="0" xfId="0" applyNumberFormat="1" applyFont="1" applyFill="1" applyAlignment="1">
      <alignment horizontal="right" vertical="center" indent="1" shrinkToFit="1"/>
    </xf>
    <xf numFmtId="192" fontId="0" fillId="0" borderId="0" xfId="17" applyNumberFormat="1" applyFont="1" applyFill="1" applyAlignment="1">
      <alignment horizontal="right" vertical="center" indent="1" shrinkToFit="1"/>
    </xf>
    <xf numFmtId="187" fontId="8" fillId="0" borderId="9" xfId="17" applyNumberFormat="1" applyFont="1" applyBorder="1" applyAlignment="1">
      <alignment horizontal="right" vertical="center" indent="2"/>
    </xf>
    <xf numFmtId="187" fontId="8" fillId="0" borderId="0" xfId="17" applyNumberFormat="1" applyFont="1" applyBorder="1" applyAlignment="1">
      <alignment horizontal="right" vertical="center" indent="2"/>
    </xf>
    <xf numFmtId="187" fontId="0" fillId="0" borderId="0" xfId="0" applyNumberFormat="1" applyFont="1" applyBorder="1" applyAlignment="1">
      <alignment horizontal="center" vertical="center"/>
    </xf>
    <xf numFmtId="187" fontId="0" fillId="0" borderId="0" xfId="35" applyNumberFormat="1" applyFont="1" applyBorder="1" applyAlignment="1">
      <alignment horizontal="center" vertical="center"/>
      <protection/>
    </xf>
    <xf numFmtId="187" fontId="8" fillId="0" borderId="0" xfId="0" applyNumberFormat="1" applyFont="1" applyBorder="1" applyAlignment="1">
      <alignment horizontal="center" vertical="center" shrinkToFit="1"/>
    </xf>
    <xf numFmtId="187" fontId="0" fillId="0" borderId="0" xfId="35" applyNumberFormat="1" applyFont="1" applyBorder="1" applyAlignment="1">
      <alignment horizontal="center" vertical="center"/>
      <protection/>
    </xf>
    <xf numFmtId="187" fontId="0" fillId="0" borderId="0" xfId="0" applyNumberFormat="1" applyFont="1" applyFill="1" applyBorder="1" applyAlignment="1">
      <alignment horizontal="right" vertical="center" indent="2"/>
    </xf>
    <xf numFmtId="179" fontId="0" fillId="0" borderId="0" xfId="17" applyNumberFormat="1" applyFont="1" applyBorder="1" applyAlignment="1">
      <alignment horizontal="right" vertical="center" indent="1"/>
    </xf>
    <xf numFmtId="187" fontId="0" fillId="0" borderId="0" xfId="18" applyNumberFormat="1" applyFont="1" applyBorder="1" applyAlignment="1" quotePrefix="1">
      <alignment horizontal="right" vertical="center" indent="1"/>
    </xf>
    <xf numFmtId="187" fontId="0" fillId="0" borderId="0" xfId="18" applyNumberFormat="1" applyFont="1" applyBorder="1" applyAlignment="1">
      <alignment horizontal="right" vertical="center" indent="1"/>
    </xf>
    <xf numFmtId="187" fontId="0" fillId="0" borderId="9" xfId="17" applyNumberFormat="1" applyFont="1" applyBorder="1" applyAlignment="1">
      <alignment horizontal="right" vertical="center" indent="1"/>
    </xf>
    <xf numFmtId="187" fontId="0" fillId="0" borderId="0" xfId="17" applyNumberFormat="1" applyFont="1" applyBorder="1" applyAlignment="1">
      <alignment horizontal="right" vertical="center" indent="1"/>
    </xf>
    <xf numFmtId="187" fontId="8" fillId="0" borderId="0" xfId="18" applyNumberFormat="1" applyFont="1" applyBorder="1" applyAlignment="1" quotePrefix="1">
      <alignment horizontal="right" vertical="center" indent="1"/>
    </xf>
    <xf numFmtId="187" fontId="8" fillId="0" borderId="0" xfId="18" applyNumberFormat="1" applyFont="1" applyBorder="1" applyAlignment="1">
      <alignment horizontal="right" vertical="center" indent="1"/>
    </xf>
    <xf numFmtId="187" fontId="0" fillId="0" borderId="0" xfId="20" applyNumberFormat="1" applyFont="1" applyBorder="1" applyAlignment="1" quotePrefix="1">
      <alignment horizontal="right" vertical="center" indent="1"/>
    </xf>
    <xf numFmtId="187" fontId="0" fillId="0" borderId="0" xfId="42" applyNumberFormat="1" applyFont="1" applyBorder="1" applyAlignment="1" quotePrefix="1">
      <alignment horizontal="right" vertical="center" indent="1"/>
      <protection/>
    </xf>
    <xf numFmtId="187" fontId="0" fillId="0" borderId="0" xfId="42" applyNumberFormat="1" applyFont="1" applyBorder="1" applyAlignment="1">
      <alignment horizontal="right" vertical="center" indent="1"/>
      <protection/>
    </xf>
    <xf numFmtId="187" fontId="0" fillId="0" borderId="0" xfId="20" applyNumberFormat="1" applyFont="1" applyBorder="1" applyAlignment="1">
      <alignment horizontal="right" vertical="center" indent="1"/>
    </xf>
    <xf numFmtId="187" fontId="0" fillId="0" borderId="0" xfId="20" applyNumberFormat="1" applyFont="1" applyBorder="1" applyAlignment="1" quotePrefix="1">
      <alignment horizontal="right" vertical="center" indent="1"/>
    </xf>
    <xf numFmtId="187" fontId="0" fillId="0" borderId="0" xfId="42" applyNumberFormat="1" applyFont="1" applyBorder="1" applyAlignment="1" quotePrefix="1">
      <alignment horizontal="right" vertical="center" indent="1"/>
      <protection/>
    </xf>
    <xf numFmtId="187" fontId="0" fillId="0" borderId="0" xfId="42" applyNumberFormat="1" applyFont="1" applyBorder="1" applyAlignment="1">
      <alignment horizontal="right" vertical="center" indent="1"/>
      <protection/>
    </xf>
    <xf numFmtId="187" fontId="0" fillId="0" borderId="0" xfId="42" applyNumberFormat="1" applyFont="1" applyBorder="1" applyAlignment="1" quotePrefix="1">
      <alignment horizontal="right" vertical="center" indent="1" shrinkToFit="1"/>
      <protection/>
    </xf>
    <xf numFmtId="187" fontId="0" fillId="0" borderId="0" xfId="20" applyNumberFormat="1" applyFont="1" applyBorder="1" applyAlignment="1">
      <alignment horizontal="right" vertical="center" indent="1"/>
    </xf>
    <xf numFmtId="187" fontId="0" fillId="0" borderId="0" xfId="20" applyNumberFormat="1" applyFont="1" applyBorder="1" applyAlignment="1">
      <alignment horizontal="center" vertical="center"/>
    </xf>
    <xf numFmtId="187" fontId="0" fillId="0" borderId="0" xfId="20" applyNumberFormat="1" applyFont="1" applyBorder="1" applyAlignment="1">
      <alignment horizontal="center" vertical="center"/>
    </xf>
    <xf numFmtId="187" fontId="0" fillId="0" borderId="0" xfId="20" applyNumberFormat="1" applyFont="1" applyBorder="1" applyAlignment="1" quotePrefix="1">
      <alignment horizontal="right" vertical="center" indent="2"/>
    </xf>
    <xf numFmtId="187" fontId="0" fillId="0" borderId="0" xfId="17" applyNumberFormat="1" applyFont="1" applyBorder="1" applyAlignment="1">
      <alignment horizontal="right" vertical="center" indent="2"/>
    </xf>
    <xf numFmtId="187" fontId="0" fillId="0" borderId="0" xfId="20" applyNumberFormat="1" applyFont="1" applyBorder="1" applyAlignment="1" quotePrefix="1">
      <alignment horizontal="right" vertical="center" indent="2"/>
    </xf>
    <xf numFmtId="187" fontId="0" fillId="0" borderId="0" xfId="17" applyNumberFormat="1" applyFont="1" applyBorder="1" applyAlignment="1">
      <alignment horizontal="right" vertical="center" shrinkToFit="1"/>
    </xf>
    <xf numFmtId="187" fontId="0" fillId="0" borderId="0" xfId="42" applyNumberFormat="1" applyFont="1" applyBorder="1" applyAlignment="1" quotePrefix="1">
      <alignment horizontal="right" vertical="center" shrinkToFit="1"/>
      <protection/>
    </xf>
    <xf numFmtId="187" fontId="0" fillId="0" borderId="0" xfId="21" applyNumberFormat="1" applyFont="1" applyBorder="1" applyAlignment="1">
      <alignment horizontal="right" vertical="center" shrinkToFit="1"/>
    </xf>
    <xf numFmtId="187" fontId="0" fillId="0" borderId="0" xfId="21" applyNumberFormat="1" applyFont="1" applyBorder="1" applyAlignment="1" quotePrefix="1">
      <alignment horizontal="right" vertical="center" shrinkToFit="1"/>
    </xf>
    <xf numFmtId="187" fontId="0" fillId="0" borderId="9" xfId="17" applyNumberFormat="1" applyFont="1" applyBorder="1" applyAlignment="1">
      <alignment horizontal="right" vertical="center" shrinkToFit="1"/>
    </xf>
    <xf numFmtId="187" fontId="8" fillId="0" borderId="9" xfId="17" applyNumberFormat="1" applyFont="1" applyBorder="1" applyAlignment="1">
      <alignment horizontal="right" vertical="center" shrinkToFit="1"/>
    </xf>
    <xf numFmtId="187" fontId="0" fillId="0" borderId="0" xfId="21" applyNumberFormat="1" applyFont="1" applyBorder="1" applyAlignment="1">
      <alignment horizontal="right" vertical="center"/>
    </xf>
    <xf numFmtId="187" fontId="0" fillId="0" borderId="0" xfId="21" applyNumberFormat="1" applyFont="1" applyBorder="1" applyAlignment="1" quotePrefix="1">
      <alignment horizontal="right" vertical="center"/>
    </xf>
    <xf numFmtId="187" fontId="0" fillId="0" borderId="0" xfId="45" applyNumberFormat="1" applyFont="1" applyBorder="1" applyAlignment="1">
      <alignment horizontal="right" vertical="center"/>
      <protection/>
    </xf>
    <xf numFmtId="178" fontId="0" fillId="0" borderId="0" xfId="0" applyNumberFormat="1" applyFont="1" applyFill="1" applyAlignment="1">
      <alignment horizontal="right" vertical="center" indent="1" shrinkToFit="1"/>
    </xf>
    <xf numFmtId="178" fontId="0" fillId="0" borderId="0" xfId="0" applyNumberFormat="1" applyFont="1" applyFill="1" applyBorder="1" applyAlignment="1">
      <alignment horizontal="right" vertical="center" indent="1" shrinkToFit="1"/>
    </xf>
    <xf numFmtId="41" fontId="8" fillId="0" borderId="0" xfId="17" applyNumberFormat="1" applyFont="1" applyBorder="1" applyAlignment="1">
      <alignment horizontal="center" vertical="center"/>
    </xf>
    <xf numFmtId="189" fontId="8" fillId="0" borderId="0" xfId="17" applyNumberFormat="1" applyFont="1" applyFill="1" applyBorder="1" applyAlignment="1">
      <alignment horizontal="right" vertical="center" shrinkToFit="1"/>
    </xf>
    <xf numFmtId="3" fontId="8" fillId="0" borderId="0" xfId="17" applyNumberFormat="1" applyFont="1" applyFill="1" applyBorder="1" applyAlignment="1">
      <alignment horizontal="right" vertical="center" shrinkToFit="1"/>
    </xf>
    <xf numFmtId="1" fontId="0" fillId="0" borderId="0" xfId="31" applyNumberFormat="1" applyFont="1" applyBorder="1" applyAlignment="1">
      <alignment horizontal="center" vertical="center" shrinkToFit="1"/>
    </xf>
    <xf numFmtId="1" fontId="8" fillId="0" borderId="0" xfId="31" applyNumberFormat="1" applyFont="1" applyFill="1" applyBorder="1" applyAlignment="1">
      <alignment horizontal="center" vertical="center" shrinkToFit="1"/>
    </xf>
    <xf numFmtId="187" fontId="0" fillId="0" borderId="0" xfId="0" applyNumberFormat="1" applyFont="1" applyAlignment="1">
      <alignment horizontal="right" vertical="center" indent="1"/>
    </xf>
    <xf numFmtId="193" fontId="0" fillId="0" borderId="0" xfId="0" applyNumberFormat="1" applyFont="1" applyAlignment="1">
      <alignment horizontal="right" vertical="center" indent="1"/>
    </xf>
    <xf numFmtId="179" fontId="0" fillId="0" borderId="0" xfId="17" applyNumberFormat="1" applyFont="1" applyBorder="1" applyAlignment="1">
      <alignment horizontal="right" vertical="center" indent="1" shrinkToFit="1"/>
    </xf>
    <xf numFmtId="179" fontId="8" fillId="0" borderId="0" xfId="17" applyNumberFormat="1" applyFont="1" applyBorder="1" applyAlignment="1">
      <alignment horizontal="right" vertical="center" indent="1" shrinkToFit="1"/>
    </xf>
    <xf numFmtId="191" fontId="0" fillId="0" borderId="0" xfId="0" applyNumberFormat="1" applyFont="1" applyAlignment="1">
      <alignment horizontal="right" vertical="center" indent="1"/>
    </xf>
    <xf numFmtId="179" fontId="0" fillId="0" borderId="0" xfId="0" applyNumberFormat="1" applyFont="1" applyAlignment="1">
      <alignment horizontal="right" vertical="center" indent="1"/>
    </xf>
    <xf numFmtId="193" fontId="0" fillId="0" borderId="0" xfId="0" applyNumberFormat="1" applyFont="1" applyAlignment="1">
      <alignment horizontal="right" vertical="center" indent="1"/>
    </xf>
    <xf numFmtId="179" fontId="8" fillId="0" borderId="0" xfId="17" applyNumberFormat="1" applyFont="1" applyFill="1" applyBorder="1" applyAlignment="1">
      <alignment horizontal="right" vertical="center" indent="1"/>
    </xf>
    <xf numFmtId="179" fontId="8" fillId="0" borderId="0" xfId="17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Border="1" applyAlignment="1">
      <alignment horizontal="right" vertical="center" shrinkToFit="1"/>
    </xf>
    <xf numFmtId="187" fontId="8" fillId="0" borderId="0" xfId="17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0" fillId="0" borderId="0" xfId="17" applyNumberFormat="1" applyFont="1" applyFill="1" applyBorder="1" applyAlignment="1">
      <alignment horizontal="center" vertical="center"/>
    </xf>
    <xf numFmtId="193" fontId="0" fillId="0" borderId="0" xfId="17" applyNumberFormat="1" applyFont="1" applyBorder="1" applyAlignment="1">
      <alignment horizontal="center" vertical="center"/>
    </xf>
    <xf numFmtId="207" fontId="0" fillId="0" borderId="0" xfId="17" applyNumberFormat="1" applyFont="1" applyBorder="1" applyAlignment="1">
      <alignment horizontal="center" vertical="center"/>
    </xf>
    <xf numFmtId="207" fontId="8" fillId="0" borderId="0" xfId="17" applyNumberFormat="1" applyFont="1" applyBorder="1" applyAlignment="1">
      <alignment horizontal="center" vertical="center"/>
    </xf>
    <xf numFmtId="201" fontId="8" fillId="0" borderId="0" xfId="17" applyNumberFormat="1" applyFont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92" fontId="8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96" fontId="0" fillId="0" borderId="0" xfId="17" applyNumberFormat="1" applyFont="1" applyBorder="1" applyAlignment="1">
      <alignment horizontal="center" vertical="center"/>
    </xf>
    <xf numFmtId="196" fontId="8" fillId="0" borderId="0" xfId="17" applyNumberFormat="1" applyFont="1" applyBorder="1" applyAlignment="1">
      <alignment horizontal="center" vertical="center"/>
    </xf>
    <xf numFmtId="179" fontId="0" fillId="0" borderId="0" xfId="17" applyNumberFormat="1" applyFont="1" applyAlignment="1">
      <alignment horizontal="right" vertical="center" indent="1"/>
    </xf>
    <xf numFmtId="179" fontId="0" fillId="0" borderId="7" xfId="17" applyNumberFormat="1" applyFont="1" applyBorder="1" applyAlignment="1">
      <alignment horizontal="right" vertical="center" indent="1"/>
    </xf>
    <xf numFmtId="179" fontId="8" fillId="0" borderId="7" xfId="17" applyNumberFormat="1" applyFont="1" applyBorder="1" applyAlignment="1">
      <alignment horizontal="right" vertical="center" indent="1"/>
    </xf>
    <xf numFmtId="179" fontId="0" fillId="0" borderId="9" xfId="17" applyNumberFormat="1" applyFont="1" applyBorder="1" applyAlignment="1">
      <alignment horizontal="right" vertical="center" indent="1"/>
    </xf>
    <xf numFmtId="179" fontId="8" fillId="0" borderId="9" xfId="17" applyNumberFormat="1" applyFont="1" applyBorder="1" applyAlignment="1">
      <alignment horizontal="right" vertical="center" indent="1"/>
    </xf>
    <xf numFmtId="179" fontId="0" fillId="0" borderId="0" xfId="0" applyNumberFormat="1" applyFont="1" applyBorder="1" applyAlignment="1">
      <alignment horizontal="center" vertical="center" shrinkToFit="1"/>
    </xf>
    <xf numFmtId="179" fontId="0" fillId="0" borderId="7" xfId="0" applyNumberFormat="1" applyFont="1" applyBorder="1" applyAlignment="1">
      <alignment horizontal="center" vertical="center" shrinkToFit="1"/>
    </xf>
    <xf numFmtId="201" fontId="0" fillId="0" borderId="7" xfId="0" applyNumberFormat="1" applyFont="1" applyBorder="1" applyAlignment="1">
      <alignment horizontal="center" vertical="center" shrinkToFit="1"/>
    </xf>
    <xf numFmtId="207" fontId="8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208" fontId="0" fillId="0" borderId="0" xfId="0" applyNumberFormat="1" applyFont="1" applyAlignment="1">
      <alignment horizontal="center" vertical="center" shrinkToFit="1"/>
    </xf>
    <xf numFmtId="208" fontId="0" fillId="0" borderId="0" xfId="0" applyNumberFormat="1" applyFont="1" applyAlignment="1">
      <alignment horizontal="center" vertical="center"/>
    </xf>
    <xf numFmtId="202" fontId="8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Alignment="1">
      <alignment horizontal="right" vertical="center" indent="1" shrinkToFit="1"/>
    </xf>
    <xf numFmtId="0" fontId="0" fillId="0" borderId="0" xfId="0" applyFont="1" applyAlignment="1">
      <alignment horizontal="right" vertical="center" indent="1"/>
    </xf>
    <xf numFmtId="187" fontId="8" fillId="0" borderId="0" xfId="0" applyNumberFormat="1" applyFont="1" applyFill="1" applyBorder="1" applyAlignment="1">
      <alignment horizontal="right" vertical="center" indent="2" shrinkToFit="1"/>
    </xf>
    <xf numFmtId="179" fontId="0" fillId="0" borderId="0" xfId="0" applyNumberFormat="1" applyFont="1" applyAlignment="1">
      <alignment horizontal="center" vertical="center" shrinkToFit="1"/>
    </xf>
    <xf numFmtId="202" fontId="0" fillId="0" borderId="0" xfId="0" applyNumberFormat="1" applyFont="1" applyAlignment="1">
      <alignment horizontal="center" vertical="center" shrinkToFit="1"/>
    </xf>
    <xf numFmtId="210" fontId="8" fillId="0" borderId="0" xfId="0" applyNumberFormat="1" applyFont="1" applyFill="1" applyBorder="1" applyAlignment="1">
      <alignment horizontal="center" vertical="center" shrinkToFit="1"/>
    </xf>
    <xf numFmtId="179" fontId="0" fillId="0" borderId="0" xfId="0" applyNumberFormat="1" applyFont="1" applyAlignment="1">
      <alignment horizontal="right" vertical="center" indent="2" shrinkToFit="1"/>
    </xf>
    <xf numFmtId="179" fontId="0" fillId="0" borderId="0" xfId="0" applyNumberFormat="1" applyFont="1" applyFill="1" applyBorder="1" applyAlignment="1">
      <alignment horizontal="right" vertical="center" indent="1"/>
    </xf>
    <xf numFmtId="187" fontId="8" fillId="0" borderId="2" xfId="0" applyNumberFormat="1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Alignment="1">
      <alignment horizontal="center" vertical="center" shrinkToFit="1"/>
    </xf>
    <xf numFmtId="187" fontId="8" fillId="0" borderId="1" xfId="0" applyNumberFormat="1" applyFont="1" applyFill="1" applyBorder="1" applyAlignment="1">
      <alignment horizontal="right" vertical="center" indent="1" shrinkToFit="1"/>
    </xf>
    <xf numFmtId="187" fontId="8" fillId="0" borderId="1" xfId="0" applyNumberFormat="1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177" fontId="8" fillId="0" borderId="9" xfId="17" applyNumberFormat="1" applyFont="1" applyFill="1" applyBorder="1" applyAlignment="1">
      <alignment horizontal="center" vertical="center"/>
    </xf>
    <xf numFmtId="49" fontId="8" fillId="0" borderId="0" xfId="17" applyNumberFormat="1" applyFont="1" applyFill="1" applyBorder="1" applyAlignment="1">
      <alignment horizontal="center" vertical="center"/>
    </xf>
    <xf numFmtId="177" fontId="8" fillId="0" borderId="7" xfId="17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Alignment="1">
      <alignment horizontal="right" vertical="center" indent="1"/>
    </xf>
    <xf numFmtId="187" fontId="8" fillId="0" borderId="0" xfId="0" applyNumberFormat="1" applyFont="1" applyFill="1" applyBorder="1" applyAlignment="1">
      <alignment horizontal="right" vertical="center" indent="2"/>
    </xf>
    <xf numFmtId="187" fontId="8" fillId="0" borderId="0" xfId="0" applyNumberFormat="1" applyFont="1" applyFill="1" applyBorder="1" applyAlignment="1">
      <alignment horizontal="right" vertical="center" indent="1"/>
    </xf>
    <xf numFmtId="49" fontId="8" fillId="0" borderId="7" xfId="0" applyNumberFormat="1" applyFont="1" applyFill="1" applyBorder="1" applyAlignment="1">
      <alignment horizontal="center" vertical="center" shrinkToFit="1"/>
    </xf>
    <xf numFmtId="41" fontId="8" fillId="0" borderId="7" xfId="17" applyFont="1" applyBorder="1" applyAlignment="1">
      <alignment horizontal="right" vertical="center"/>
    </xf>
    <xf numFmtId="187" fontId="8" fillId="0" borderId="7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9" fillId="0" borderId="7" xfId="17" applyNumberFormat="1" applyFont="1" applyBorder="1" applyAlignment="1">
      <alignment horizontal="center" vertical="center"/>
    </xf>
    <xf numFmtId="195" fontId="39" fillId="0" borderId="9" xfId="17" applyNumberFormat="1" applyFont="1" applyBorder="1" applyAlignment="1">
      <alignment horizontal="center" vertical="center"/>
    </xf>
    <xf numFmtId="193" fontId="39" fillId="0" borderId="9" xfId="0" applyNumberFormat="1" applyFont="1" applyBorder="1" applyAlignment="1">
      <alignment horizontal="right" vertical="center" shrinkToFit="1"/>
    </xf>
    <xf numFmtId="193" fontId="39" fillId="0" borderId="0" xfId="0" applyNumberFormat="1" applyFont="1" applyBorder="1" applyAlignment="1">
      <alignment horizontal="right" vertical="center" shrinkToFit="1"/>
    </xf>
    <xf numFmtId="193" fontId="39" fillId="0" borderId="0" xfId="17" applyNumberFormat="1" applyFont="1" applyBorder="1" applyAlignment="1">
      <alignment horizontal="right" vertical="center" shrinkToFit="1"/>
    </xf>
    <xf numFmtId="182" fontId="39" fillId="0" borderId="0" xfId="17" applyNumberFormat="1" applyFont="1" applyBorder="1" applyAlignment="1">
      <alignment horizontal="right" vertical="center" shrinkToFit="1"/>
    </xf>
    <xf numFmtId="182" fontId="39" fillId="0" borderId="7" xfId="17" applyNumberFormat="1" applyFont="1" applyBorder="1" applyAlignment="1">
      <alignment horizontal="right" vertical="center" shrinkToFit="1"/>
    </xf>
    <xf numFmtId="41" fontId="8" fillId="0" borderId="7" xfId="17" applyNumberFormat="1" applyFont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 shrinkToFit="1"/>
    </xf>
    <xf numFmtId="192" fontId="8" fillId="0" borderId="0" xfId="0" applyNumberFormat="1" applyFont="1" applyFill="1" applyBorder="1" applyAlignment="1">
      <alignment horizontal="right" vertical="center" shrinkToFit="1"/>
    </xf>
    <xf numFmtId="0" fontId="40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39" fillId="0" borderId="7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179" fontId="8" fillId="0" borderId="0" xfId="17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 quotePrefix="1">
      <alignment horizontal="center" vertical="center" shrinkToFit="1"/>
    </xf>
    <xf numFmtId="192" fontId="8" fillId="0" borderId="9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92" fontId="8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 shrinkToFit="1"/>
    </xf>
    <xf numFmtId="179" fontId="8" fillId="0" borderId="0" xfId="0" applyNumberFormat="1" applyFont="1" applyFill="1" applyBorder="1" applyAlignment="1">
      <alignment horizontal="right" vertical="center" shrinkToFit="1"/>
    </xf>
    <xf numFmtId="178" fontId="8" fillId="0" borderId="9" xfId="0" applyNumberFormat="1" applyFont="1" applyFill="1" applyBorder="1" applyAlignment="1">
      <alignment horizontal="center" vertical="center" shrinkToFit="1"/>
    </xf>
    <xf numFmtId="176" fontId="8" fillId="0" borderId="9" xfId="0" applyNumberFormat="1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187" fontId="8" fillId="0" borderId="7" xfId="0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184" fontId="8" fillId="0" borderId="0" xfId="0" applyNumberFormat="1" applyFont="1" applyFill="1" applyAlignment="1">
      <alignment horizontal="right" vertical="center" indent="1" shrinkToFit="1"/>
    </xf>
    <xf numFmtId="176" fontId="8" fillId="0" borderId="0" xfId="0" applyNumberFormat="1" applyFont="1" applyFill="1" applyAlignment="1">
      <alignment horizontal="right" vertical="center" indent="1" shrinkToFit="1"/>
    </xf>
    <xf numFmtId="192" fontId="8" fillId="0" borderId="0" xfId="0" applyNumberFormat="1" applyFont="1" applyFill="1" applyAlignment="1">
      <alignment horizontal="right" vertical="center" indent="1" shrinkToFit="1"/>
    </xf>
    <xf numFmtId="192" fontId="8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right" vertical="center" indent="1" shrinkToFit="1"/>
    </xf>
    <xf numFmtId="0" fontId="12" fillId="0" borderId="9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0" fillId="2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 shrinkToFit="1"/>
    </xf>
    <xf numFmtId="178" fontId="6" fillId="2" borderId="8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179" fontId="0" fillId="2" borderId="9" xfId="17" applyNumberFormat="1" applyFont="1" applyFill="1" applyBorder="1" applyAlignment="1">
      <alignment horizontal="center" vertical="center"/>
    </xf>
    <xf numFmtId="179" fontId="0" fillId="2" borderId="0" xfId="17" applyNumberFormat="1" applyFont="1" applyFill="1" applyBorder="1" applyAlignment="1">
      <alignment horizontal="center" vertical="center"/>
    </xf>
    <xf numFmtId="179" fontId="0" fillId="2" borderId="7" xfId="17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79" fontId="0" fillId="0" borderId="0" xfId="17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9" fontId="0" fillId="2" borderId="0" xfId="17" applyNumberFormat="1" applyFont="1" applyFill="1" applyAlignment="1">
      <alignment horizontal="center" vertical="center"/>
    </xf>
    <xf numFmtId="179" fontId="0" fillId="0" borderId="0" xfId="17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right" vertical="center"/>
    </xf>
    <xf numFmtId="178" fontId="6" fillId="2" borderId="0" xfId="0" applyNumberFormat="1" applyFont="1" applyFill="1" applyAlignment="1">
      <alignment horizontal="center" vertical="center"/>
    </xf>
    <xf numFmtId="188" fontId="6" fillId="2" borderId="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184" fontId="6" fillId="2" borderId="26" xfId="0" applyNumberFormat="1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90" fontId="8" fillId="0" borderId="0" xfId="17" applyNumberFormat="1" applyFont="1" applyBorder="1" applyAlignment="1">
      <alignment horizontal="center" vertical="center"/>
    </xf>
    <xf numFmtId="192" fontId="0" fillId="2" borderId="0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192" fontId="6" fillId="2" borderId="26" xfId="0" applyNumberFormat="1" applyFont="1" applyFill="1" applyBorder="1" applyAlignment="1">
      <alignment horizontal="center" vertical="center" shrinkToFit="1"/>
    </xf>
    <xf numFmtId="178" fontId="6" fillId="0" borderId="27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2" borderId="8" xfId="0" applyNumberFormat="1" applyFont="1" applyFill="1" applyBorder="1" applyAlignment="1">
      <alignment horizontal="center" vertical="center" shrinkToFit="1"/>
    </xf>
    <xf numFmtId="192" fontId="6" fillId="2" borderId="1" xfId="0" applyNumberFormat="1" applyFont="1" applyFill="1" applyBorder="1" applyAlignment="1">
      <alignment horizontal="center" vertical="center" shrinkToFit="1"/>
    </xf>
    <xf numFmtId="192" fontId="6" fillId="2" borderId="0" xfId="0" applyNumberFormat="1" applyFont="1" applyFill="1" applyAlignment="1">
      <alignment horizontal="center" vertical="center" shrinkToFit="1"/>
    </xf>
    <xf numFmtId="192" fontId="6" fillId="2" borderId="3" xfId="0" applyNumberFormat="1" applyFont="1" applyFill="1" applyBorder="1" applyAlignment="1">
      <alignment horizontal="center" vertical="center" shrinkToFit="1"/>
    </xf>
    <xf numFmtId="192" fontId="6" fillId="2" borderId="8" xfId="0" applyNumberFormat="1" applyFont="1" applyFill="1" applyBorder="1" applyAlignment="1">
      <alignment horizontal="center" vertical="center" shrinkToFit="1"/>
    </xf>
    <xf numFmtId="192" fontId="7" fillId="2" borderId="3" xfId="0" applyNumberFormat="1" applyFont="1" applyFill="1" applyBorder="1" applyAlignment="1">
      <alignment horizontal="center" vertical="center" shrinkToFit="1"/>
    </xf>
    <xf numFmtId="187" fontId="6" fillId="2" borderId="26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0" fillId="2" borderId="7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Alignment="1">
      <alignment horizontal="right" vertical="center"/>
    </xf>
    <xf numFmtId="192" fontId="6" fillId="2" borderId="27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92" fontId="7" fillId="2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/>
    </xf>
    <xf numFmtId="192" fontId="6" fillId="2" borderId="25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 vertical="center"/>
    </xf>
    <xf numFmtId="187" fontId="7" fillId="2" borderId="26" xfId="0" applyNumberFormat="1" applyFont="1" applyFill="1" applyBorder="1" applyAlignment="1">
      <alignment horizontal="center" vertical="center" shrinkToFit="1"/>
    </xf>
    <xf numFmtId="187" fontId="0" fillId="0" borderId="0" xfId="17" applyNumberFormat="1" applyFont="1" applyBorder="1" applyAlignment="1">
      <alignment vertical="center"/>
    </xf>
    <xf numFmtId="187" fontId="0" fillId="0" borderId="0" xfId="37" applyNumberFormat="1" applyFont="1" applyBorder="1" applyAlignment="1" quotePrefix="1">
      <alignment vertical="center"/>
      <protection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Alignment="1">
      <alignment vertical="center"/>
    </xf>
    <xf numFmtId="187" fontId="8" fillId="0" borderId="0" xfId="17" applyNumberFormat="1" applyFont="1" applyBorder="1" applyAlignment="1">
      <alignment vertical="center"/>
    </xf>
    <xf numFmtId="182" fontId="8" fillId="0" borderId="0" xfId="17" applyNumberFormat="1" applyFont="1" applyBorder="1" applyAlignment="1">
      <alignment vertical="center"/>
    </xf>
    <xf numFmtId="187" fontId="8" fillId="0" borderId="7" xfId="17" applyNumberFormat="1" applyFont="1" applyBorder="1" applyAlignment="1">
      <alignment vertical="center"/>
    </xf>
    <xf numFmtId="187" fontId="8" fillId="0" borderId="0" xfId="37" applyNumberFormat="1" applyFont="1" applyBorder="1" applyAlignment="1" quotePrefix="1">
      <alignment vertical="center"/>
      <protection/>
    </xf>
    <xf numFmtId="187" fontId="8" fillId="0" borderId="0" xfId="0" applyNumberFormat="1" applyFont="1" applyAlignment="1">
      <alignment vertical="center"/>
    </xf>
    <xf numFmtId="187" fontId="8" fillId="0" borderId="7" xfId="37" applyNumberFormat="1" applyFont="1" applyBorder="1" applyAlignment="1" quotePrefix="1">
      <alignment vertical="center"/>
      <protection/>
    </xf>
    <xf numFmtId="187" fontId="8" fillId="0" borderId="0" xfId="17" applyNumberFormat="1" applyFont="1" applyBorder="1" applyAlignment="1">
      <alignment vertical="center" shrinkToFit="1"/>
    </xf>
    <xf numFmtId="0" fontId="0" fillId="0" borderId="0" xfId="37" applyFont="1" applyBorder="1" applyAlignment="1">
      <alignment horizontal="center" vertical="center"/>
      <protection/>
    </xf>
    <xf numFmtId="3" fontId="0" fillId="0" borderId="7" xfId="37" applyNumberFormat="1" applyFont="1" applyBorder="1" applyAlignment="1">
      <alignment horizontal="center" vertical="center"/>
      <protection/>
    </xf>
    <xf numFmtId="192" fontId="41" fillId="2" borderId="27" xfId="0" applyNumberFormat="1" applyFont="1" applyFill="1" applyBorder="1" applyAlignment="1">
      <alignment horizontal="center" vertical="center"/>
    </xf>
    <xf numFmtId="187" fontId="41" fillId="2" borderId="26" xfId="0" applyNumberFormat="1" applyFont="1" applyFill="1" applyBorder="1" applyAlignment="1">
      <alignment horizontal="center" vertical="center"/>
    </xf>
    <xf numFmtId="192" fontId="41" fillId="2" borderId="2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192" fontId="7" fillId="2" borderId="26" xfId="0" applyNumberFormat="1" applyFont="1" applyFill="1" applyBorder="1" applyAlignment="1">
      <alignment horizontal="center" vertical="center"/>
    </xf>
    <xf numFmtId="187" fontId="7" fillId="2" borderId="26" xfId="0" applyNumberFormat="1" applyFont="1" applyFill="1" applyBorder="1" applyAlignment="1">
      <alignment horizontal="center" vertical="center"/>
    </xf>
    <xf numFmtId="196" fontId="0" fillId="0" borderId="9" xfId="17" applyNumberFormat="1" applyFont="1" applyBorder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196" fontId="0" fillId="0" borderId="0" xfId="0" applyNumberFormat="1" applyFont="1" applyBorder="1" applyAlignment="1">
      <alignment horizontal="center" vertical="center"/>
    </xf>
    <xf numFmtId="196" fontId="8" fillId="0" borderId="9" xfId="17" applyNumberFormat="1" applyFont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9" fontId="7" fillId="2" borderId="26" xfId="0" applyNumberFormat="1" applyFont="1" applyFill="1" applyBorder="1" applyAlignment="1">
      <alignment horizontal="center" vertical="center" shrinkToFit="1"/>
    </xf>
    <xf numFmtId="176" fontId="7" fillId="2" borderId="26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2" borderId="12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vertical="center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179" fontId="0" fillId="2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7" fillId="3" borderId="0" xfId="0" applyFont="1" applyFill="1" applyAlignment="1">
      <alignment/>
    </xf>
    <xf numFmtId="0" fontId="41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40" fillId="3" borderId="0" xfId="0" applyFont="1" applyFill="1" applyAlignment="1">
      <alignment/>
    </xf>
    <xf numFmtId="179" fontId="0" fillId="2" borderId="0" xfId="0" applyNumberFormat="1" applyFont="1" applyFill="1" applyBorder="1" applyAlignment="1">
      <alignment horizontal="center" vertical="center"/>
    </xf>
    <xf numFmtId="179" fontId="0" fillId="2" borderId="9" xfId="0" applyNumberFormat="1" applyFont="1" applyFill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6" fillId="2" borderId="3" xfId="0" applyNumberFormat="1" applyFont="1" applyFill="1" applyBorder="1" applyAlignment="1">
      <alignment horizontal="center" vertical="center" shrinkToFit="1"/>
    </xf>
    <xf numFmtId="49" fontId="0" fillId="2" borderId="7" xfId="0" applyNumberFormat="1" applyFont="1" applyFill="1" applyBorder="1" applyAlignment="1">
      <alignment horizontal="center" vertical="center" shrinkToFit="1"/>
    </xf>
    <xf numFmtId="192" fontId="0" fillId="2" borderId="0" xfId="0" applyNumberFormat="1" applyFont="1" applyFill="1" applyBorder="1" applyAlignment="1">
      <alignment horizontal="center" vertical="center"/>
    </xf>
    <xf numFmtId="187" fontId="6" fillId="2" borderId="1" xfId="0" applyNumberFormat="1" applyFont="1" applyFill="1" applyBorder="1" applyAlignment="1">
      <alignment horizontal="center" vertical="center" shrinkToFit="1"/>
    </xf>
    <xf numFmtId="187" fontId="6" fillId="2" borderId="3" xfId="0" applyNumberFormat="1" applyFont="1" applyFill="1" applyBorder="1" applyAlignment="1">
      <alignment horizontal="center" vertical="center" shrinkToFit="1"/>
    </xf>
    <xf numFmtId="208" fontId="6" fillId="2" borderId="26" xfId="0" applyNumberFormat="1" applyFont="1" applyFill="1" applyBorder="1" applyAlignment="1">
      <alignment horizontal="center" vertical="center"/>
    </xf>
    <xf numFmtId="210" fontId="6" fillId="2" borderId="26" xfId="0" applyNumberFormat="1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187" fontId="6" fillId="2" borderId="1" xfId="0" applyNumberFormat="1" applyFont="1" applyFill="1" applyBorder="1" applyAlignment="1">
      <alignment horizontal="center" vertical="center"/>
    </xf>
    <xf numFmtId="0" fontId="6" fillId="0" borderId="3" xfId="23" applyFont="1" applyFill="1" applyBorder="1" applyAlignment="1">
      <alignment horizontal="center" vertical="center"/>
    </xf>
    <xf numFmtId="187" fontId="0" fillId="0" borderId="9" xfId="17" applyNumberFormat="1" applyFont="1" applyBorder="1" applyAlignment="1">
      <alignment horizontal="center" vertical="center"/>
    </xf>
    <xf numFmtId="187" fontId="0" fillId="0" borderId="0" xfId="17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9" xfId="35" applyNumberFormat="1" applyFont="1" applyBorder="1" applyAlignment="1">
      <alignment horizontal="center" vertical="center"/>
      <protection/>
    </xf>
    <xf numFmtId="187" fontId="0" fillId="0" borderId="0" xfId="23" applyNumberFormat="1" applyFont="1" applyBorder="1" applyAlignment="1" quotePrefix="1">
      <alignment horizontal="center" vertical="center"/>
    </xf>
    <xf numFmtId="187" fontId="0" fillId="0" borderId="7" xfId="35" applyNumberFormat="1" applyFont="1" applyBorder="1" applyAlignment="1">
      <alignment horizontal="center" vertical="center"/>
      <protection/>
    </xf>
    <xf numFmtId="187" fontId="8" fillId="0" borderId="7" xfId="0" applyNumberFormat="1" applyFont="1" applyBorder="1" applyAlignment="1">
      <alignment horizontal="center" vertical="center"/>
    </xf>
    <xf numFmtId="187" fontId="0" fillId="0" borderId="9" xfId="35" applyNumberFormat="1" applyFont="1" applyBorder="1" applyAlignment="1">
      <alignment horizontal="center" vertical="center"/>
      <protection/>
    </xf>
    <xf numFmtId="187" fontId="0" fillId="0" borderId="0" xfId="23" applyNumberFormat="1" applyFont="1" applyBorder="1" applyAlignment="1" quotePrefix="1">
      <alignment horizontal="center" vertical="center"/>
    </xf>
    <xf numFmtId="187" fontId="0" fillId="0" borderId="7" xfId="35" applyNumberFormat="1" applyFont="1" applyBorder="1" applyAlignment="1">
      <alignment horizontal="center" vertical="center"/>
      <protection/>
    </xf>
    <xf numFmtId="187" fontId="8" fillId="0" borderId="9" xfId="17" applyNumberFormat="1" applyFont="1" applyFill="1" applyBorder="1" applyAlignment="1">
      <alignment horizontal="center" vertical="center" shrinkToFit="1"/>
    </xf>
    <xf numFmtId="187" fontId="8" fillId="0" borderId="0" xfId="17" applyNumberFormat="1" applyFont="1" applyFill="1" applyBorder="1" applyAlignment="1">
      <alignment horizontal="center" vertical="center" shrinkToFit="1"/>
    </xf>
    <xf numFmtId="187" fontId="0" fillId="0" borderId="0" xfId="0" applyNumberFormat="1" applyFont="1" applyFill="1" applyBorder="1" applyAlignment="1">
      <alignment horizontal="center" vertical="center" shrinkToFit="1"/>
    </xf>
    <xf numFmtId="179" fontId="0" fillId="0" borderId="0" xfId="17" applyNumberFormat="1" applyFont="1" applyBorder="1" applyAlignment="1">
      <alignment horizontal="right" vertical="center"/>
    </xf>
    <xf numFmtId="179" fontId="0" fillId="0" borderId="0" xfId="17" applyNumberFormat="1" applyFont="1" applyBorder="1" applyAlignment="1" quotePrefix="1">
      <alignment horizontal="right" vertical="center"/>
    </xf>
    <xf numFmtId="179" fontId="8" fillId="0" borderId="0" xfId="17" applyNumberFormat="1" applyFont="1" applyBorder="1" applyAlignment="1">
      <alignment horizontal="right" vertical="center"/>
    </xf>
    <xf numFmtId="179" fontId="0" fillId="0" borderId="0" xfId="17" applyNumberFormat="1" applyFont="1" applyBorder="1" applyAlignment="1" quotePrefix="1">
      <alignment horizontal="right" vertical="center"/>
    </xf>
    <xf numFmtId="179" fontId="8" fillId="0" borderId="9" xfId="17" applyNumberFormat="1" applyFont="1" applyBorder="1" applyAlignment="1">
      <alignment horizontal="right" vertical="center"/>
    </xf>
    <xf numFmtId="0" fontId="0" fillId="2" borderId="2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87" fontId="0" fillId="0" borderId="0" xfId="17" applyNumberFormat="1" applyFont="1" applyBorder="1" applyAlignment="1">
      <alignment vertical="center" shrinkToFit="1"/>
    </xf>
    <xf numFmtId="187" fontId="0" fillId="0" borderId="0" xfId="19" applyNumberFormat="1" applyFont="1" applyBorder="1" applyAlignment="1" quotePrefix="1">
      <alignment vertical="center" shrinkToFit="1"/>
    </xf>
    <xf numFmtId="187" fontId="0" fillId="0" borderId="0" xfId="17" applyNumberFormat="1" applyFont="1" applyBorder="1" applyAlignment="1" quotePrefix="1">
      <alignment vertical="center" shrinkToFit="1"/>
    </xf>
    <xf numFmtId="187" fontId="0" fillId="0" borderId="0" xfId="19" applyNumberFormat="1" applyFont="1" applyBorder="1" applyAlignment="1">
      <alignment vertical="center" shrinkToFit="1"/>
    </xf>
    <xf numFmtId="187" fontId="0" fillId="0" borderId="0" xfId="19" applyNumberFormat="1" applyFont="1" applyBorder="1" applyAlignment="1" quotePrefix="1">
      <alignment vertical="center" shrinkToFit="1"/>
    </xf>
    <xf numFmtId="187" fontId="0" fillId="0" borderId="0" xfId="17" applyNumberFormat="1" applyFont="1" applyBorder="1" applyAlignment="1" quotePrefix="1">
      <alignment vertical="center" shrinkToFit="1"/>
    </xf>
    <xf numFmtId="187" fontId="0" fillId="0" borderId="0" xfId="19" applyNumberFormat="1" applyFont="1" applyBorder="1" applyAlignment="1">
      <alignment vertical="center" shrinkToFit="1"/>
    </xf>
    <xf numFmtId="187" fontId="0" fillId="0" borderId="0" xfId="31" applyNumberFormat="1" applyFont="1" applyBorder="1" applyAlignment="1">
      <alignment vertical="center" shrinkToFit="1"/>
    </xf>
    <xf numFmtId="187" fontId="8" fillId="0" borderId="9" xfId="17" applyNumberFormat="1" applyFont="1" applyBorder="1" applyAlignment="1">
      <alignment vertical="center" shrinkToFit="1"/>
    </xf>
    <xf numFmtId="187" fontId="8" fillId="0" borderId="7" xfId="17" applyNumberFormat="1" applyFont="1" applyBorder="1" applyAlignment="1">
      <alignment vertical="center" shrinkToFit="1"/>
    </xf>
    <xf numFmtId="179" fontId="0" fillId="0" borderId="0" xfId="17" applyNumberFormat="1" applyFont="1" applyBorder="1" applyAlignment="1" quotePrefix="1">
      <alignment horizontal="center" vertical="center"/>
    </xf>
    <xf numFmtId="179" fontId="8" fillId="0" borderId="9" xfId="17" applyNumberFormat="1" applyFont="1" applyBorder="1" applyAlignment="1">
      <alignment horizontal="center" vertical="center"/>
    </xf>
    <xf numFmtId="200" fontId="8" fillId="0" borderId="19" xfId="0" applyNumberFormat="1" applyFont="1" applyFill="1" applyBorder="1" applyAlignment="1">
      <alignment vertical="center"/>
    </xf>
    <xf numFmtId="200" fontId="8" fillId="0" borderId="0" xfId="0" applyNumberFormat="1" applyFont="1" applyFill="1" applyBorder="1" applyAlignment="1">
      <alignment vertical="center"/>
    </xf>
    <xf numFmtId="200" fontId="8" fillId="0" borderId="24" xfId="0" applyNumberFormat="1" applyFont="1" applyFill="1" applyBorder="1" applyAlignment="1">
      <alignment vertical="center"/>
    </xf>
    <xf numFmtId="193" fontId="8" fillId="0" borderId="19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193" fontId="8" fillId="0" borderId="24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right" vertical="center" shrinkToFit="1"/>
    </xf>
    <xf numFmtId="176" fontId="8" fillId="2" borderId="0" xfId="0" applyNumberFormat="1" applyFont="1" applyFill="1" applyAlignment="1">
      <alignment horizontal="right" vertical="center" shrinkToFit="1"/>
    </xf>
    <xf numFmtId="176" fontId="8" fillId="2" borderId="8" xfId="0" applyNumberFormat="1" applyFont="1" applyFill="1" applyBorder="1" applyAlignment="1">
      <alignment horizontal="right" vertical="center" shrinkToFit="1"/>
    </xf>
    <xf numFmtId="176" fontId="8" fillId="2" borderId="1" xfId="0" applyNumberFormat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right" vertical="center" shrinkToFit="1"/>
    </xf>
    <xf numFmtId="41" fontId="0" fillId="0" borderId="9" xfId="17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center" vertical="center"/>
    </xf>
    <xf numFmtId="41" fontId="8" fillId="0" borderId="9" xfId="17" applyFont="1" applyFill="1" applyBorder="1" applyAlignment="1">
      <alignment horizontal="center" vertical="center" shrinkToFit="1"/>
    </xf>
    <xf numFmtId="41" fontId="8" fillId="0" borderId="0" xfId="17" applyFont="1" applyFill="1" applyBorder="1" applyAlignment="1">
      <alignment horizontal="center" vertical="center" shrinkToFit="1"/>
    </xf>
    <xf numFmtId="187" fontId="0" fillId="0" borderId="9" xfId="17" applyNumberFormat="1" applyFont="1" applyBorder="1" applyAlignment="1">
      <alignment horizontal="center" vertical="center"/>
    </xf>
    <xf numFmtId="187" fontId="0" fillId="0" borderId="0" xfId="22" applyNumberFormat="1" applyFont="1" applyBorder="1" applyAlignment="1" quotePrefix="1">
      <alignment horizontal="center" vertical="center"/>
    </xf>
    <xf numFmtId="187" fontId="0" fillId="0" borderId="0" xfId="36" applyNumberFormat="1" applyFont="1" applyBorder="1" applyAlignment="1" quotePrefix="1">
      <alignment horizontal="center" vertical="center"/>
      <protection/>
    </xf>
    <xf numFmtId="187" fontId="0" fillId="0" borderId="0" xfId="36" applyNumberFormat="1" applyFont="1" applyBorder="1" applyAlignment="1">
      <alignment horizontal="center" vertical="center"/>
      <protection/>
    </xf>
    <xf numFmtId="207" fontId="0" fillId="0" borderId="0" xfId="22" applyNumberFormat="1" applyFont="1" applyBorder="1" applyAlignment="1">
      <alignment horizontal="center" vertical="center"/>
    </xf>
    <xf numFmtId="187" fontId="8" fillId="0" borderId="0" xfId="17" applyNumberFormat="1" applyFont="1" applyBorder="1" applyAlignment="1">
      <alignment horizontal="center" vertical="center" wrapText="1"/>
    </xf>
    <xf numFmtId="187" fontId="8" fillId="0" borderId="9" xfId="0" applyNumberFormat="1" applyFont="1" applyFill="1" applyBorder="1" applyAlignment="1">
      <alignment horizontal="center" vertical="center" shrinkToFit="1"/>
    </xf>
    <xf numFmtId="187" fontId="0" fillId="0" borderId="7" xfId="0" applyNumberFormat="1" applyFont="1" applyFill="1" applyBorder="1" applyAlignment="1">
      <alignment horizontal="center" vertical="center"/>
    </xf>
    <xf numFmtId="187" fontId="0" fillId="0" borderId="7" xfId="0" applyNumberFormat="1" applyFont="1" applyFill="1" applyBorder="1" applyAlignment="1">
      <alignment horizontal="center" vertical="center"/>
    </xf>
    <xf numFmtId="187" fontId="6" fillId="0" borderId="27" xfId="0" applyNumberFormat="1" applyFont="1" applyFill="1" applyBorder="1" applyAlignment="1">
      <alignment horizontal="center" vertical="center" shrinkToFit="1"/>
    </xf>
    <xf numFmtId="187" fontId="6" fillId="2" borderId="26" xfId="0" applyNumberFormat="1" applyFont="1" applyFill="1" applyBorder="1" applyAlignment="1">
      <alignment horizontal="right" vertical="center" shrinkToFit="1"/>
    </xf>
    <xf numFmtId="187" fontId="0" fillId="0" borderId="0" xfId="17" applyNumberFormat="1" applyFont="1" applyFill="1" applyBorder="1" applyAlignment="1">
      <alignment horizontal="right" vertical="center"/>
    </xf>
    <xf numFmtId="187" fontId="8" fillId="0" borderId="7" xfId="17" applyNumberFormat="1" applyFont="1" applyFill="1" applyBorder="1" applyAlignment="1">
      <alignment horizontal="right" vertical="center"/>
    </xf>
    <xf numFmtId="187" fontId="0" fillId="0" borderId="7" xfId="0" applyNumberFormat="1" applyFont="1" applyFill="1" applyBorder="1" applyAlignment="1">
      <alignment horizontal="right" vertical="center"/>
    </xf>
    <xf numFmtId="182" fontId="8" fillId="0" borderId="0" xfId="17" applyNumberFormat="1" applyFont="1" applyFill="1" applyBorder="1" applyAlignment="1">
      <alignment horizontal="right" vertical="center"/>
    </xf>
    <xf numFmtId="187" fontId="8" fillId="0" borderId="9" xfId="0" applyNumberFormat="1" applyFont="1" applyFill="1" applyBorder="1" applyAlignment="1">
      <alignment horizontal="right" vertical="center" shrinkToFit="1"/>
    </xf>
    <xf numFmtId="187" fontId="8" fillId="0" borderId="7" xfId="0" applyNumberFormat="1" applyFont="1" applyFill="1" applyBorder="1" applyAlignment="1">
      <alignment horizontal="right" vertical="center" shrinkToFit="1"/>
    </xf>
    <xf numFmtId="187" fontId="6" fillId="2" borderId="1" xfId="0" applyNumberFormat="1" applyFont="1" applyFill="1" applyBorder="1" applyAlignment="1">
      <alignment horizontal="right" vertical="center" shrinkToFit="1"/>
    </xf>
    <xf numFmtId="187" fontId="6" fillId="2" borderId="1" xfId="0" applyNumberFormat="1" applyFont="1" applyFill="1" applyBorder="1" applyAlignment="1">
      <alignment horizontal="right" vertical="center"/>
    </xf>
    <xf numFmtId="193" fontId="6" fillId="0" borderId="8" xfId="0" applyNumberFormat="1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horizontal="right" vertical="center" shrinkToFit="1"/>
    </xf>
    <xf numFmtId="179" fontId="8" fillId="0" borderId="7" xfId="0" applyNumberFormat="1" applyFont="1" applyFill="1" applyBorder="1" applyAlignment="1">
      <alignment horizontal="right" vertical="center" shrinkToFit="1"/>
    </xf>
    <xf numFmtId="192" fontId="0" fillId="0" borderId="9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192" fontId="0" fillId="0" borderId="7" xfId="0" applyNumberFormat="1" applyFont="1" applyBorder="1" applyAlignment="1">
      <alignment horizontal="center" vertical="center"/>
    </xf>
    <xf numFmtId="192" fontId="8" fillId="0" borderId="9" xfId="0" applyNumberFormat="1" applyFont="1" applyBorder="1" applyAlignment="1">
      <alignment horizontal="center" vertical="center"/>
    </xf>
    <xf numFmtId="192" fontId="8" fillId="0" borderId="7" xfId="0" applyNumberFormat="1" applyFont="1" applyBorder="1" applyAlignment="1">
      <alignment horizontal="center" vertical="center"/>
    </xf>
    <xf numFmtId="182" fontId="8" fillId="0" borderId="9" xfId="0" applyNumberFormat="1" applyFont="1" applyBorder="1" applyAlignment="1">
      <alignment horizontal="center" vertical="center"/>
    </xf>
    <xf numFmtId="187" fontId="0" fillId="0" borderId="7" xfId="17" applyNumberFormat="1" applyFont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87" fontId="0" fillId="0" borderId="0" xfId="24" applyNumberFormat="1" applyFont="1" applyBorder="1" applyAlignment="1">
      <alignment horizontal="center" vertical="center"/>
    </xf>
    <xf numFmtId="187" fontId="0" fillId="0" borderId="7" xfId="0" applyNumberFormat="1" applyFont="1" applyBorder="1" applyAlignment="1">
      <alignment horizontal="center" vertical="center"/>
    </xf>
    <xf numFmtId="187" fontId="0" fillId="0" borderId="9" xfId="0" applyNumberFormat="1" applyFont="1" applyBorder="1" applyAlignment="1">
      <alignment horizontal="center" vertical="center"/>
    </xf>
    <xf numFmtId="179" fontId="0" fillId="0" borderId="9" xfId="17" applyNumberFormat="1" applyFont="1" applyBorder="1" applyAlignment="1">
      <alignment horizontal="center" vertical="center"/>
    </xf>
    <xf numFmtId="179" fontId="0" fillId="0" borderId="0" xfId="17" applyNumberFormat="1" applyFont="1" applyAlignment="1">
      <alignment horizontal="center" vertical="center"/>
    </xf>
    <xf numFmtId="179" fontId="8" fillId="0" borderId="7" xfId="17" applyNumberFormat="1" applyFont="1" applyBorder="1" applyAlignment="1">
      <alignment horizontal="center" vertical="center"/>
    </xf>
    <xf numFmtId="192" fontId="7" fillId="2" borderId="8" xfId="0" applyNumberFormat="1" applyFont="1" applyFill="1" applyBorder="1" applyAlignment="1">
      <alignment horizontal="center" vertical="center" shrinkToFit="1"/>
    </xf>
    <xf numFmtId="192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190" fontId="0" fillId="0" borderId="9" xfId="17" applyNumberFormat="1" applyFont="1" applyBorder="1" applyAlignment="1">
      <alignment horizontal="center" vertical="center"/>
    </xf>
    <xf numFmtId="190" fontId="0" fillId="0" borderId="0" xfId="17" applyNumberFormat="1" applyFont="1" applyBorder="1" applyAlignment="1">
      <alignment horizontal="center" vertical="center"/>
    </xf>
    <xf numFmtId="190" fontId="0" fillId="0" borderId="7" xfId="17" applyNumberFormat="1" applyFont="1" applyBorder="1" applyAlignment="1">
      <alignment horizontal="center" vertical="center"/>
    </xf>
    <xf numFmtId="190" fontId="0" fillId="0" borderId="0" xfId="27" applyNumberFormat="1" applyFont="1" applyBorder="1" applyAlignment="1" quotePrefix="1">
      <alignment horizontal="center" vertical="center"/>
    </xf>
    <xf numFmtId="190" fontId="0" fillId="0" borderId="0" xfId="37" applyNumberFormat="1" applyFont="1" applyBorder="1" applyAlignment="1" quotePrefix="1">
      <alignment horizontal="center" vertical="center"/>
      <protection/>
    </xf>
    <xf numFmtId="190" fontId="0" fillId="0" borderId="7" xfId="37" applyNumberFormat="1" applyFont="1" applyBorder="1" applyAlignment="1" quotePrefix="1">
      <alignment horizontal="center" vertical="center"/>
      <protection/>
    </xf>
    <xf numFmtId="190" fontId="8" fillId="0" borderId="9" xfId="17" applyNumberFormat="1" applyFont="1" applyBorder="1" applyAlignment="1">
      <alignment horizontal="center" vertical="center"/>
    </xf>
    <xf numFmtId="190" fontId="8" fillId="0" borderId="7" xfId="17" applyNumberFormat="1" applyFont="1" applyBorder="1" applyAlignment="1">
      <alignment horizontal="center" vertical="center"/>
    </xf>
    <xf numFmtId="190" fontId="8" fillId="0" borderId="0" xfId="27" applyNumberFormat="1" applyFont="1" applyBorder="1" applyAlignment="1" quotePrefix="1">
      <alignment horizontal="center" vertical="center"/>
    </xf>
    <xf numFmtId="190" fontId="8" fillId="0" borderId="7" xfId="27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92" fontId="6" fillId="2" borderId="26" xfId="0" applyNumberFormat="1" applyFont="1" applyFill="1" applyBorder="1" applyAlignment="1">
      <alignment horizontal="right" vertical="center" shrinkToFit="1"/>
    </xf>
    <xf numFmtId="3" fontId="0" fillId="0" borderId="9" xfId="37" applyNumberFormat="1" applyFont="1" applyBorder="1" applyAlignment="1">
      <alignment horizontal="center" vertical="center"/>
      <protection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87" fontId="7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9" fontId="8" fillId="2" borderId="9" xfId="0" applyNumberFormat="1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 shrinkToFit="1"/>
    </xf>
    <xf numFmtId="178" fontId="8" fillId="2" borderId="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92" fontId="8" fillId="2" borderId="0" xfId="0" applyNumberFormat="1" applyFont="1" applyFill="1" applyBorder="1" applyAlignment="1">
      <alignment horizontal="center" vertical="center"/>
    </xf>
    <xf numFmtId="192" fontId="8" fillId="2" borderId="0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179" fontId="0" fillId="0" borderId="9" xfId="0" applyNumberFormat="1" applyFont="1" applyBorder="1" applyAlignment="1">
      <alignment horizontal="center" vertical="center" shrinkToFit="1"/>
    </xf>
    <xf numFmtId="192" fontId="8" fillId="0" borderId="9" xfId="0" applyNumberFormat="1" applyFont="1" applyFill="1" applyBorder="1" applyAlignment="1">
      <alignment horizontal="center" vertical="center" shrinkToFit="1"/>
    </xf>
    <xf numFmtId="206" fontId="6" fillId="2" borderId="1" xfId="0" applyNumberFormat="1" applyFont="1" applyFill="1" applyBorder="1" applyAlignment="1">
      <alignment horizontal="center" vertical="center" shrinkToFit="1"/>
    </xf>
    <xf numFmtId="196" fontId="6" fillId="2" borderId="1" xfId="0" applyNumberFormat="1" applyFont="1" applyFill="1" applyBorder="1" applyAlignment="1">
      <alignment horizontal="center" vertical="center" shrinkToFit="1"/>
    </xf>
    <xf numFmtId="41" fontId="4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41" fontId="7" fillId="0" borderId="26" xfId="17" applyFont="1" applyBorder="1" applyAlignment="1">
      <alignment horizontal="center" vertical="center"/>
    </xf>
    <xf numFmtId="179" fontId="7" fillId="0" borderId="26" xfId="17" applyNumberFormat="1" applyFont="1" applyBorder="1" applyAlignment="1">
      <alignment horizontal="center" vertical="center"/>
    </xf>
    <xf numFmtId="196" fontId="7" fillId="0" borderId="26" xfId="17" applyNumberFormat="1" applyFont="1" applyBorder="1" applyAlignment="1">
      <alignment horizontal="center" vertical="center"/>
    </xf>
    <xf numFmtId="182" fontId="0" fillId="0" borderId="7" xfId="17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26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182" fontId="8" fillId="0" borderId="7" xfId="17" applyNumberFormat="1" applyFont="1" applyBorder="1" applyAlignment="1">
      <alignment horizontal="right" vertical="center"/>
    </xf>
    <xf numFmtId="3" fontId="8" fillId="0" borderId="0" xfId="26" applyNumberFormat="1" applyFont="1" applyBorder="1" applyAlignment="1">
      <alignment horizontal="right" vertical="center"/>
    </xf>
    <xf numFmtId="182" fontId="8" fillId="0" borderId="7" xfId="17" applyNumberFormat="1" applyFont="1" applyBorder="1" applyAlignment="1">
      <alignment horizontal="right" vertical="center" shrinkToFit="1"/>
    </xf>
    <xf numFmtId="187" fontId="6" fillId="2" borderId="27" xfId="0" applyNumberFormat="1" applyFont="1" applyFill="1" applyBorder="1" applyAlignment="1">
      <alignment horizontal="right" vertical="center"/>
    </xf>
    <xf numFmtId="182" fontId="7" fillId="0" borderId="26" xfId="17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187" fontId="6" fillId="2" borderId="26" xfId="0" applyNumberFormat="1" applyFont="1" applyFill="1" applyBorder="1" applyAlignment="1">
      <alignment horizontal="right" vertical="center"/>
    </xf>
    <xf numFmtId="3" fontId="7" fillId="0" borderId="26" xfId="26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92" fontId="4" fillId="0" borderId="0" xfId="17" applyNumberFormat="1" applyFont="1" applyFill="1" applyAlignment="1">
      <alignment horizontal="right" vertical="center" indent="1" shrinkToFit="1"/>
    </xf>
    <xf numFmtId="192" fontId="40" fillId="0" borderId="0" xfId="0" applyNumberFormat="1" applyFont="1" applyFill="1" applyAlignment="1">
      <alignment horizontal="right" vertical="center" indent="1" shrinkToFit="1"/>
    </xf>
    <xf numFmtId="0" fontId="0" fillId="0" borderId="6" xfId="0" applyFont="1" applyFill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192" fontId="8" fillId="2" borderId="2" xfId="0" applyNumberFormat="1" applyFont="1" applyFill="1" applyBorder="1" applyAlignment="1">
      <alignment horizontal="center" vertical="center" shrinkToFit="1"/>
    </xf>
    <xf numFmtId="192" fontId="8" fillId="2" borderId="0" xfId="0" applyNumberFormat="1" applyFont="1" applyFill="1" applyAlignment="1">
      <alignment horizontal="center" vertical="center" shrinkToFit="1"/>
    </xf>
    <xf numFmtId="187" fontId="8" fillId="2" borderId="0" xfId="0" applyNumberFormat="1" applyFont="1" applyFill="1" applyBorder="1" applyAlignment="1">
      <alignment horizontal="center" vertical="center" shrinkToFit="1"/>
    </xf>
    <xf numFmtId="187" fontId="8" fillId="2" borderId="0" xfId="0" applyNumberFormat="1" applyFont="1" applyFill="1" applyAlignment="1">
      <alignment horizontal="center" vertical="center" shrinkToFit="1"/>
    </xf>
    <xf numFmtId="192" fontId="8" fillId="2" borderId="1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3" fontId="8" fillId="0" borderId="25" xfId="25" applyNumberFormat="1" applyFont="1" applyBorder="1" applyAlignment="1">
      <alignment horizontal="centerContinuous" vertical="center"/>
    </xf>
    <xf numFmtId="187" fontId="6" fillId="0" borderId="1" xfId="0" applyNumberFormat="1" applyFont="1" applyBorder="1" applyAlignment="1">
      <alignment horizontal="center" vertical="center" shrinkToFit="1"/>
    </xf>
    <xf numFmtId="179" fontId="7" fillId="0" borderId="27" xfId="17" applyNumberFormat="1" applyFont="1" applyFill="1" applyBorder="1" applyAlignment="1">
      <alignment horizontal="right" vertical="center" indent="1"/>
    </xf>
    <xf numFmtId="179" fontId="7" fillId="0" borderId="26" xfId="17" applyNumberFormat="1" applyFont="1" applyFill="1" applyBorder="1" applyAlignment="1">
      <alignment horizontal="right" vertical="center" indent="1" shrinkToFit="1"/>
    </xf>
    <xf numFmtId="179" fontId="7" fillId="0" borderId="26" xfId="17" applyNumberFormat="1" applyFont="1" applyFill="1" applyBorder="1" applyAlignment="1">
      <alignment horizontal="right" vertical="center" indent="1"/>
    </xf>
    <xf numFmtId="179" fontId="7" fillId="0" borderId="25" xfId="17" applyNumberFormat="1" applyFont="1" applyFill="1" applyBorder="1" applyAlignment="1">
      <alignment horizontal="right" vertical="center" indent="1" shrinkToFit="1"/>
    </xf>
    <xf numFmtId="41" fontId="6" fillId="0" borderId="27" xfId="17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2" fillId="2" borderId="3" xfId="0" applyFont="1" applyFill="1" applyBorder="1" applyAlignment="1">
      <alignment horizontal="center" vertical="center" shrinkToFit="1"/>
    </xf>
    <xf numFmtId="0" fontId="47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7" fontId="7" fillId="2" borderId="8" xfId="17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 shrinkToFit="1"/>
    </xf>
    <xf numFmtId="177" fontId="7" fillId="2" borderId="1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7" fillId="2" borderId="1" xfId="0" applyNumberFormat="1" applyFont="1" applyFill="1" applyBorder="1" applyAlignment="1">
      <alignment horizontal="center" vertical="center" shrinkToFit="1"/>
    </xf>
    <xf numFmtId="184" fontId="7" fillId="2" borderId="1" xfId="0" applyNumberFormat="1" applyFont="1" applyFill="1" applyBorder="1" applyAlignment="1">
      <alignment horizontal="center" vertical="center" shrinkToFit="1"/>
    </xf>
    <xf numFmtId="184" fontId="7" fillId="2" borderId="3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84" fontId="0" fillId="2" borderId="0" xfId="0" applyNumberFormat="1" applyFont="1" applyFill="1" applyAlignment="1">
      <alignment/>
    </xf>
    <xf numFmtId="192" fontId="0" fillId="2" borderId="1" xfId="0" applyNumberFormat="1" applyFont="1" applyFill="1" applyBorder="1" applyAlignment="1">
      <alignment horizontal="center" vertical="center" shrinkToFit="1"/>
    </xf>
    <xf numFmtId="192" fontId="0" fillId="2" borderId="3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176" fontId="6" fillId="2" borderId="3" xfId="0" applyNumberFormat="1" applyFont="1" applyFill="1" applyBorder="1" applyAlignment="1">
      <alignment vertical="center" shrinkToFit="1"/>
    </xf>
    <xf numFmtId="176" fontId="6" fillId="2" borderId="8" xfId="0" applyNumberFormat="1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horizontal="right"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192" fontId="47" fillId="2" borderId="1" xfId="0" applyNumberFormat="1" applyFont="1" applyFill="1" applyBorder="1" applyAlignment="1">
      <alignment horizontal="center" vertical="center" shrinkToFit="1"/>
    </xf>
    <xf numFmtId="192" fontId="47" fillId="2" borderId="1" xfId="0" applyNumberFormat="1" applyFont="1" applyFill="1" applyBorder="1" applyAlignment="1">
      <alignment horizontal="right" vertical="center" shrinkToFit="1"/>
    </xf>
    <xf numFmtId="0" fontId="0" fillId="2" borderId="2" xfId="0" applyFont="1" applyFill="1" applyBorder="1" applyAlignment="1" quotePrefix="1">
      <alignment vertical="center"/>
    </xf>
    <xf numFmtId="0" fontId="0" fillId="2" borderId="0" xfId="0" applyFont="1" applyFill="1" applyBorder="1" applyAlignment="1" quotePrefix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horizontal="left" vertical="center"/>
    </xf>
    <xf numFmtId="0" fontId="47" fillId="2" borderId="3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/>
    </xf>
    <xf numFmtId="0" fontId="47" fillId="2" borderId="1" xfId="0" applyFont="1" applyFill="1" applyBorder="1" applyAlignment="1">
      <alignment horizontal="center" vertical="center" shrinkToFit="1"/>
    </xf>
    <xf numFmtId="176" fontId="47" fillId="2" borderId="8" xfId="0" applyNumberFormat="1" applyFont="1" applyFill="1" applyBorder="1" applyAlignment="1">
      <alignment horizontal="center" vertical="center" shrinkToFit="1"/>
    </xf>
    <xf numFmtId="176" fontId="47" fillId="2" borderId="1" xfId="0" applyNumberFormat="1" applyFont="1" applyFill="1" applyBorder="1" applyAlignment="1">
      <alignment horizontal="center" vertical="center" shrinkToFit="1"/>
    </xf>
    <xf numFmtId="192" fontId="47" fillId="2" borderId="1" xfId="0" applyNumberFormat="1" applyFont="1" applyFill="1" applyBorder="1" applyAlignment="1">
      <alignment horizontal="center" vertical="center"/>
    </xf>
    <xf numFmtId="192" fontId="47" fillId="2" borderId="3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192" fontId="0" fillId="2" borderId="0" xfId="0" applyNumberFormat="1" applyFont="1" applyFill="1" applyAlignment="1">
      <alignment horizontal="center" vertical="center"/>
    </xf>
    <xf numFmtId="192" fontId="7" fillId="2" borderId="1" xfId="0" applyNumberFormat="1" applyFont="1" applyFill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right" vertical="center" shrinkToFit="1"/>
    </xf>
    <xf numFmtId="179" fontId="6" fillId="2" borderId="1" xfId="0" applyNumberFormat="1" applyFont="1" applyFill="1" applyBorder="1" applyAlignment="1">
      <alignment horizontal="right" vertical="center" shrinkToFit="1"/>
    </xf>
    <xf numFmtId="179" fontId="7" fillId="2" borderId="1" xfId="0" applyNumberFormat="1" applyFont="1" applyFill="1" applyBorder="1" applyAlignment="1">
      <alignment horizontal="right" vertical="center" shrinkToFit="1"/>
    </xf>
    <xf numFmtId="179" fontId="0" fillId="0" borderId="2" xfId="0" applyNumberFormat="1" applyFont="1" applyFill="1" applyBorder="1" applyAlignment="1">
      <alignment horizontal="right" vertical="center" shrinkToFit="1"/>
    </xf>
    <xf numFmtId="187" fontId="8" fillId="2" borderId="0" xfId="0" applyNumberFormat="1" applyFont="1" applyFill="1" applyAlignment="1">
      <alignment horizontal="center" vertical="center"/>
    </xf>
    <xf numFmtId="187" fontId="0" fillId="2" borderId="0" xfId="0" applyNumberFormat="1" applyFont="1" applyFill="1" applyAlignment="1">
      <alignment horizontal="center" vertical="center"/>
    </xf>
    <xf numFmtId="192" fontId="4" fillId="2" borderId="9" xfId="0" applyNumberFormat="1" applyFont="1" applyFill="1" applyBorder="1" applyAlignment="1">
      <alignment horizontal="center" vertical="center"/>
    </xf>
    <xf numFmtId="192" fontId="4" fillId="2" borderId="0" xfId="0" applyNumberFormat="1" applyFont="1" applyFill="1" applyBorder="1" applyAlignment="1">
      <alignment horizontal="center" vertical="center"/>
    </xf>
    <xf numFmtId="192" fontId="4" fillId="2" borderId="7" xfId="0" applyNumberFormat="1" applyFont="1" applyFill="1" applyBorder="1" applyAlignment="1">
      <alignment horizontal="center" vertical="center"/>
    </xf>
    <xf numFmtId="178" fontId="6" fillId="2" borderId="8" xfId="0" applyNumberFormat="1" applyFont="1" applyFill="1" applyBorder="1" applyAlignment="1">
      <alignment horizontal="center" vertical="center" shrinkToFit="1"/>
    </xf>
    <xf numFmtId="179" fontId="7" fillId="2" borderId="1" xfId="0" applyNumberFormat="1" applyFont="1" applyFill="1" applyBorder="1" applyAlignment="1">
      <alignment horizontal="center" vertical="center"/>
    </xf>
    <xf numFmtId="204" fontId="6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shrinkToFit="1"/>
    </xf>
    <xf numFmtId="178" fontId="7" fillId="2" borderId="3" xfId="0" applyNumberFormat="1" applyFont="1" applyFill="1" applyBorder="1" applyAlignment="1">
      <alignment horizontal="center" vertical="center" shrinkToFit="1"/>
    </xf>
    <xf numFmtId="187" fontId="7" fillId="2" borderId="1" xfId="0" applyNumberFormat="1" applyFont="1" applyFill="1" applyBorder="1" applyAlignment="1">
      <alignment horizontal="center" vertical="center" shrinkToFit="1"/>
    </xf>
    <xf numFmtId="187" fontId="7" fillId="2" borderId="3" xfId="0" applyNumberFormat="1" applyFont="1" applyFill="1" applyBorder="1" applyAlignment="1">
      <alignment horizontal="center" vertical="center" shrinkToFit="1"/>
    </xf>
    <xf numFmtId="178" fontId="6" fillId="0" borderId="1" xfId="17" applyNumberFormat="1" applyFont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 vertical="center" wrapText="1"/>
    </xf>
    <xf numFmtId="3" fontId="45" fillId="0" borderId="21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4" fontId="45" fillId="0" borderId="32" xfId="0" applyNumberFormat="1" applyFont="1" applyBorder="1" applyAlignment="1">
      <alignment horizontal="center" vertical="center" wrapText="1"/>
    </xf>
    <xf numFmtId="3" fontId="48" fillId="0" borderId="19" xfId="0" applyNumberFormat="1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center" vertical="center" wrapText="1"/>
    </xf>
    <xf numFmtId="185" fontId="48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justify"/>
    </xf>
    <xf numFmtId="0" fontId="4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3" fontId="45" fillId="0" borderId="9" xfId="0" applyNumberFormat="1" applyFont="1" applyBorder="1" applyAlignment="1">
      <alignment horizontal="center" vertical="center" wrapText="1"/>
    </xf>
    <xf numFmtId="185" fontId="45" fillId="0" borderId="0" xfId="0" applyNumberFormat="1" applyFont="1" applyBorder="1" applyAlignment="1">
      <alignment horizontal="center" vertical="center" wrapText="1"/>
    </xf>
    <xf numFmtId="4" fontId="4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45" fillId="0" borderId="1" xfId="0" applyFont="1" applyBorder="1" applyAlignment="1">
      <alignment horizontal="center" vertical="center" wrapText="1"/>
    </xf>
    <xf numFmtId="3" fontId="45" fillId="0" borderId="8" xfId="0" applyNumberFormat="1" applyFont="1" applyBorder="1" applyAlignment="1">
      <alignment horizontal="center" vertical="center" wrapText="1"/>
    </xf>
    <xf numFmtId="185" fontId="45" fillId="0" borderId="1" xfId="0" applyNumberFormat="1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4" fontId="45" fillId="0" borderId="1" xfId="0" applyNumberFormat="1" applyFont="1" applyBorder="1" applyAlignment="1">
      <alignment horizontal="center" vertical="center" wrapText="1"/>
    </xf>
    <xf numFmtId="4" fontId="4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/>
    </xf>
    <xf numFmtId="0" fontId="48" fillId="0" borderId="29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2" xfId="0" applyNumberFormat="1" applyFont="1" applyBorder="1" applyAlignment="1">
      <alignment horizontal="center" vertical="center" wrapText="1"/>
    </xf>
    <xf numFmtId="3" fontId="48" fillId="0" borderId="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92" fontId="47" fillId="2" borderId="2" xfId="0" applyNumberFormat="1" applyFont="1" applyFill="1" applyBorder="1" applyAlignment="1">
      <alignment horizontal="center" vertical="center" shrinkToFit="1"/>
    </xf>
    <xf numFmtId="192" fontId="7" fillId="2" borderId="0" xfId="0" applyNumberFormat="1" applyFont="1" applyFill="1" applyAlignment="1">
      <alignment horizontal="center" vertical="center" shrinkToFit="1"/>
    </xf>
    <xf numFmtId="187" fontId="47" fillId="2" borderId="0" xfId="0" applyNumberFormat="1" applyFont="1" applyFill="1" applyBorder="1" applyAlignment="1">
      <alignment horizontal="center" vertical="center" shrinkToFit="1"/>
    </xf>
    <xf numFmtId="187" fontId="47" fillId="2" borderId="0" xfId="0" applyNumberFormat="1" applyFont="1" applyFill="1" applyAlignment="1">
      <alignment horizontal="center" vertical="center" shrinkToFit="1"/>
    </xf>
    <xf numFmtId="215" fontId="0" fillId="2" borderId="9" xfId="46" applyNumberFormat="1" applyFont="1" applyFill="1" applyBorder="1" applyAlignment="1">
      <alignment horizontal="center" vertical="center" shrinkToFit="1"/>
      <protection/>
    </xf>
    <xf numFmtId="176" fontId="0" fillId="2" borderId="0" xfId="46" applyNumberFormat="1" applyFont="1" applyFill="1" applyBorder="1" applyAlignment="1">
      <alignment horizontal="center" vertical="center" shrinkToFit="1"/>
      <protection/>
    </xf>
    <xf numFmtId="192" fontId="0" fillId="2" borderId="0" xfId="46" applyNumberFormat="1" applyFont="1" applyFill="1" applyBorder="1" applyAlignment="1">
      <alignment horizontal="center" vertical="center" shrinkToFit="1"/>
      <protection/>
    </xf>
    <xf numFmtId="187" fontId="0" fillId="2" borderId="0" xfId="46" applyNumberFormat="1" applyFont="1" applyFill="1" applyBorder="1" applyAlignment="1">
      <alignment horizontal="center" vertical="center" shrinkToFit="1"/>
      <protection/>
    </xf>
    <xf numFmtId="0" fontId="0" fillId="2" borderId="0" xfId="46" applyNumberFormat="1" applyFont="1" applyFill="1" applyBorder="1" applyAlignment="1">
      <alignment horizontal="center" vertical="center" shrinkToFit="1"/>
      <protection/>
    </xf>
    <xf numFmtId="184" fontId="0" fillId="2" borderId="0" xfId="46" applyNumberFormat="1" applyFont="1" applyFill="1" applyBorder="1" applyAlignment="1">
      <alignment horizontal="center" vertical="center" shrinkToFit="1"/>
      <protection/>
    </xf>
    <xf numFmtId="192" fontId="0" fillId="2" borderId="7" xfId="46" applyNumberFormat="1" applyFont="1" applyFill="1" applyBorder="1" applyAlignment="1">
      <alignment horizontal="center" vertical="center" shrinkToFit="1"/>
      <protection/>
    </xf>
    <xf numFmtId="192" fontId="0" fillId="2" borderId="1" xfId="46" applyNumberFormat="1" applyFont="1" applyFill="1" applyBorder="1" applyAlignment="1">
      <alignment horizontal="center" vertical="center" shrinkToFit="1"/>
      <protection/>
    </xf>
    <xf numFmtId="187" fontId="0" fillId="2" borderId="1" xfId="46" applyNumberFormat="1" applyFont="1" applyFill="1" applyBorder="1" applyAlignment="1">
      <alignment horizontal="center" vertical="center" shrinkToFit="1"/>
      <protection/>
    </xf>
    <xf numFmtId="184" fontId="0" fillId="2" borderId="1" xfId="46" applyNumberFormat="1" applyFont="1" applyFill="1" applyBorder="1" applyAlignment="1">
      <alignment horizontal="center" vertical="center" shrinkToFit="1"/>
      <protection/>
    </xf>
    <xf numFmtId="192" fontId="0" fillId="2" borderId="3" xfId="46" applyNumberFormat="1" applyFont="1" applyFill="1" applyBorder="1" applyAlignment="1">
      <alignment horizontal="center" vertical="center" shrinkToFit="1"/>
      <protection/>
    </xf>
    <xf numFmtId="176" fontId="6" fillId="2" borderId="9" xfId="46" applyNumberFormat="1" applyFont="1" applyFill="1" applyBorder="1" applyAlignment="1">
      <alignment horizontal="center" vertical="center" shrinkToFit="1"/>
      <protection/>
    </xf>
    <xf numFmtId="176" fontId="6" fillId="2" borderId="0" xfId="46" applyNumberFormat="1" applyFont="1" applyFill="1" applyBorder="1" applyAlignment="1">
      <alignment horizontal="center" vertical="center" shrinkToFit="1"/>
      <protection/>
    </xf>
    <xf numFmtId="192" fontId="6" fillId="2" borderId="0" xfId="46" applyNumberFormat="1" applyFont="1" applyFill="1" applyBorder="1" applyAlignment="1">
      <alignment horizontal="center" vertical="center" shrinkToFit="1"/>
      <protection/>
    </xf>
    <xf numFmtId="187" fontId="6" fillId="2" borderId="0" xfId="46" applyNumberFormat="1" applyFont="1" applyFill="1" applyBorder="1" applyAlignment="1">
      <alignment horizontal="center" vertical="center" shrinkToFit="1"/>
      <protection/>
    </xf>
    <xf numFmtId="184" fontId="6" fillId="2" borderId="0" xfId="46" applyNumberFormat="1" applyFont="1" applyFill="1" applyBorder="1" applyAlignment="1">
      <alignment horizontal="center" vertical="center" shrinkToFit="1"/>
      <protection/>
    </xf>
    <xf numFmtId="192" fontId="6" fillId="2" borderId="7" xfId="46" applyNumberFormat="1" applyFont="1" applyFill="1" applyBorder="1" applyAlignment="1">
      <alignment horizontal="center" vertical="center" shrinkToFit="1"/>
      <protection/>
    </xf>
    <xf numFmtId="0" fontId="0" fillId="2" borderId="0" xfId="47" applyFont="1" applyFill="1" applyAlignment="1" quotePrefix="1">
      <alignment horizontal="left" vertical="center"/>
      <protection/>
    </xf>
    <xf numFmtId="0" fontId="0" fillId="2" borderId="0" xfId="47" applyFont="1" applyFill="1" applyAlignment="1">
      <alignment vertical="center"/>
      <protection/>
    </xf>
    <xf numFmtId="0" fontId="0" fillId="2" borderId="0" xfId="47" applyFont="1" applyFill="1" applyAlignment="1">
      <alignment horizontal="right" vertical="center"/>
      <protection/>
    </xf>
    <xf numFmtId="0" fontId="0" fillId="2" borderId="12" xfId="47" applyFont="1" applyFill="1" applyBorder="1" applyAlignment="1">
      <alignment horizontal="center" vertical="center" shrinkToFit="1"/>
      <protection/>
    </xf>
    <xf numFmtId="0" fontId="5" fillId="2" borderId="2" xfId="47" applyFont="1" applyFill="1" applyBorder="1" applyAlignment="1">
      <alignment horizontal="center" vertical="center" shrinkToFit="1"/>
      <protection/>
    </xf>
    <xf numFmtId="0" fontId="5" fillId="2" borderId="4" xfId="47" applyFont="1" applyFill="1" applyBorder="1" applyAlignment="1">
      <alignment horizontal="center" vertical="center" shrinkToFit="1"/>
      <protection/>
    </xf>
    <xf numFmtId="0" fontId="12" fillId="2" borderId="7" xfId="47" applyFont="1" applyFill="1" applyBorder="1" applyAlignment="1">
      <alignment horizontal="center" vertical="center" shrinkToFit="1"/>
      <protection/>
    </xf>
    <xf numFmtId="0" fontId="0" fillId="2" borderId="0" xfId="47" applyFont="1" applyFill="1" applyAlignment="1">
      <alignment horizontal="center" vertical="center" shrinkToFit="1"/>
      <protection/>
    </xf>
    <xf numFmtId="0" fontId="0" fillId="2" borderId="5" xfId="47" applyFont="1" applyFill="1" applyBorder="1" applyAlignment="1">
      <alignment horizontal="center" vertical="center" shrinkToFit="1"/>
      <protection/>
    </xf>
    <xf numFmtId="0" fontId="0" fillId="2" borderId="9" xfId="47" applyFont="1" applyFill="1" applyBorder="1" applyAlignment="1">
      <alignment horizontal="center" vertical="center" shrinkToFit="1"/>
      <protection/>
    </xf>
    <xf numFmtId="0" fontId="0" fillId="2" borderId="1" xfId="47" applyFont="1" applyFill="1" applyBorder="1" applyAlignment="1">
      <alignment horizontal="center" vertical="center" shrinkToFit="1"/>
      <protection/>
    </xf>
    <xf numFmtId="0" fontId="0" fillId="2" borderId="3" xfId="47" applyFont="1" applyFill="1" applyBorder="1" applyAlignment="1">
      <alignment horizontal="center" vertical="center" shrinkToFit="1"/>
      <protection/>
    </xf>
    <xf numFmtId="0" fontId="0" fillId="2" borderId="8" xfId="47" applyFont="1" applyFill="1" applyBorder="1" applyAlignment="1">
      <alignment horizontal="center" vertical="center" shrinkToFit="1"/>
      <protection/>
    </xf>
    <xf numFmtId="0" fontId="0" fillId="2" borderId="7" xfId="47" applyFont="1" applyFill="1" applyBorder="1" applyAlignment="1">
      <alignment horizontal="center" vertical="center" shrinkToFit="1"/>
      <protection/>
    </xf>
    <xf numFmtId="0" fontId="5" fillId="2" borderId="5" xfId="47" applyFont="1" applyFill="1" applyBorder="1" applyAlignment="1">
      <alignment horizontal="center" vertical="center" shrinkToFit="1"/>
      <protection/>
    </xf>
    <xf numFmtId="0" fontId="45" fillId="0" borderId="0" xfId="47" applyFont="1" applyAlignment="1">
      <alignment horizontal="center"/>
      <protection/>
    </xf>
    <xf numFmtId="0" fontId="0" fillId="2" borderId="6" xfId="47" applyFont="1" applyFill="1" applyBorder="1" applyAlignment="1">
      <alignment horizontal="center" vertical="center" shrinkToFit="1"/>
      <protection/>
    </xf>
    <xf numFmtId="179" fontId="0" fillId="2" borderId="10" xfId="47" applyNumberFormat="1" applyFont="1" applyFill="1" applyBorder="1" applyAlignment="1">
      <alignment horizontal="center" vertical="center" shrinkToFit="1"/>
      <protection/>
    </xf>
    <xf numFmtId="179" fontId="0" fillId="2" borderId="2" xfId="47" applyNumberFormat="1" applyFont="1" applyFill="1" applyBorder="1" applyAlignment="1">
      <alignment horizontal="center" vertical="center" shrinkToFit="1"/>
      <protection/>
    </xf>
    <xf numFmtId="0" fontId="0" fillId="2" borderId="2" xfId="47" applyFont="1" applyFill="1" applyBorder="1" applyAlignment="1">
      <alignment horizontal="center"/>
      <protection/>
    </xf>
    <xf numFmtId="179" fontId="0" fillId="2" borderId="12" xfId="47" applyNumberFormat="1" applyFont="1" applyFill="1" applyBorder="1" applyAlignment="1">
      <alignment horizontal="center" vertical="center" shrinkToFit="1"/>
      <protection/>
    </xf>
    <xf numFmtId="179" fontId="0" fillId="2" borderId="9" xfId="47" applyNumberFormat="1" applyFont="1" applyFill="1" applyBorder="1" applyAlignment="1">
      <alignment horizontal="center" vertical="center" shrinkToFit="1"/>
      <protection/>
    </xf>
    <xf numFmtId="179" fontId="0" fillId="2" borderId="0" xfId="47" applyNumberFormat="1" applyFont="1" applyFill="1" applyBorder="1" applyAlignment="1">
      <alignment horizontal="center" vertical="center" shrinkToFit="1"/>
      <protection/>
    </xf>
    <xf numFmtId="179" fontId="0" fillId="2" borderId="7" xfId="47" applyNumberFormat="1" applyFont="1" applyFill="1" applyBorder="1" applyAlignment="1">
      <alignment horizontal="center" vertical="center" shrinkToFit="1"/>
      <protection/>
    </xf>
    <xf numFmtId="0" fontId="0" fillId="2" borderId="0" xfId="47" applyFont="1" applyFill="1">
      <alignment/>
      <protection/>
    </xf>
    <xf numFmtId="0" fontId="5" fillId="2" borderId="4" xfId="47" applyFont="1" applyFill="1" applyBorder="1" applyAlignment="1">
      <alignment horizontal="center" vertical="center" wrapText="1" shrinkToFit="1"/>
      <protection/>
    </xf>
    <xf numFmtId="0" fontId="45" fillId="0" borderId="5" xfId="47" applyFont="1" applyBorder="1" applyAlignment="1">
      <alignment horizontal="center"/>
      <protection/>
    </xf>
    <xf numFmtId="0" fontId="45" fillId="0" borderId="6" xfId="47" applyFont="1" applyBorder="1" applyAlignment="1">
      <alignment horizontal="center"/>
      <protection/>
    </xf>
    <xf numFmtId="0" fontId="6" fillId="2" borderId="3" xfId="47" applyFont="1" applyFill="1" applyBorder="1" applyAlignment="1">
      <alignment horizontal="center" vertical="center" shrinkToFit="1"/>
      <protection/>
    </xf>
    <xf numFmtId="179" fontId="7" fillId="2" borderId="8" xfId="47" applyNumberFormat="1" applyFont="1" applyFill="1" applyBorder="1" applyAlignment="1">
      <alignment horizontal="center" vertical="center" shrinkToFit="1"/>
      <protection/>
    </xf>
    <xf numFmtId="179" fontId="7" fillId="2" borderId="1" xfId="47" applyNumberFormat="1" applyFont="1" applyFill="1" applyBorder="1" applyAlignment="1">
      <alignment horizontal="center" vertical="center" shrinkToFit="1"/>
      <protection/>
    </xf>
    <xf numFmtId="179" fontId="7" fillId="2" borderId="3" xfId="47" applyNumberFormat="1" applyFont="1" applyFill="1" applyBorder="1" applyAlignment="1">
      <alignment horizontal="center" vertical="center" shrinkToFit="1"/>
      <protection/>
    </xf>
    <xf numFmtId="0" fontId="0" fillId="2" borderId="10" xfId="47" applyFont="1" applyFill="1" applyBorder="1" applyAlignment="1">
      <alignment horizontal="center" vertical="center" shrinkToFit="1"/>
      <protection/>
    </xf>
    <xf numFmtId="0" fontId="6" fillId="2" borderId="8" xfId="47" applyFont="1" applyFill="1" applyBorder="1" applyAlignment="1">
      <alignment horizontal="center" vertical="center" shrinkToFit="1"/>
      <protection/>
    </xf>
    <xf numFmtId="0" fontId="5" fillId="2" borderId="0" xfId="47" applyFont="1" applyFill="1" applyBorder="1" applyAlignment="1" quotePrefix="1">
      <alignment/>
      <protection/>
    </xf>
    <xf numFmtId="176" fontId="0" fillId="2" borderId="9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88" fontId="0" fillId="2" borderId="0" xfId="0" applyNumberFormat="1" applyFont="1" applyFill="1" applyBorder="1" applyAlignment="1">
      <alignment horizontal="center" vertical="center" shrinkToFit="1"/>
    </xf>
    <xf numFmtId="192" fontId="0" fillId="2" borderId="7" xfId="0" applyNumberFormat="1" applyFont="1" applyFill="1" applyBorder="1" applyAlignment="1">
      <alignment horizontal="center" vertical="center" shrinkToFit="1"/>
    </xf>
    <xf numFmtId="176" fontId="0" fillId="2" borderId="8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88" fontId="0" fillId="2" borderId="1" xfId="0" applyNumberFormat="1" applyFont="1" applyFill="1" applyBorder="1" applyAlignment="1">
      <alignment horizontal="center" vertical="center" shrinkToFit="1"/>
    </xf>
    <xf numFmtId="189" fontId="0" fillId="0" borderId="0" xfId="17" applyNumberFormat="1" applyFont="1" applyBorder="1" applyAlignment="1">
      <alignment horizontal="right" vertical="center"/>
    </xf>
    <xf numFmtId="190" fontId="0" fillId="0" borderId="0" xfId="17" applyNumberFormat="1" applyFont="1" applyBorder="1" applyAlignment="1">
      <alignment horizontal="right" vertical="center"/>
    </xf>
    <xf numFmtId="185" fontId="0" fillId="0" borderId="0" xfId="17" applyNumberFormat="1" applyFont="1" applyBorder="1" applyAlignment="1" quotePrefix="1">
      <alignment horizontal="right" vertical="center"/>
    </xf>
    <xf numFmtId="3" fontId="0" fillId="0" borderId="0" xfId="29" applyNumberFormat="1" applyFont="1" applyBorder="1" applyAlignment="1" quotePrefix="1">
      <alignment horizontal="right" vertical="center"/>
    </xf>
    <xf numFmtId="190" fontId="0" fillId="0" borderId="0" xfId="29" applyNumberFormat="1" applyFont="1" applyBorder="1" applyAlignment="1" quotePrefix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190" fontId="8" fillId="0" borderId="0" xfId="17" applyNumberFormat="1" applyFont="1" applyBorder="1" applyAlignment="1">
      <alignment horizontal="right" vertical="center"/>
    </xf>
    <xf numFmtId="185" fontId="0" fillId="0" borderId="0" xfId="17" applyNumberFormat="1" applyFont="1" applyBorder="1" applyAlignment="1" quotePrefix="1">
      <alignment horizontal="right" vertical="center"/>
    </xf>
    <xf numFmtId="185" fontId="0" fillId="0" borderId="0" xfId="29" applyNumberFormat="1" applyFont="1" applyBorder="1" applyAlignment="1" quotePrefix="1">
      <alignment horizontal="right" vertical="center"/>
    </xf>
    <xf numFmtId="190" fontId="0" fillId="0" borderId="0" xfId="29" applyNumberFormat="1" applyFont="1" applyBorder="1" applyAlignment="1" quotePrefix="1">
      <alignment horizontal="right" vertical="center"/>
    </xf>
    <xf numFmtId="41" fontId="6" fillId="2" borderId="26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right" vertical="center" shrinkToFit="1"/>
    </xf>
    <xf numFmtId="176" fontId="6" fillId="2" borderId="3" xfId="0" applyNumberFormat="1" applyFont="1" applyFill="1" applyBorder="1" applyAlignment="1">
      <alignment horizontal="right" vertical="center" shrinkToFit="1"/>
    </xf>
    <xf numFmtId="179" fontId="0" fillId="0" borderId="0" xfId="17" applyNumberFormat="1" applyFont="1" applyBorder="1" applyAlignment="1">
      <alignment horizontal="right" vertical="center"/>
    </xf>
    <xf numFmtId="179" fontId="0" fillId="0" borderId="0" xfId="17" applyNumberFormat="1" applyFont="1" applyBorder="1" applyAlignment="1">
      <alignment horizontal="right" vertical="center"/>
    </xf>
    <xf numFmtId="179" fontId="8" fillId="0" borderId="7" xfId="17" applyNumberFormat="1" applyFont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 shrinkToFit="1"/>
    </xf>
    <xf numFmtId="192" fontId="47" fillId="2" borderId="1" xfId="0" applyNumberFormat="1" applyFont="1" applyFill="1" applyBorder="1" applyAlignment="1">
      <alignment vertical="center" shrinkToFit="1"/>
    </xf>
    <xf numFmtId="187" fontId="0" fillId="0" borderId="9" xfId="17" applyNumberFormat="1" applyFont="1" applyBorder="1" applyAlignment="1">
      <alignment horizontal="right" vertical="center"/>
    </xf>
    <xf numFmtId="187" fontId="8" fillId="0" borderId="9" xfId="17" applyNumberFormat="1" applyFont="1" applyBorder="1" applyAlignment="1">
      <alignment horizontal="right" vertical="center"/>
    </xf>
    <xf numFmtId="192" fontId="47" fillId="2" borderId="8" xfId="0" applyNumberFormat="1" applyFont="1" applyFill="1" applyBorder="1" applyAlignment="1">
      <alignment horizontal="right" vertical="center" shrinkToFit="1"/>
    </xf>
    <xf numFmtId="187" fontId="0" fillId="0" borderId="0" xfId="42" applyNumberFormat="1" applyFont="1" applyBorder="1" applyAlignment="1">
      <alignment horizontal="right" vertical="center" shrinkToFit="1"/>
      <protection/>
    </xf>
    <xf numFmtId="41" fontId="8" fillId="0" borderId="0" xfId="17" applyNumberFormat="1" applyFont="1" applyBorder="1" applyAlignment="1">
      <alignment horizontal="right" vertical="center" shrinkToFit="1"/>
    </xf>
    <xf numFmtId="193" fontId="0" fillId="0" borderId="9" xfId="17" applyNumberFormat="1" applyFont="1" applyBorder="1" applyAlignment="1">
      <alignment vertical="center"/>
    </xf>
    <xf numFmtId="193" fontId="0" fillId="0" borderId="0" xfId="17" applyNumberFormat="1" applyFont="1" applyBorder="1" applyAlignment="1">
      <alignment vertical="center"/>
    </xf>
    <xf numFmtId="193" fontId="0" fillId="0" borderId="0" xfId="0" applyNumberFormat="1" applyFont="1" applyBorder="1" applyAlignment="1">
      <alignment vertical="center"/>
    </xf>
    <xf numFmtId="176" fontId="0" fillId="0" borderId="0" xfId="17" applyNumberFormat="1" applyFont="1" applyBorder="1" applyAlignment="1">
      <alignment vertical="center"/>
    </xf>
    <xf numFmtId="3" fontId="0" fillId="0" borderId="0" xfId="21" applyNumberFormat="1" applyFont="1" applyBorder="1" applyAlignment="1">
      <alignment vertical="center"/>
    </xf>
    <xf numFmtId="0" fontId="0" fillId="0" borderId="0" xfId="21" applyFont="1" applyBorder="1" applyAlignment="1" quotePrefix="1">
      <alignment vertical="center"/>
    </xf>
    <xf numFmtId="0" fontId="0" fillId="0" borderId="0" xfId="21" applyFont="1" applyBorder="1" applyAlignment="1">
      <alignment vertical="center"/>
    </xf>
    <xf numFmtId="3" fontId="0" fillId="0" borderId="0" xfId="45" applyNumberFormat="1" applyFont="1" applyBorder="1" applyAlignment="1" quotePrefix="1">
      <alignment vertical="center"/>
      <protection/>
    </xf>
    <xf numFmtId="3" fontId="0" fillId="0" borderId="0" xfId="21" applyNumberFormat="1" applyFont="1" applyBorder="1" applyAlignment="1" quotePrefix="1">
      <alignment vertical="center"/>
    </xf>
    <xf numFmtId="193" fontId="8" fillId="0" borderId="9" xfId="17" applyNumberFormat="1" applyFont="1" applyBorder="1" applyAlignment="1">
      <alignment vertical="center"/>
    </xf>
    <xf numFmtId="193" fontId="8" fillId="0" borderId="0" xfId="17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85" fontId="8" fillId="0" borderId="9" xfId="21" applyNumberFormat="1" applyFont="1" applyBorder="1" applyAlignment="1" quotePrefix="1">
      <alignment vertical="center"/>
    </xf>
    <xf numFmtId="185" fontId="8" fillId="0" borderId="0" xfId="21" applyNumberFormat="1" applyFont="1" applyBorder="1" applyAlignment="1" quotePrefix="1">
      <alignment vertical="center" shrinkToFit="1"/>
    </xf>
    <xf numFmtId="197" fontId="8" fillId="0" borderId="0" xfId="21" applyNumberFormat="1" applyFont="1" applyBorder="1" applyAlignment="1" quotePrefix="1">
      <alignment vertical="center"/>
    </xf>
    <xf numFmtId="3" fontId="8" fillId="0" borderId="0" xfId="21" applyNumberFormat="1" applyFont="1" applyBorder="1" applyAlignment="1" quotePrefix="1">
      <alignment vertical="center"/>
    </xf>
    <xf numFmtId="179" fontId="8" fillId="0" borderId="0" xfId="17" applyNumberFormat="1" applyFont="1" applyBorder="1" applyAlignment="1" quotePrefix="1">
      <alignment vertical="center"/>
    </xf>
    <xf numFmtId="185" fontId="8" fillId="0" borderId="0" xfId="21" applyNumberFormat="1" applyFont="1" applyBorder="1" applyAlignment="1" quotePrefix="1">
      <alignment vertical="center"/>
    </xf>
    <xf numFmtId="193" fontId="39" fillId="0" borderId="9" xfId="17" applyNumberFormat="1" applyFont="1" applyBorder="1" applyAlignment="1">
      <alignment vertical="center"/>
    </xf>
    <xf numFmtId="193" fontId="39" fillId="0" borderId="0" xfId="17" applyNumberFormat="1" applyFont="1" applyBorder="1" applyAlignment="1">
      <alignment vertical="center"/>
    </xf>
    <xf numFmtId="193" fontId="39" fillId="0" borderId="0" xfId="0" applyNumberFormat="1" applyFont="1" applyBorder="1" applyAlignment="1">
      <alignment vertical="center"/>
    </xf>
    <xf numFmtId="182" fontId="39" fillId="0" borderId="0" xfId="17" applyNumberFormat="1" applyFont="1" applyBorder="1" applyAlignment="1">
      <alignment vertical="center"/>
    </xf>
    <xf numFmtId="193" fontId="39" fillId="0" borderId="7" xfId="17" applyNumberFormat="1" applyFont="1" applyBorder="1" applyAlignment="1">
      <alignment vertical="center"/>
    </xf>
    <xf numFmtId="191" fontId="6" fillId="2" borderId="26" xfId="0" applyNumberFormat="1" applyFont="1" applyFill="1" applyBorder="1" applyAlignment="1">
      <alignment horizontal="right" vertical="center" shrinkToFit="1"/>
    </xf>
    <xf numFmtId="192" fontId="6" fillId="2" borderId="25" xfId="0" applyNumberFormat="1" applyFont="1" applyFill="1" applyBorder="1" applyAlignment="1">
      <alignment horizontal="right" vertical="center" shrinkToFit="1"/>
    </xf>
    <xf numFmtId="184" fontId="6" fillId="2" borderId="27" xfId="0" applyNumberFormat="1" applyFont="1" applyFill="1" applyBorder="1" applyAlignment="1">
      <alignment horizontal="right" vertical="center" shrinkToFit="1"/>
    </xf>
    <xf numFmtId="41" fontId="6" fillId="2" borderId="26" xfId="17" applyFont="1" applyFill="1" applyBorder="1" applyAlignment="1">
      <alignment horizontal="right" vertical="center" shrinkToFit="1"/>
    </xf>
    <xf numFmtId="192" fontId="7" fillId="2" borderId="27" xfId="0" applyNumberFormat="1" applyFont="1" applyFill="1" applyBorder="1" applyAlignment="1">
      <alignment horizontal="center" vertical="center"/>
    </xf>
    <xf numFmtId="187" fontId="7" fillId="2" borderId="25" xfId="0" applyNumberFormat="1" applyFont="1" applyFill="1" applyBorder="1" applyAlignment="1">
      <alignment horizontal="center" vertical="center"/>
    </xf>
    <xf numFmtId="178" fontId="6" fillId="2" borderId="25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/>
    </xf>
    <xf numFmtId="205" fontId="48" fillId="0" borderId="0" xfId="0" applyNumberFormat="1" applyFont="1" applyBorder="1" applyAlignment="1">
      <alignment horizontal="center" vertical="center" wrapText="1"/>
    </xf>
    <xf numFmtId="205" fontId="48" fillId="0" borderId="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187" fontId="0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  <xf numFmtId="187" fontId="0" fillId="2" borderId="0" xfId="0" applyNumberFormat="1" applyFont="1" applyFill="1" applyBorder="1" applyAlignment="1">
      <alignment horizontal="center" vertical="center" shrinkToFit="1"/>
    </xf>
    <xf numFmtId="187" fontId="6" fillId="2" borderId="27" xfId="0" applyNumberFormat="1" applyFont="1" applyFill="1" applyBorder="1" applyAlignment="1">
      <alignment horizontal="right" vertical="center" shrinkToFit="1"/>
    </xf>
    <xf numFmtId="0" fontId="11" fillId="0" borderId="0" xfId="34">
      <alignment vertical="center"/>
      <protection/>
    </xf>
    <xf numFmtId="0" fontId="8" fillId="0" borderId="0" xfId="17" applyNumberFormat="1" applyFont="1" applyBorder="1" applyAlignment="1">
      <alignment horizontal="center" vertical="center"/>
    </xf>
    <xf numFmtId="200" fontId="7" fillId="2" borderId="8" xfId="0" applyNumberFormat="1" applyFont="1" applyFill="1" applyBorder="1" applyAlignment="1">
      <alignment horizontal="center" vertical="center" wrapText="1"/>
    </xf>
    <xf numFmtId="200" fontId="7" fillId="2" borderId="1" xfId="0" applyNumberFormat="1" applyFont="1" applyFill="1" applyBorder="1" applyAlignment="1">
      <alignment horizontal="center" vertical="center" wrapText="1"/>
    </xf>
    <xf numFmtId="200" fontId="6" fillId="2" borderId="1" xfId="0" applyNumberFormat="1" applyFont="1" applyFill="1" applyBorder="1" applyAlignment="1">
      <alignment horizontal="center" vertical="center" wrapText="1"/>
    </xf>
    <xf numFmtId="182" fontId="6" fillId="0" borderId="26" xfId="17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 shrinkToFit="1"/>
    </xf>
    <xf numFmtId="187" fontId="39" fillId="0" borderId="0" xfId="0" applyNumberFormat="1" applyFont="1" applyFill="1" applyAlignment="1">
      <alignment horizontal="right" vertical="center" shrinkToFit="1"/>
    </xf>
    <xf numFmtId="176" fontId="0" fillId="2" borderId="0" xfId="0" applyNumberFormat="1" applyFont="1" applyFill="1" applyAlignment="1">
      <alignment horizontal="right" vertical="center" shrinkToFit="1"/>
    </xf>
    <xf numFmtId="176" fontId="0" fillId="2" borderId="1" xfId="0" applyNumberFormat="1" applyFont="1" applyFill="1" applyBorder="1" applyAlignment="1">
      <alignment horizontal="right" vertical="center" shrinkToFit="1"/>
    </xf>
    <xf numFmtId="187" fontId="0" fillId="0" borderId="7" xfId="37" applyNumberFormat="1" applyFont="1" applyBorder="1" applyAlignment="1">
      <alignment horizontal="center" vertical="center"/>
      <protection/>
    </xf>
    <xf numFmtId="0" fontId="0" fillId="2" borderId="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182" fontId="0" fillId="0" borderId="0" xfId="17" applyNumberFormat="1" applyFont="1" applyBorder="1" applyAlignment="1">
      <alignment horizontal="center" vertical="center"/>
    </xf>
    <xf numFmtId="187" fontId="0" fillId="0" borderId="0" xfId="37" applyNumberFormat="1" applyFont="1" applyBorder="1" applyAlignment="1">
      <alignment horizontal="center" vertical="center"/>
      <protection/>
    </xf>
    <xf numFmtId="182" fontId="8" fillId="0" borderId="0" xfId="17" applyNumberFormat="1" applyFont="1" applyBorder="1" applyAlignment="1">
      <alignment horizontal="center" vertical="center"/>
    </xf>
    <xf numFmtId="182" fontId="7" fillId="0" borderId="8" xfId="17" applyNumberFormat="1" applyFont="1" applyBorder="1" applyAlignment="1">
      <alignment horizontal="center" vertical="center"/>
    </xf>
    <xf numFmtId="187" fontId="6" fillId="2" borderId="1" xfId="0" applyNumberFormat="1" applyFont="1" applyFill="1" applyBorder="1" applyAlignment="1">
      <alignment vertical="center" shrinkToFit="1"/>
    </xf>
    <xf numFmtId="192" fontId="6" fillId="2" borderId="1" xfId="0" applyNumberFormat="1" applyFont="1" applyFill="1" applyBorder="1" applyAlignment="1">
      <alignment vertical="center" shrinkToFit="1"/>
    </xf>
    <xf numFmtId="182" fontId="8" fillId="0" borderId="8" xfId="17" applyNumberFormat="1" applyFont="1" applyBorder="1" applyAlignment="1">
      <alignment horizontal="center" vertical="center"/>
    </xf>
    <xf numFmtId="187" fontId="6" fillId="2" borderId="3" xfId="0" applyNumberFormat="1" applyFont="1" applyFill="1" applyBorder="1" applyAlignment="1">
      <alignment vertical="center" shrinkToFit="1"/>
    </xf>
    <xf numFmtId="3" fontId="0" fillId="0" borderId="9" xfId="0" applyNumberFormat="1" applyFont="1" applyBorder="1" applyAlignment="1">
      <alignment horizontal="center" vertical="center"/>
    </xf>
    <xf numFmtId="187" fontId="8" fillId="0" borderId="9" xfId="37" applyNumberFormat="1" applyFont="1" applyBorder="1" applyAlignment="1">
      <alignment horizontal="center" vertical="center"/>
      <protection/>
    </xf>
    <xf numFmtId="0" fontId="0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84" fontId="7" fillId="2" borderId="8" xfId="0" applyNumberFormat="1" applyFont="1" applyFill="1" applyBorder="1" applyAlignment="1">
      <alignment horizontal="center" vertical="center" shrinkToFit="1"/>
    </xf>
    <xf numFmtId="191" fontId="7" fillId="2" borderId="1" xfId="0" applyNumberFormat="1" applyFont="1" applyFill="1" applyBorder="1" applyAlignment="1">
      <alignment horizontal="center" vertical="center" shrinkToFit="1"/>
    </xf>
    <xf numFmtId="190" fontId="7" fillId="0" borderId="1" xfId="27" applyNumberFormat="1" applyFont="1" applyBorder="1" applyAlignment="1">
      <alignment horizontal="center" vertical="center"/>
    </xf>
    <xf numFmtId="176" fontId="8" fillId="0" borderId="0" xfId="17" applyNumberFormat="1" applyFont="1" applyBorder="1" applyAlignment="1">
      <alignment horizontal="center" vertical="center"/>
    </xf>
    <xf numFmtId="3" fontId="8" fillId="0" borderId="0" xfId="28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203" fontId="8" fillId="0" borderId="0" xfId="17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9" fontId="8" fillId="0" borderId="0" xfId="17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207" fontId="8" fillId="0" borderId="9" xfId="17" applyNumberFormat="1" applyFont="1" applyBorder="1" applyAlignment="1">
      <alignment horizontal="center" vertical="center"/>
    </xf>
    <xf numFmtId="176" fontId="8" fillId="0" borderId="0" xfId="17" applyNumberFormat="1" applyFont="1" applyBorder="1" applyAlignment="1">
      <alignment horizontal="center" vertical="center" shrinkToFit="1"/>
    </xf>
    <xf numFmtId="176" fontId="8" fillId="0" borderId="0" xfId="17" applyNumberFormat="1" applyFont="1" applyBorder="1" applyAlignment="1" quotePrefix="1">
      <alignment horizontal="center" vertical="center"/>
    </xf>
    <xf numFmtId="207" fontId="8" fillId="0" borderId="0" xfId="28" applyNumberFormat="1" applyFont="1" applyBorder="1" applyAlignment="1" quotePrefix="1">
      <alignment horizontal="center" vertical="center"/>
    </xf>
    <xf numFmtId="2" fontId="8" fillId="0" borderId="0" xfId="28" applyNumberFormat="1" applyFont="1" applyBorder="1" applyAlignment="1" quotePrefix="1">
      <alignment horizontal="center" vertical="center"/>
    </xf>
    <xf numFmtId="3" fontId="8" fillId="0" borderId="0" xfId="28" applyNumberFormat="1" applyFont="1" applyBorder="1" applyAlignment="1" quotePrefix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07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 quotePrefix="1">
      <alignment horizontal="center" vertical="center"/>
    </xf>
    <xf numFmtId="49" fontId="8" fillId="0" borderId="1" xfId="17" applyNumberFormat="1" applyFont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201" fontId="0" fillId="0" borderId="0" xfId="0" applyNumberFormat="1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47" fillId="2" borderId="8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9" fillId="0" borderId="9" xfId="17" applyNumberFormat="1" applyFont="1" applyBorder="1" applyAlignment="1">
      <alignment horizontal="center" vertical="center"/>
    </xf>
    <xf numFmtId="0" fontId="39" fillId="0" borderId="0" xfId="17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 quotePrefix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12" fillId="0" borderId="14" xfId="0" applyFont="1" applyBorder="1" applyAlignment="1" quotePrefix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6" fillId="0" borderId="8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0" xfId="17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20" fillId="2" borderId="7" xfId="0" applyFont="1" applyFill="1" applyBorder="1" applyAlignment="1">
      <alignment horizontal="center" vertical="center" shrinkToFit="1"/>
    </xf>
    <xf numFmtId="176" fontId="20" fillId="2" borderId="9" xfId="0" applyNumberFormat="1" applyFont="1" applyFill="1" applyBorder="1" applyAlignment="1">
      <alignment horizontal="center" vertical="center" shrinkToFit="1"/>
    </xf>
    <xf numFmtId="176" fontId="20" fillId="2" borderId="0" xfId="0" applyNumberFormat="1" applyFont="1" applyFill="1" applyBorder="1" applyAlignment="1">
      <alignment horizontal="center" vertical="center" shrinkToFit="1"/>
    </xf>
    <xf numFmtId="176" fontId="20" fillId="2" borderId="7" xfId="0" applyNumberFormat="1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52" fillId="2" borderId="7" xfId="0" applyFont="1" applyFill="1" applyBorder="1" applyAlignment="1">
      <alignment horizontal="center" vertical="center" shrinkToFit="1"/>
    </xf>
    <xf numFmtId="0" fontId="53" fillId="2" borderId="9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9" xfId="1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2" xfId="0" applyFont="1" applyBorder="1" applyAlignment="1" quotePrefix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0" fontId="0" fillId="0" borderId="1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 quotePrefix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3" fillId="2" borderId="33" xfId="0" applyFont="1" applyFill="1" applyBorder="1" applyAlignment="1">
      <alignment horizontal="right"/>
    </xf>
    <xf numFmtId="0" fontId="0" fillId="0" borderId="33" xfId="0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8" fontId="0" fillId="2" borderId="9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/>
    </xf>
    <xf numFmtId="187" fontId="0" fillId="2" borderId="7" xfId="0" applyNumberFormat="1" applyFont="1" applyFill="1" applyBorder="1" applyAlignment="1">
      <alignment horizontal="center" vertical="center" shrinkToFit="1"/>
    </xf>
    <xf numFmtId="192" fontId="0" fillId="2" borderId="9" xfId="0" applyNumberFormat="1" applyFont="1" applyFill="1" applyBorder="1" applyAlignment="1">
      <alignment horizontal="center" vertical="center" shrinkToFit="1"/>
    </xf>
    <xf numFmtId="187" fontId="0" fillId="2" borderId="7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0" xfId="0" applyFont="1" applyFill="1" applyAlignment="1" quotePrefix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2" borderId="14" xfId="0" applyFont="1" applyFill="1" applyBorder="1" applyAlignment="1" quotePrefix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 shrinkToFit="1"/>
    </xf>
    <xf numFmtId="0" fontId="12" fillId="0" borderId="9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5" fillId="2" borderId="14" xfId="0" applyFont="1" applyFill="1" applyBorder="1" applyAlignment="1" quotePrefix="1">
      <alignment horizontal="center" vertical="center" shrinkToFit="1"/>
    </xf>
    <xf numFmtId="0" fontId="5" fillId="2" borderId="15" xfId="0" applyFont="1" applyFill="1" applyBorder="1" applyAlignment="1" quotePrefix="1">
      <alignment horizontal="center" vertical="center" shrinkToFit="1"/>
    </xf>
    <xf numFmtId="0" fontId="5" fillId="2" borderId="13" xfId="0" applyFont="1" applyFill="1" applyBorder="1" applyAlignment="1" quotePrefix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16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 quotePrefix="1">
      <alignment horizontal="center" vertical="center" shrinkToFit="1"/>
    </xf>
    <xf numFmtId="0" fontId="0" fillId="0" borderId="8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indent="2" shrinkToFit="1"/>
    </xf>
    <xf numFmtId="0" fontId="0" fillId="0" borderId="2" xfId="0" applyFont="1" applyFill="1" applyBorder="1" applyAlignment="1">
      <alignment horizontal="left" vertical="center" indent="2" shrinkToFit="1"/>
    </xf>
    <xf numFmtId="0" fontId="0" fillId="0" borderId="9" xfId="0" applyFont="1" applyFill="1" applyBorder="1" applyAlignment="1">
      <alignment horizontal="left" vertical="center" indent="2" shrinkToFit="1"/>
    </xf>
    <xf numFmtId="0" fontId="0" fillId="0" borderId="0" xfId="0" applyFont="1" applyFill="1" applyBorder="1" applyAlignment="1">
      <alignment horizontal="left" vertical="center" indent="2" shrinkToFi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2" borderId="2" xfId="0" applyFont="1" applyFill="1" applyBorder="1" applyAlignment="1" quotePrefix="1">
      <alignment horizontal="left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 quotePrefix="1">
      <alignment horizontal="center" vertical="center" shrinkToFit="1"/>
    </xf>
    <xf numFmtId="0" fontId="0" fillId="0" borderId="13" xfId="0" applyFont="1" applyBorder="1" applyAlignment="1" quotePrefix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3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5" fillId="2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wrapText="1" shrinkToFit="1"/>
    </xf>
    <xf numFmtId="196" fontId="15" fillId="0" borderId="2" xfId="0" applyNumberFormat="1" applyFont="1" applyFill="1" applyBorder="1" applyAlignment="1">
      <alignment horizontal="left" vertical="center"/>
    </xf>
    <xf numFmtId="196" fontId="15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quotePrefix="1">
      <alignment horizontal="center" vertical="center" wrapText="1" shrinkToFit="1"/>
    </xf>
    <xf numFmtId="0" fontId="0" fillId="2" borderId="4" xfId="0" applyFont="1" applyFill="1" applyBorder="1" applyAlignment="1" quotePrefix="1">
      <alignment horizontal="center" vertical="center" wrapText="1" shrinkToFit="1"/>
    </xf>
    <xf numFmtId="0" fontId="12" fillId="0" borderId="10" xfId="0" applyFont="1" applyBorder="1" applyAlignment="1" quotePrefix="1">
      <alignment horizontal="center" vertical="center" wrapText="1" shrinkToFit="1"/>
    </xf>
    <xf numFmtId="0" fontId="12" fillId="0" borderId="9" xfId="0" applyFont="1" applyBorder="1" applyAlignment="1" quotePrefix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5" fillId="2" borderId="0" xfId="47" applyFont="1" applyFill="1" applyAlignment="1">
      <alignment horizontal="center"/>
      <protection/>
    </xf>
    <xf numFmtId="0" fontId="0" fillId="0" borderId="0" xfId="0" applyAlignment="1">
      <alignment/>
    </xf>
    <xf numFmtId="0" fontId="2" fillId="2" borderId="0" xfId="47" applyFont="1" applyFill="1" applyAlignment="1" quotePrefix="1">
      <alignment horizontal="center" vertical="center" shrinkToFit="1"/>
      <protection/>
    </xf>
    <xf numFmtId="0" fontId="5" fillId="2" borderId="10" xfId="47" applyFont="1" applyFill="1" applyBorder="1" applyAlignment="1" quotePrefix="1">
      <alignment horizontal="center" vertical="center" shrinkToFit="1"/>
      <protection/>
    </xf>
    <xf numFmtId="0" fontId="0" fillId="2" borderId="2" xfId="47" applyFont="1" applyFill="1" applyBorder="1" applyAlignment="1">
      <alignment horizontal="center" vertical="center" shrinkToFit="1"/>
      <protection/>
    </xf>
    <xf numFmtId="0" fontId="0" fillId="2" borderId="12" xfId="47" applyFont="1" applyFill="1" applyBorder="1" applyAlignment="1">
      <alignment horizontal="center" vertical="center" shrinkToFit="1"/>
      <protection/>
    </xf>
    <xf numFmtId="0" fontId="5" fillId="2" borderId="10" xfId="47" applyFont="1" applyFill="1" applyBorder="1" applyAlignment="1">
      <alignment horizontal="center" vertical="center" shrinkToFit="1"/>
      <protection/>
    </xf>
    <xf numFmtId="0" fontId="0" fillId="2" borderId="9" xfId="47" applyFont="1" applyFill="1" applyBorder="1" applyAlignment="1">
      <alignment horizontal="center" vertical="center" shrinkToFit="1"/>
      <protection/>
    </xf>
    <xf numFmtId="0" fontId="0" fillId="2" borderId="1" xfId="47" applyFont="1" applyFill="1" applyBorder="1" applyAlignment="1">
      <alignment horizontal="center" vertical="center" shrinkToFit="1"/>
      <protection/>
    </xf>
    <xf numFmtId="0" fontId="0" fillId="2" borderId="3" xfId="47" applyFont="1" applyFill="1" applyBorder="1" applyAlignment="1">
      <alignment horizontal="center" vertical="center" shrinkToFit="1"/>
      <protection/>
    </xf>
    <xf numFmtId="0" fontId="0" fillId="2" borderId="8" xfId="47" applyFont="1" applyFill="1" applyBorder="1" applyAlignment="1">
      <alignment horizontal="center" vertical="center" shrinkToFit="1"/>
      <protection/>
    </xf>
    <xf numFmtId="0" fontId="5" fillId="2" borderId="2" xfId="47" applyFont="1" applyFill="1" applyBorder="1" applyAlignment="1" quotePrefix="1">
      <alignment horizontal="center" vertical="center" shrinkToFit="1"/>
      <protection/>
    </xf>
    <xf numFmtId="0" fontId="5" fillId="2" borderId="12" xfId="47" applyFont="1" applyFill="1" applyBorder="1" applyAlignment="1" quotePrefix="1">
      <alignment horizontal="center" vertical="center" shrinkToFit="1"/>
      <protection/>
    </xf>
    <xf numFmtId="0" fontId="0" fillId="2" borderId="0" xfId="47" applyFont="1" applyFill="1" applyBorder="1" applyAlignment="1">
      <alignment horizontal="center" vertical="center" shrinkToFit="1"/>
      <protection/>
    </xf>
    <xf numFmtId="0" fontId="0" fillId="2" borderId="7" xfId="47" applyFont="1" applyFill="1" applyBorder="1" applyAlignment="1">
      <alignment horizontal="center" vertical="center" shrinkToFit="1"/>
      <protection/>
    </xf>
    <xf numFmtId="178" fontId="8" fillId="0" borderId="0" xfId="17" applyNumberFormat="1" applyFont="1" applyFill="1" applyAlignment="1">
      <alignment horizontal="center" vertical="center" shrinkToFit="1"/>
    </xf>
  </cellXfs>
  <cellStyles count="34">
    <cellStyle name="Normal" xfId="0"/>
    <cellStyle name="Percent" xfId="15"/>
    <cellStyle name="Comma" xfId="16"/>
    <cellStyle name="Comma [0]" xfId="17"/>
    <cellStyle name="콤마 [0]_10.잡곡" xfId="18"/>
    <cellStyle name="콤마 [0]_11.두류" xfId="19"/>
    <cellStyle name="콤마 [0]_12.서류" xfId="20"/>
    <cellStyle name="콤마 [0]_13.채소류생산량(1-3)" xfId="21"/>
    <cellStyle name="콤마 [0]_23.비료공급" xfId="22"/>
    <cellStyle name="콤마 [0]_3.경지면적" xfId="23"/>
    <cellStyle name="콤마 [0]_30.소유별임야면적" xfId="24"/>
    <cellStyle name="콤마 [0]_32.임상별임목축적" xfId="25"/>
    <cellStyle name="콤마 [0]_33.임산물생산량" xfId="26"/>
    <cellStyle name="콤마 [0]_36.조림" xfId="27"/>
    <cellStyle name="콤마 [0]_37.산림피해" xfId="28"/>
    <cellStyle name="콤마 [0]_5.농업진흥지역지정" xfId="29"/>
    <cellStyle name="콤마 [0]_8.미곡" xfId="30"/>
    <cellStyle name="콤마 [0]_9.맥류" xfId="31"/>
    <cellStyle name="Currency" xfId="32"/>
    <cellStyle name="Currency [0]" xfId="33"/>
    <cellStyle name="표준_%EC%88%98%ED%98%91%EC%A4%91%EC%95%99%ED%9A%8C%EC%A0%9C%EC%A3%BC%EC%A7%80%EC%97%AD%EB%B3%B8%EB%B6%80(1)" xfId="34"/>
    <cellStyle name="표준_경지면적" xfId="35"/>
    <cellStyle name="표준_농가및농가인구" xfId="36"/>
    <cellStyle name="표준_농업용기구및기계보유 " xfId="37"/>
    <cellStyle name="표준_농업진흥지역지정" xfId="38"/>
    <cellStyle name="표준_두류" xfId="39"/>
    <cellStyle name="표준_맥류" xfId="40"/>
    <cellStyle name="표준_미곡" xfId="41"/>
    <cellStyle name="표준_서류" xfId="42"/>
    <cellStyle name="표준_식량작물생산량" xfId="43"/>
    <cellStyle name="표준_잡곡" xfId="44"/>
    <cellStyle name="표준_채소류생산량" xfId="45"/>
    <cellStyle name="표준_Sheet1" xfId="46"/>
    <cellStyle name="표준_Sheet2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17" sqref="A17"/>
    </sheetView>
  </sheetViews>
  <sheetFormatPr defaultColWidth="9.140625" defaultRowHeight="12.75"/>
  <cols>
    <col min="1" max="1" width="17.57421875" style="2" customWidth="1"/>
    <col min="2" max="2" width="14.28125" style="2" customWidth="1"/>
    <col min="3" max="5" width="13.28125" style="2" customWidth="1"/>
    <col min="6" max="6" width="14.28125" style="2" customWidth="1"/>
    <col min="7" max="7" width="14.7109375" style="2" customWidth="1"/>
    <col min="8" max="8" width="14.57421875" style="2" customWidth="1"/>
    <col min="9" max="9" width="17.28125" style="2" customWidth="1"/>
    <col min="10" max="16384" width="9.140625" style="2" customWidth="1"/>
  </cols>
  <sheetData>
    <row r="1" spans="1:9" s="805" customFormat="1" ht="27.75">
      <c r="A1" s="1586" t="s">
        <v>1435</v>
      </c>
      <c r="B1" s="1587"/>
      <c r="C1" s="1587"/>
      <c r="D1" s="1587"/>
      <c r="E1" s="1587"/>
      <c r="F1" s="1587"/>
      <c r="G1" s="1587"/>
      <c r="H1" s="1587"/>
      <c r="I1" s="1587"/>
    </row>
    <row r="2" spans="1:9" s="182" customFormat="1" ht="27.75" customHeight="1">
      <c r="A2" s="1592" t="s">
        <v>948</v>
      </c>
      <c r="B2" s="1592"/>
      <c r="C2" s="1592"/>
      <c r="D2" s="1592"/>
      <c r="E2" s="1592"/>
      <c r="F2" s="1592"/>
      <c r="G2" s="1592"/>
      <c r="H2" s="1592"/>
      <c r="I2" s="1592"/>
    </row>
    <row r="3" spans="1:9" s="6" customFormat="1" ht="18" customHeight="1">
      <c r="A3" s="3" t="s">
        <v>1366</v>
      </c>
      <c r="B3" s="4"/>
      <c r="C3" s="4"/>
      <c r="D3" s="4"/>
      <c r="E3" s="4"/>
      <c r="F3" s="4"/>
      <c r="G3" s="4"/>
      <c r="H3" s="4"/>
      <c r="I3" s="5" t="s">
        <v>1367</v>
      </c>
    </row>
    <row r="4" spans="1:9" s="439" customFormat="1" ht="21" customHeight="1">
      <c r="A4" s="1596" t="s">
        <v>1189</v>
      </c>
      <c r="B4" s="1593" t="s">
        <v>1368</v>
      </c>
      <c r="C4" s="1594"/>
      <c r="D4" s="1594"/>
      <c r="E4" s="1595"/>
      <c r="F4" s="1593" t="s">
        <v>1369</v>
      </c>
      <c r="G4" s="1594"/>
      <c r="H4" s="1595"/>
      <c r="I4" s="1599" t="s">
        <v>1190</v>
      </c>
    </row>
    <row r="5" spans="1:9" s="439" customFormat="1" ht="26.25" customHeight="1">
      <c r="A5" s="1597"/>
      <c r="B5" s="1588" t="s">
        <v>1370</v>
      </c>
      <c r="C5" s="1589"/>
      <c r="D5" s="1589"/>
      <c r="E5" s="1590"/>
      <c r="F5" s="1591" t="s">
        <v>1371</v>
      </c>
      <c r="G5" s="1589"/>
      <c r="H5" s="1590"/>
      <c r="I5" s="1588"/>
    </row>
    <row r="6" spans="1:9" s="439" customFormat="1" ht="20.25" customHeight="1">
      <c r="A6" s="1597"/>
      <c r="B6" s="859" t="s">
        <v>1372</v>
      </c>
      <c r="C6" s="485" t="s">
        <v>1373</v>
      </c>
      <c r="D6" s="486" t="s">
        <v>1374</v>
      </c>
      <c r="E6" s="486" t="s">
        <v>1375</v>
      </c>
      <c r="F6" s="487" t="s">
        <v>1372</v>
      </c>
      <c r="G6" s="485" t="s">
        <v>1376</v>
      </c>
      <c r="H6" s="488" t="s">
        <v>1377</v>
      </c>
      <c r="I6" s="1588"/>
    </row>
    <row r="7" spans="1:9" s="439" customFormat="1" ht="20.25" customHeight="1">
      <c r="A7" s="1597"/>
      <c r="B7" s="489"/>
      <c r="C7" s="489"/>
      <c r="D7" s="489" t="s">
        <v>1378</v>
      </c>
      <c r="E7" s="489" t="s">
        <v>1378</v>
      </c>
      <c r="F7" s="483"/>
      <c r="G7" s="489"/>
      <c r="H7" s="489"/>
      <c r="I7" s="1588"/>
    </row>
    <row r="8" spans="1:9" s="439" customFormat="1" ht="27" customHeight="1">
      <c r="A8" s="1598"/>
      <c r="B8" s="490" t="s">
        <v>1379</v>
      </c>
      <c r="C8" s="490" t="s">
        <v>1380</v>
      </c>
      <c r="D8" s="484" t="s">
        <v>1381</v>
      </c>
      <c r="E8" s="490" t="s">
        <v>1382</v>
      </c>
      <c r="F8" s="490" t="s">
        <v>1379</v>
      </c>
      <c r="G8" s="490" t="s">
        <v>1383</v>
      </c>
      <c r="H8" s="490" t="s">
        <v>1429</v>
      </c>
      <c r="I8" s="1591"/>
    </row>
    <row r="9" spans="1:9" s="439" customFormat="1" ht="24.75" customHeight="1">
      <c r="A9" s="491" t="s">
        <v>680</v>
      </c>
      <c r="B9" s="492">
        <v>7127</v>
      </c>
      <c r="C9" s="493" t="s">
        <v>1501</v>
      </c>
      <c r="D9" s="493" t="s">
        <v>1501</v>
      </c>
      <c r="E9" s="493" t="s">
        <v>1501</v>
      </c>
      <c r="F9" s="494">
        <v>25660</v>
      </c>
      <c r="G9" s="494">
        <v>12689</v>
      </c>
      <c r="H9" s="494">
        <v>12971</v>
      </c>
      <c r="I9" s="508" t="s">
        <v>1191</v>
      </c>
    </row>
    <row r="10" spans="1:9" s="500" customFormat="1" ht="24.75" customHeight="1">
      <c r="A10" s="496" t="s">
        <v>682</v>
      </c>
      <c r="B10" s="497">
        <v>11950</v>
      </c>
      <c r="C10" s="498" t="s">
        <v>1501</v>
      </c>
      <c r="D10" s="498" t="s">
        <v>1501</v>
      </c>
      <c r="E10" s="498" t="s">
        <v>1501</v>
      </c>
      <c r="F10" s="499">
        <v>35558</v>
      </c>
      <c r="G10" s="497">
        <v>17875</v>
      </c>
      <c r="H10" s="497">
        <v>17683</v>
      </c>
      <c r="I10" s="508" t="s">
        <v>1203</v>
      </c>
    </row>
    <row r="11" spans="1:9" s="439" customFormat="1" ht="24.75" customHeight="1">
      <c r="A11" s="501" t="s">
        <v>681</v>
      </c>
      <c r="B11" s="502">
        <v>6882</v>
      </c>
      <c r="C11" s="503" t="s">
        <v>1501</v>
      </c>
      <c r="D11" s="503" t="s">
        <v>1501</v>
      </c>
      <c r="E11" s="503" t="s">
        <v>1501</v>
      </c>
      <c r="F11" s="504">
        <v>23480</v>
      </c>
      <c r="G11" s="505">
        <v>11489</v>
      </c>
      <c r="H11" s="505">
        <v>11991</v>
      </c>
      <c r="I11" s="508" t="s">
        <v>1192</v>
      </c>
    </row>
    <row r="12" spans="1:9" s="439" customFormat="1" ht="24.75" customHeight="1">
      <c r="A12" s="495" t="s">
        <v>683</v>
      </c>
      <c r="B12" s="502">
        <v>11154</v>
      </c>
      <c r="C12" s="503" t="s">
        <v>1501</v>
      </c>
      <c r="D12" s="503" t="s">
        <v>1501</v>
      </c>
      <c r="E12" s="503" t="s">
        <v>1501</v>
      </c>
      <c r="F12" s="504">
        <v>33256</v>
      </c>
      <c r="G12" s="504">
        <v>16861</v>
      </c>
      <c r="H12" s="506">
        <v>16395</v>
      </c>
      <c r="I12" s="508" t="s">
        <v>1204</v>
      </c>
    </row>
    <row r="13" spans="1:9" s="439" customFormat="1" ht="24.75" customHeight="1">
      <c r="A13" s="501" t="s">
        <v>1443</v>
      </c>
      <c r="B13" s="502">
        <v>19357</v>
      </c>
      <c r="C13" s="503" t="s">
        <v>1501</v>
      </c>
      <c r="D13" s="503" t="s">
        <v>1501</v>
      </c>
      <c r="E13" s="503" t="s">
        <v>1501</v>
      </c>
      <c r="F13" s="504">
        <v>59850</v>
      </c>
      <c r="G13" s="505">
        <v>29704</v>
      </c>
      <c r="H13" s="505">
        <v>30146</v>
      </c>
      <c r="I13" s="353" t="s">
        <v>1443</v>
      </c>
    </row>
    <row r="14" spans="1:10" s="439" customFormat="1" ht="24.75" customHeight="1">
      <c r="A14" s="496" t="s">
        <v>1502</v>
      </c>
      <c r="B14" s="807">
        <v>19690</v>
      </c>
      <c r="C14" s="808" t="s">
        <v>1501</v>
      </c>
      <c r="D14" s="808" t="s">
        <v>1501</v>
      </c>
      <c r="E14" s="808" t="s">
        <v>1501</v>
      </c>
      <c r="F14" s="499">
        <v>56472</v>
      </c>
      <c r="G14" s="499">
        <v>27904</v>
      </c>
      <c r="H14" s="809">
        <v>28569</v>
      </c>
      <c r="I14" s="353" t="s">
        <v>1436</v>
      </c>
      <c r="J14" s="500"/>
    </row>
    <row r="15" spans="1:10" s="439" customFormat="1" ht="24.75" customHeight="1">
      <c r="A15" s="496" t="s">
        <v>1147</v>
      </c>
      <c r="B15" s="807">
        <v>19168</v>
      </c>
      <c r="C15" s="808" t="s">
        <v>1500</v>
      </c>
      <c r="D15" s="808" t="s">
        <v>1500</v>
      </c>
      <c r="E15" s="808" t="s">
        <v>1500</v>
      </c>
      <c r="F15" s="499">
        <v>56107</v>
      </c>
      <c r="G15" s="499">
        <v>27424</v>
      </c>
      <c r="H15" s="499">
        <v>28682</v>
      </c>
      <c r="I15" s="353" t="s">
        <v>1147</v>
      </c>
      <c r="J15" s="500"/>
    </row>
    <row r="16" spans="1:9" s="507" customFormat="1" ht="24.75" customHeight="1">
      <c r="A16" s="1000" t="s">
        <v>1148</v>
      </c>
      <c r="B16" s="1169">
        <v>18166</v>
      </c>
      <c r="C16" s="1170" t="s">
        <v>1221</v>
      </c>
      <c r="D16" s="1170" t="s">
        <v>1221</v>
      </c>
      <c r="E16" s="1170" t="s">
        <v>1221</v>
      </c>
      <c r="F16" s="1171">
        <f>G16+H16</f>
        <v>53112</v>
      </c>
      <c r="G16" s="1171">
        <v>25740</v>
      </c>
      <c r="H16" s="1171">
        <v>27372</v>
      </c>
      <c r="I16" s="437" t="s">
        <v>1149</v>
      </c>
    </row>
    <row r="17" spans="1:9" s="886" customFormat="1" ht="15.75" customHeight="1">
      <c r="A17" s="1166" t="s">
        <v>1384</v>
      </c>
      <c r="B17" s="885"/>
      <c r="C17" s="885"/>
      <c r="D17" s="885"/>
      <c r="E17" s="885"/>
      <c r="F17" s="887" t="s">
        <v>1217</v>
      </c>
      <c r="I17" s="885"/>
    </row>
    <row r="18" spans="1:6" s="886" customFormat="1" ht="15.75" customHeight="1">
      <c r="A18" s="1167" t="s">
        <v>1218</v>
      </c>
      <c r="B18" s="1167"/>
      <c r="C18" s="1167"/>
      <c r="D18" s="1167"/>
      <c r="F18" s="1168" t="s">
        <v>1219</v>
      </c>
    </row>
    <row r="19" spans="1:6" s="886" customFormat="1" ht="15.75" customHeight="1">
      <c r="A19" s="1167" t="s">
        <v>1220</v>
      </c>
      <c r="B19" s="1167"/>
      <c r="C19" s="1167"/>
      <c r="D19" s="1167"/>
      <c r="F19" s="888"/>
    </row>
    <row r="20" spans="6:8" s="15" customFormat="1" ht="15.75" customHeight="1">
      <c r="F20" s="16" t="s">
        <v>1437</v>
      </c>
      <c r="H20" s="16"/>
    </row>
    <row r="21" ht="14.25">
      <c r="A21" s="2" t="s">
        <v>1437</v>
      </c>
    </row>
  </sheetData>
  <mergeCells count="8">
    <mergeCell ref="A1:I1"/>
    <mergeCell ref="B5:E5"/>
    <mergeCell ref="F5:H5"/>
    <mergeCell ref="A2:I2"/>
    <mergeCell ref="B4:E4"/>
    <mergeCell ref="F4:H4"/>
    <mergeCell ref="A4:A8"/>
    <mergeCell ref="I4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39"/>
  <sheetViews>
    <sheetView workbookViewId="0" topLeftCell="A1">
      <selection activeCell="G3" sqref="G3:I3"/>
    </sheetView>
  </sheetViews>
  <sheetFormatPr defaultColWidth="9.140625" defaultRowHeight="12.75"/>
  <cols>
    <col min="1" max="1" width="16.00390625" style="26" customWidth="1"/>
    <col min="2" max="3" width="9.421875" style="26" bestFit="1" customWidth="1"/>
    <col min="4" max="15" width="7.28125" style="26" customWidth="1"/>
    <col min="16" max="16" width="8.8515625" style="26" customWidth="1"/>
    <col min="17" max="18" width="7.28125" style="26" customWidth="1"/>
    <col min="19" max="19" width="14.7109375" style="26" customWidth="1"/>
    <col min="20" max="70" width="10.00390625" style="26" customWidth="1"/>
    <col min="71" max="16384" width="10.00390625" style="124" customWidth="1"/>
  </cols>
  <sheetData>
    <row r="1" spans="1:19" s="37" customFormat="1" ht="32.25" customHeight="1">
      <c r="A1" s="1592" t="s">
        <v>8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1592"/>
    </row>
    <row r="2" spans="1:19" s="32" customFormat="1" ht="18" customHeight="1">
      <c r="A2" s="1531" t="s">
        <v>9</v>
      </c>
      <c r="B2" s="1526"/>
      <c r="C2" s="1526"/>
      <c r="R2" s="1527" t="s">
        <v>37</v>
      </c>
      <c r="S2" s="1528"/>
    </row>
    <row r="3" spans="1:19" s="32" customFormat="1" ht="30" customHeight="1">
      <c r="A3" s="1569" t="s">
        <v>1451</v>
      </c>
      <c r="B3" s="1551" t="s">
        <v>38</v>
      </c>
      <c r="C3" s="1512"/>
      <c r="D3" s="1551" t="s">
        <v>39</v>
      </c>
      <c r="E3" s="1540"/>
      <c r="F3" s="1512"/>
      <c r="G3" s="1551" t="s">
        <v>40</v>
      </c>
      <c r="H3" s="1540"/>
      <c r="I3" s="1512"/>
      <c r="J3" s="1551" t="s">
        <v>41</v>
      </c>
      <c r="K3" s="1540"/>
      <c r="L3" s="1512"/>
      <c r="M3" s="1551" t="s">
        <v>42</v>
      </c>
      <c r="N3" s="1540"/>
      <c r="O3" s="1512"/>
      <c r="P3" s="1551" t="s">
        <v>43</v>
      </c>
      <c r="Q3" s="1540"/>
      <c r="R3" s="1540"/>
      <c r="S3" s="1541" t="s">
        <v>1453</v>
      </c>
    </row>
    <row r="4" spans="1:19" s="32" customFormat="1" ht="30" customHeight="1">
      <c r="A4" s="1529"/>
      <c r="B4" s="1544" t="s">
        <v>1521</v>
      </c>
      <c r="C4" s="1524"/>
      <c r="D4" s="1544" t="s">
        <v>44</v>
      </c>
      <c r="E4" s="1525"/>
      <c r="F4" s="1524"/>
      <c r="G4" s="1544" t="s">
        <v>45</v>
      </c>
      <c r="H4" s="1525"/>
      <c r="I4" s="1524"/>
      <c r="J4" s="1544" t="s">
        <v>46</v>
      </c>
      <c r="K4" s="1525"/>
      <c r="L4" s="1524"/>
      <c r="M4" s="1544" t="s">
        <v>47</v>
      </c>
      <c r="N4" s="1525"/>
      <c r="O4" s="1524"/>
      <c r="P4" s="1544" t="s">
        <v>48</v>
      </c>
      <c r="Q4" s="1525"/>
      <c r="R4" s="1524"/>
      <c r="S4" s="1542"/>
    </row>
    <row r="5" spans="1:19" s="169" customFormat="1" ht="30" customHeight="1">
      <c r="A5" s="1529"/>
      <c r="B5" s="125" t="s">
        <v>1547</v>
      </c>
      <c r="C5" s="125" t="s">
        <v>1548</v>
      </c>
      <c r="D5" s="125" t="s">
        <v>7</v>
      </c>
      <c r="E5" s="126" t="s">
        <v>1548</v>
      </c>
      <c r="F5" s="154"/>
      <c r="G5" s="125" t="s">
        <v>7</v>
      </c>
      <c r="H5" s="126" t="s">
        <v>1548</v>
      </c>
      <c r="I5" s="154"/>
      <c r="J5" s="125" t="s">
        <v>7</v>
      </c>
      <c r="K5" s="126" t="s">
        <v>1548</v>
      </c>
      <c r="L5" s="154"/>
      <c r="M5" s="125" t="s">
        <v>7</v>
      </c>
      <c r="N5" s="126" t="s">
        <v>1548</v>
      </c>
      <c r="O5" s="154"/>
      <c r="P5" s="125" t="s">
        <v>7</v>
      </c>
      <c r="Q5" s="126" t="s">
        <v>1548</v>
      </c>
      <c r="R5" s="168"/>
      <c r="S5" s="1542"/>
    </row>
    <row r="6" spans="1:19" s="32" customFormat="1" ht="44.25" customHeight="1">
      <c r="A6" s="1530"/>
      <c r="B6" s="34" t="s">
        <v>1550</v>
      </c>
      <c r="C6" s="447" t="s">
        <v>1205</v>
      </c>
      <c r="D6" s="34" t="s">
        <v>1550</v>
      </c>
      <c r="E6" s="447" t="s">
        <v>1205</v>
      </c>
      <c r="F6" s="128" t="s">
        <v>1551</v>
      </c>
      <c r="G6" s="34" t="s">
        <v>1550</v>
      </c>
      <c r="H6" s="447" t="s">
        <v>1205</v>
      </c>
      <c r="I6" s="128" t="s">
        <v>1551</v>
      </c>
      <c r="J6" s="34" t="s">
        <v>1550</v>
      </c>
      <c r="K6" s="447" t="s">
        <v>1205</v>
      </c>
      <c r="L6" s="128" t="s">
        <v>1551</v>
      </c>
      <c r="M6" s="34" t="s">
        <v>1550</v>
      </c>
      <c r="N6" s="447" t="s">
        <v>1205</v>
      </c>
      <c r="O6" s="128" t="s">
        <v>1551</v>
      </c>
      <c r="P6" s="34" t="s">
        <v>1550</v>
      </c>
      <c r="Q6" s="447" t="s">
        <v>1205</v>
      </c>
      <c r="R6" s="170" t="s">
        <v>1551</v>
      </c>
      <c r="S6" s="1543"/>
    </row>
    <row r="7" spans="1:19" s="141" customFormat="1" ht="30" customHeight="1">
      <c r="A7" s="543" t="s">
        <v>275</v>
      </c>
      <c r="B7" s="719">
        <v>39</v>
      </c>
      <c r="C7" s="720">
        <v>36</v>
      </c>
      <c r="D7" s="720" t="s">
        <v>1494</v>
      </c>
      <c r="E7" s="720" t="s">
        <v>1494</v>
      </c>
      <c r="F7" s="720" t="s">
        <v>1494</v>
      </c>
      <c r="G7" s="720" t="s">
        <v>1494</v>
      </c>
      <c r="H7" s="720" t="s">
        <v>1494</v>
      </c>
      <c r="I7" s="720" t="s">
        <v>1494</v>
      </c>
      <c r="J7" s="720">
        <v>6</v>
      </c>
      <c r="K7" s="720">
        <v>6</v>
      </c>
      <c r="L7" s="720">
        <v>100</v>
      </c>
      <c r="M7" s="720">
        <v>33</v>
      </c>
      <c r="N7" s="720">
        <v>30</v>
      </c>
      <c r="O7" s="720">
        <v>90.9090909090909</v>
      </c>
      <c r="P7" s="720" t="s">
        <v>1494</v>
      </c>
      <c r="Q7" s="720" t="s">
        <v>1494</v>
      </c>
      <c r="R7" s="720" t="s">
        <v>1494</v>
      </c>
      <c r="S7" s="535" t="s">
        <v>10</v>
      </c>
    </row>
    <row r="8" spans="1:19" s="171" customFormat="1" ht="30" customHeight="1">
      <c r="A8" s="542" t="s">
        <v>1533</v>
      </c>
      <c r="B8" s="717">
        <v>308</v>
      </c>
      <c r="C8" s="717">
        <v>207</v>
      </c>
      <c r="D8" s="717">
        <v>200</v>
      </c>
      <c r="E8" s="717">
        <v>140</v>
      </c>
      <c r="F8" s="718">
        <v>70</v>
      </c>
      <c r="G8" s="717">
        <v>12</v>
      </c>
      <c r="H8" s="717">
        <v>6</v>
      </c>
      <c r="I8" s="718">
        <v>50</v>
      </c>
      <c r="J8" s="717">
        <v>30</v>
      </c>
      <c r="K8" s="717">
        <v>21</v>
      </c>
      <c r="L8" s="718">
        <v>70</v>
      </c>
      <c r="M8" s="717">
        <v>19</v>
      </c>
      <c r="N8" s="717">
        <v>11</v>
      </c>
      <c r="O8" s="718">
        <v>57.89473684210527</v>
      </c>
      <c r="P8" s="718">
        <v>47</v>
      </c>
      <c r="Q8" s="718">
        <v>29</v>
      </c>
      <c r="R8" s="718">
        <v>61.702127659574465</v>
      </c>
      <c r="S8" s="535" t="s">
        <v>11</v>
      </c>
    </row>
    <row r="9" spans="1:19" s="146" customFormat="1" ht="30" customHeight="1">
      <c r="A9" s="544" t="s">
        <v>272</v>
      </c>
      <c r="B9" s="658">
        <v>37</v>
      </c>
      <c r="C9" s="466">
        <v>52</v>
      </c>
      <c r="D9" s="466" t="s">
        <v>1494</v>
      </c>
      <c r="E9" s="466" t="s">
        <v>1494</v>
      </c>
      <c r="F9" s="466" t="s">
        <v>1494</v>
      </c>
      <c r="G9" s="466" t="s">
        <v>1494</v>
      </c>
      <c r="H9" s="466" t="s">
        <v>1494</v>
      </c>
      <c r="I9" s="466" t="s">
        <v>1494</v>
      </c>
      <c r="J9" s="466">
        <v>7</v>
      </c>
      <c r="K9" s="466">
        <v>7</v>
      </c>
      <c r="L9" s="466">
        <v>100</v>
      </c>
      <c r="M9" s="466">
        <v>30</v>
      </c>
      <c r="N9" s="466">
        <v>45</v>
      </c>
      <c r="O9" s="466">
        <v>150</v>
      </c>
      <c r="P9" s="466" t="s">
        <v>1494</v>
      </c>
      <c r="Q9" s="466" t="s">
        <v>1494</v>
      </c>
      <c r="R9" s="466" t="s">
        <v>1494</v>
      </c>
      <c r="S9" s="535" t="s">
        <v>12</v>
      </c>
    </row>
    <row r="10" spans="1:19" s="173" customFormat="1" ht="30" customHeight="1">
      <c r="A10" s="545" t="s">
        <v>480</v>
      </c>
      <c r="B10" s="721">
        <v>710</v>
      </c>
      <c r="C10" s="721">
        <v>744</v>
      </c>
      <c r="D10" s="721">
        <v>511</v>
      </c>
      <c r="E10" s="721">
        <v>527</v>
      </c>
      <c r="F10" s="722">
        <v>103</v>
      </c>
      <c r="G10" s="722" t="s">
        <v>1495</v>
      </c>
      <c r="H10" s="722" t="s">
        <v>1495</v>
      </c>
      <c r="I10" s="722" t="s">
        <v>51</v>
      </c>
      <c r="J10" s="721">
        <v>30</v>
      </c>
      <c r="K10" s="721">
        <v>26</v>
      </c>
      <c r="L10" s="722">
        <v>87</v>
      </c>
      <c r="M10" s="721">
        <v>30</v>
      </c>
      <c r="N10" s="721">
        <v>23</v>
      </c>
      <c r="O10" s="722">
        <v>76.7</v>
      </c>
      <c r="P10" s="721">
        <v>145</v>
      </c>
      <c r="Q10" s="721">
        <v>173</v>
      </c>
      <c r="R10" s="722">
        <f>Q10/P10*100</f>
        <v>119.3103448275862</v>
      </c>
      <c r="S10" s="535" t="s">
        <v>13</v>
      </c>
    </row>
    <row r="11" spans="1:19" s="146" customFormat="1" ht="30" customHeight="1">
      <c r="A11" s="142" t="s">
        <v>1443</v>
      </c>
      <c r="B11" s="658">
        <v>1240</v>
      </c>
      <c r="C11" s="466">
        <v>1170</v>
      </c>
      <c r="D11" s="466">
        <v>459</v>
      </c>
      <c r="E11" s="466">
        <v>452</v>
      </c>
      <c r="F11" s="466">
        <v>98</v>
      </c>
      <c r="G11" s="466" t="s">
        <v>1494</v>
      </c>
      <c r="H11" s="466" t="s">
        <v>1494</v>
      </c>
      <c r="I11" s="466" t="s">
        <v>1494</v>
      </c>
      <c r="J11" s="466">
        <v>41</v>
      </c>
      <c r="K11" s="466">
        <v>35</v>
      </c>
      <c r="L11" s="466">
        <v>85</v>
      </c>
      <c r="M11" s="466">
        <v>80</v>
      </c>
      <c r="N11" s="466">
        <v>66</v>
      </c>
      <c r="O11" s="466">
        <v>82</v>
      </c>
      <c r="P11" s="466">
        <v>660</v>
      </c>
      <c r="Q11" s="466">
        <v>617</v>
      </c>
      <c r="R11" s="466">
        <v>93</v>
      </c>
      <c r="S11" s="145" t="s">
        <v>1448</v>
      </c>
    </row>
    <row r="12" spans="1:19" s="146" customFormat="1" ht="30" customHeight="1">
      <c r="A12" s="142" t="s">
        <v>1436</v>
      </c>
      <c r="B12" s="658">
        <f>SUM(D12,G12,J12,M12,P12)</f>
        <v>1150</v>
      </c>
      <c r="C12" s="466">
        <f>SUM(E12,H12,K12,N12,Q12)</f>
        <v>1030</v>
      </c>
      <c r="D12" s="466">
        <v>330</v>
      </c>
      <c r="E12" s="466">
        <v>378</v>
      </c>
      <c r="F12" s="466">
        <v>114.5</v>
      </c>
      <c r="G12" s="466" t="s">
        <v>1494</v>
      </c>
      <c r="H12" s="466" t="s">
        <v>1494</v>
      </c>
      <c r="I12" s="466" t="s">
        <v>1494</v>
      </c>
      <c r="J12" s="466">
        <v>14</v>
      </c>
      <c r="K12" s="466">
        <v>51</v>
      </c>
      <c r="L12" s="466">
        <v>364.3</v>
      </c>
      <c r="M12" s="466">
        <v>66</v>
      </c>
      <c r="N12" s="466">
        <v>59</v>
      </c>
      <c r="O12" s="466">
        <v>89.4</v>
      </c>
      <c r="P12" s="466">
        <v>740</v>
      </c>
      <c r="Q12" s="466">
        <v>542</v>
      </c>
      <c r="R12" s="659">
        <v>73.2</v>
      </c>
      <c r="S12" s="145" t="s">
        <v>1436</v>
      </c>
    </row>
    <row r="13" spans="1:19" s="146" customFormat="1" ht="30" customHeight="1">
      <c r="A13" s="142" t="s">
        <v>1147</v>
      </c>
      <c r="B13" s="466">
        <v>1704</v>
      </c>
      <c r="C13" s="466">
        <v>1376</v>
      </c>
      <c r="D13" s="466">
        <v>90</v>
      </c>
      <c r="E13" s="466">
        <v>67</v>
      </c>
      <c r="F13" s="466">
        <v>74</v>
      </c>
      <c r="G13" s="466" t="s">
        <v>1494</v>
      </c>
      <c r="H13" s="466" t="s">
        <v>1494</v>
      </c>
      <c r="I13" s="466" t="s">
        <v>1494</v>
      </c>
      <c r="J13" s="466">
        <v>25</v>
      </c>
      <c r="K13" s="466">
        <v>91</v>
      </c>
      <c r="L13" s="466">
        <v>364</v>
      </c>
      <c r="M13" s="466">
        <v>305</v>
      </c>
      <c r="N13" s="466">
        <v>268</v>
      </c>
      <c r="O13" s="466">
        <v>88</v>
      </c>
      <c r="P13" s="466">
        <v>1284</v>
      </c>
      <c r="Q13" s="466">
        <v>950</v>
      </c>
      <c r="R13" s="659">
        <v>74</v>
      </c>
      <c r="S13" s="145" t="s">
        <v>1147</v>
      </c>
    </row>
    <row r="14" spans="1:19" s="152" customFormat="1" ht="30" customHeight="1">
      <c r="A14" s="1186" t="s">
        <v>1236</v>
      </c>
      <c r="B14" s="903">
        <f>D14+G14+J14+M14+P14</f>
        <v>1286</v>
      </c>
      <c r="C14" s="903">
        <f>E14+H14+K14+N14+Q14</f>
        <v>1322</v>
      </c>
      <c r="D14" s="903">
        <v>113</v>
      </c>
      <c r="E14" s="903">
        <v>125</v>
      </c>
      <c r="F14" s="903">
        <v>111</v>
      </c>
      <c r="G14" s="903">
        <v>0</v>
      </c>
      <c r="H14" s="903">
        <v>0</v>
      </c>
      <c r="I14" s="903">
        <v>0</v>
      </c>
      <c r="J14" s="903">
        <v>28</v>
      </c>
      <c r="K14" s="903">
        <v>106</v>
      </c>
      <c r="L14" s="903">
        <v>380</v>
      </c>
      <c r="M14" s="903">
        <v>334</v>
      </c>
      <c r="N14" s="903">
        <v>321</v>
      </c>
      <c r="O14" s="903">
        <v>96</v>
      </c>
      <c r="P14" s="904">
        <v>811</v>
      </c>
      <c r="Q14" s="903">
        <v>770</v>
      </c>
      <c r="R14" s="905">
        <v>95</v>
      </c>
      <c r="S14" s="1187" t="s">
        <v>1236</v>
      </c>
    </row>
    <row r="15" spans="1:22" s="547" customFormat="1" ht="15.75" customHeight="1">
      <c r="A15" s="1538" t="s">
        <v>1385</v>
      </c>
      <c r="B15" s="1539"/>
      <c r="C15" s="1539"/>
      <c r="D15" s="1539"/>
      <c r="E15" s="886"/>
      <c r="F15" s="886"/>
      <c r="G15" s="886"/>
      <c r="H15" s="886"/>
      <c r="I15" s="886"/>
      <c r="J15" s="887" t="s">
        <v>1264</v>
      </c>
      <c r="K15" s="886"/>
      <c r="L15" s="886"/>
      <c r="M15" s="886"/>
      <c r="N15" s="886"/>
      <c r="O15" s="886"/>
      <c r="P15" s="1185"/>
      <c r="Q15" s="886"/>
      <c r="R15" s="1185"/>
      <c r="S15" s="1019"/>
      <c r="T15" s="546"/>
      <c r="U15" s="546"/>
      <c r="V15" s="546"/>
    </row>
    <row r="16" spans="1:69" s="123" customFormat="1" ht="12.7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</row>
    <row r="17" spans="1:70" s="123" customFormat="1" ht="12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</row>
    <row r="18" spans="1:70" s="123" customFormat="1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</row>
    <row r="19" spans="1:70" s="123" customFormat="1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</row>
    <row r="20" spans="1:70" s="123" customFormat="1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</row>
    <row r="21" spans="1:70" s="123" customFormat="1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</row>
    <row r="22" spans="1:70" s="123" customFormat="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</row>
    <row r="23" spans="1:70" s="12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</row>
    <row r="24" spans="1:70" s="123" customFormat="1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</row>
    <row r="25" spans="1:70" s="123" customFormat="1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</row>
    <row r="26" spans="1:70" s="123" customFormat="1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</row>
    <row r="27" spans="1:70" s="123" customFormat="1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</row>
    <row r="28" spans="1:70" s="123" customFormat="1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</row>
    <row r="29" spans="1:70" s="123" customFormat="1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</row>
    <row r="30" spans="1:70" s="123" customFormat="1" ht="12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</row>
    <row r="31" spans="1:70" s="123" customFormat="1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</row>
    <row r="32" spans="1:70" s="123" customFormat="1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</row>
    <row r="33" spans="1:70" s="123" customFormat="1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</row>
    <row r="34" spans="1:70" s="123" customFormat="1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</row>
    <row r="35" spans="1:70" s="123" customFormat="1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</row>
    <row r="36" spans="1:70" s="123" customFormat="1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</row>
    <row r="37" spans="1:70" s="123" customFormat="1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</row>
    <row r="38" spans="1:70" s="123" customFormat="1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</row>
    <row r="39" spans="1:70" s="123" customFormat="1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</row>
  </sheetData>
  <mergeCells count="18">
    <mergeCell ref="A15:D15"/>
    <mergeCell ref="A1:S1"/>
    <mergeCell ref="A2:C2"/>
    <mergeCell ref="R2:S2"/>
    <mergeCell ref="A3:A6"/>
    <mergeCell ref="B3:C3"/>
    <mergeCell ref="D3:F3"/>
    <mergeCell ref="G3:I3"/>
    <mergeCell ref="J3:L3"/>
    <mergeCell ref="M3:O3"/>
    <mergeCell ref="P3:R3"/>
    <mergeCell ref="S3:S6"/>
    <mergeCell ref="B4:C4"/>
    <mergeCell ref="D4:F4"/>
    <mergeCell ref="G4:I4"/>
    <mergeCell ref="J4:L4"/>
    <mergeCell ref="M4:O4"/>
    <mergeCell ref="P4:R4"/>
  </mergeCells>
  <printOptions/>
  <pageMargins left="0.34" right="0.55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A15" sqref="A15:D15"/>
    </sheetView>
  </sheetViews>
  <sheetFormatPr defaultColWidth="9.140625" defaultRowHeight="12.75"/>
  <cols>
    <col min="1" max="1" width="16.421875" style="26" customWidth="1"/>
    <col min="2" max="2" width="8.57421875" style="26" bestFit="1" customWidth="1"/>
    <col min="3" max="3" width="10.00390625" style="26" customWidth="1"/>
    <col min="4" max="5" width="8.57421875" style="26" bestFit="1" customWidth="1"/>
    <col min="6" max="6" width="10.00390625" style="26" customWidth="1"/>
    <col min="7" max="7" width="6.7109375" style="26" bestFit="1" customWidth="1"/>
    <col min="8" max="8" width="8.57421875" style="26" bestFit="1" customWidth="1"/>
    <col min="9" max="10" width="10.00390625" style="26" customWidth="1"/>
    <col min="11" max="11" width="8.57421875" style="26" bestFit="1" customWidth="1"/>
    <col min="12" max="12" width="10.00390625" style="26" customWidth="1"/>
    <col min="13" max="13" width="6.7109375" style="26" bestFit="1" customWidth="1"/>
    <col min="14" max="14" width="8.57421875" style="26" bestFit="1" customWidth="1"/>
    <col min="15" max="15" width="10.00390625" style="26" customWidth="1"/>
    <col min="16" max="16" width="14.57421875" style="26" bestFit="1" customWidth="1"/>
    <col min="17" max="16384" width="10.00390625" style="26" customWidth="1"/>
  </cols>
  <sheetData>
    <row r="1" spans="1:16" s="97" customFormat="1" ht="32.25" customHeight="1">
      <c r="A1" s="1592" t="s">
        <v>52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</row>
    <row r="2" spans="1:16" s="32" customFormat="1" ht="20.25" customHeight="1">
      <c r="A2" s="1531" t="s">
        <v>1513</v>
      </c>
      <c r="B2" s="1548"/>
      <c r="O2" s="33"/>
      <c r="P2" s="115" t="s">
        <v>1514</v>
      </c>
    </row>
    <row r="3" spans="1:16" s="37" customFormat="1" ht="34.5" customHeight="1">
      <c r="A3" s="1569" t="s">
        <v>1444</v>
      </c>
      <c r="B3" s="1551" t="s">
        <v>1553</v>
      </c>
      <c r="C3" s="1552"/>
      <c r="D3" s="1553" t="s">
        <v>53</v>
      </c>
      <c r="E3" s="1554"/>
      <c r="F3" s="1552"/>
      <c r="G3" s="1553" t="s">
        <v>54</v>
      </c>
      <c r="H3" s="1554"/>
      <c r="I3" s="1552"/>
      <c r="J3" s="1553" t="s">
        <v>55</v>
      </c>
      <c r="K3" s="1554"/>
      <c r="L3" s="1552"/>
      <c r="M3" s="1551" t="s">
        <v>56</v>
      </c>
      <c r="N3" s="1554"/>
      <c r="O3" s="1552"/>
      <c r="P3" s="1555" t="s">
        <v>1445</v>
      </c>
    </row>
    <row r="4" spans="1:16" s="37" customFormat="1" ht="34.5" customHeight="1">
      <c r="A4" s="1549"/>
      <c r="B4" s="1564" t="s">
        <v>1521</v>
      </c>
      <c r="C4" s="1545"/>
      <c r="D4" s="1564" t="s">
        <v>57</v>
      </c>
      <c r="E4" s="1534"/>
      <c r="F4" s="1545"/>
      <c r="G4" s="1564" t="s">
        <v>58</v>
      </c>
      <c r="H4" s="1534"/>
      <c r="I4" s="1545"/>
      <c r="J4" s="1564" t="s">
        <v>68</v>
      </c>
      <c r="K4" s="1534"/>
      <c r="L4" s="1545"/>
      <c r="M4" s="1564" t="s">
        <v>48</v>
      </c>
      <c r="N4" s="1534"/>
      <c r="O4" s="1545"/>
      <c r="P4" s="1563"/>
    </row>
    <row r="5" spans="1:16" s="37" customFormat="1" ht="34.5" customHeight="1">
      <c r="A5" s="1549"/>
      <c r="B5" s="22" t="s">
        <v>1547</v>
      </c>
      <c r="C5" s="22" t="s">
        <v>1548</v>
      </c>
      <c r="D5" s="22" t="s">
        <v>7</v>
      </c>
      <c r="E5" s="174" t="s">
        <v>1548</v>
      </c>
      <c r="F5" s="162" t="s">
        <v>1549</v>
      </c>
      <c r="G5" s="22" t="s">
        <v>7</v>
      </c>
      <c r="H5" s="174" t="s">
        <v>1548</v>
      </c>
      <c r="I5" s="162" t="s">
        <v>1549</v>
      </c>
      <c r="J5" s="22" t="s">
        <v>7</v>
      </c>
      <c r="K5" s="174" t="s">
        <v>1548</v>
      </c>
      <c r="L5" s="162" t="s">
        <v>1549</v>
      </c>
      <c r="M5" s="22" t="s">
        <v>7</v>
      </c>
      <c r="N5" s="174" t="s">
        <v>1548</v>
      </c>
      <c r="O5" s="162" t="s">
        <v>1549</v>
      </c>
      <c r="P5" s="1563"/>
    </row>
    <row r="6" spans="1:16" s="37" customFormat="1" ht="34.5" customHeight="1">
      <c r="A6" s="1550"/>
      <c r="B6" s="51" t="s">
        <v>1550</v>
      </c>
      <c r="C6" s="164" t="s">
        <v>1549</v>
      </c>
      <c r="D6" s="51" t="s">
        <v>1550</v>
      </c>
      <c r="E6" s="51"/>
      <c r="F6" s="130" t="s">
        <v>1551</v>
      </c>
      <c r="G6" s="51" t="s">
        <v>1550</v>
      </c>
      <c r="H6" s="51"/>
      <c r="I6" s="130" t="s">
        <v>1551</v>
      </c>
      <c r="J6" s="51" t="s">
        <v>1550</v>
      </c>
      <c r="K6" s="51"/>
      <c r="L6" s="130" t="s">
        <v>1551</v>
      </c>
      <c r="M6" s="51" t="s">
        <v>1550</v>
      </c>
      <c r="N6" s="51"/>
      <c r="O6" s="130" t="s">
        <v>1551</v>
      </c>
      <c r="P6" s="1556"/>
    </row>
    <row r="7" spans="1:16" s="160" customFormat="1" ht="33" customHeight="1">
      <c r="A7" s="138" t="s">
        <v>262</v>
      </c>
      <c r="B7" s="1021">
        <v>487</v>
      </c>
      <c r="C7" s="1021">
        <v>245</v>
      </c>
      <c r="D7" s="1021">
        <v>470</v>
      </c>
      <c r="E7" s="1021">
        <v>230</v>
      </c>
      <c r="F7" s="1021">
        <v>48.93617021276596</v>
      </c>
      <c r="G7" s="1021">
        <v>17</v>
      </c>
      <c r="H7" s="1021">
        <v>15</v>
      </c>
      <c r="I7" s="1021">
        <v>88.23529411764706</v>
      </c>
      <c r="J7" s="1021" t="s">
        <v>1494</v>
      </c>
      <c r="K7" s="1021" t="s">
        <v>1494</v>
      </c>
      <c r="L7" s="1021" t="s">
        <v>1494</v>
      </c>
      <c r="M7" s="1021" t="s">
        <v>1494</v>
      </c>
      <c r="N7" s="1021" t="s">
        <v>1494</v>
      </c>
      <c r="O7" s="1021" t="s">
        <v>1494</v>
      </c>
      <c r="P7" s="535" t="s">
        <v>1191</v>
      </c>
    </row>
    <row r="8" spans="1:16" s="175" customFormat="1" ht="33" customHeight="1">
      <c r="A8" s="133" t="s">
        <v>1533</v>
      </c>
      <c r="B8" s="1022">
        <v>2988</v>
      </c>
      <c r="C8" s="1022">
        <v>2874.4</v>
      </c>
      <c r="D8" s="1022">
        <v>2946</v>
      </c>
      <c r="E8" s="1023">
        <v>2857</v>
      </c>
      <c r="F8" s="1024">
        <v>96.97895451459605</v>
      </c>
      <c r="G8" s="1022">
        <v>9</v>
      </c>
      <c r="H8" s="1022">
        <v>4.4</v>
      </c>
      <c r="I8" s="1022">
        <v>48.88888888888889</v>
      </c>
      <c r="J8" s="1022">
        <v>33</v>
      </c>
      <c r="K8" s="1022">
        <v>13</v>
      </c>
      <c r="L8" s="1022">
        <v>39.39393939393939</v>
      </c>
      <c r="M8" s="1022" t="s">
        <v>1440</v>
      </c>
      <c r="N8" s="1022" t="s">
        <v>1440</v>
      </c>
      <c r="O8" s="1022" t="s">
        <v>1440</v>
      </c>
      <c r="P8" s="535" t="s">
        <v>1203</v>
      </c>
    </row>
    <row r="9" spans="1:16" s="43" customFormat="1" ht="33" customHeight="1">
      <c r="A9" s="142" t="s">
        <v>263</v>
      </c>
      <c r="B9" s="936">
        <v>493</v>
      </c>
      <c r="C9" s="936">
        <v>454</v>
      </c>
      <c r="D9" s="936">
        <v>490</v>
      </c>
      <c r="E9" s="936">
        <v>451</v>
      </c>
      <c r="F9" s="936">
        <v>92</v>
      </c>
      <c r="G9" s="936">
        <v>3</v>
      </c>
      <c r="H9" s="936">
        <v>3</v>
      </c>
      <c r="I9" s="936">
        <v>100</v>
      </c>
      <c r="J9" s="936" t="s">
        <v>1494</v>
      </c>
      <c r="K9" s="936" t="s">
        <v>1494</v>
      </c>
      <c r="L9" s="936" t="s">
        <v>1494</v>
      </c>
      <c r="M9" s="936" t="s">
        <v>1494</v>
      </c>
      <c r="N9" s="936" t="s">
        <v>1494</v>
      </c>
      <c r="O9" s="936" t="s">
        <v>1494</v>
      </c>
      <c r="P9" s="535" t="s">
        <v>1192</v>
      </c>
    </row>
    <row r="10" spans="1:16" s="176" customFormat="1" ht="33" customHeight="1">
      <c r="A10" s="147" t="s">
        <v>480</v>
      </c>
      <c r="B10" s="1025">
        <v>3487</v>
      </c>
      <c r="C10" s="1025">
        <v>5705.3</v>
      </c>
      <c r="D10" s="1025">
        <v>3361</v>
      </c>
      <c r="E10" s="1026">
        <v>5620</v>
      </c>
      <c r="F10" s="1027">
        <v>167.2</v>
      </c>
      <c r="G10" s="1025">
        <v>17</v>
      </c>
      <c r="H10" s="1025">
        <v>13</v>
      </c>
      <c r="I10" s="1025">
        <v>76.5</v>
      </c>
      <c r="J10" s="1025">
        <v>111</v>
      </c>
      <c r="K10" s="1025">
        <v>75</v>
      </c>
      <c r="L10" s="1025">
        <v>67.6</v>
      </c>
      <c r="M10" s="1028" t="s">
        <v>49</v>
      </c>
      <c r="N10" s="1028" t="s">
        <v>49</v>
      </c>
      <c r="O10" s="1028" t="s">
        <v>49</v>
      </c>
      <c r="P10" s="535" t="s">
        <v>1204</v>
      </c>
    </row>
    <row r="11" spans="1:16" s="43" customFormat="1" ht="33" customHeight="1">
      <c r="A11" s="40" t="s">
        <v>1496</v>
      </c>
      <c r="B11" s="936">
        <v>4123</v>
      </c>
      <c r="C11" s="936">
        <v>6937</v>
      </c>
      <c r="D11" s="936">
        <v>3964</v>
      </c>
      <c r="E11" s="936">
        <v>6823</v>
      </c>
      <c r="F11" s="936">
        <v>1721</v>
      </c>
      <c r="G11" s="936">
        <v>17</v>
      </c>
      <c r="H11" s="936">
        <v>14</v>
      </c>
      <c r="I11" s="936">
        <v>82</v>
      </c>
      <c r="J11" s="936">
        <v>142</v>
      </c>
      <c r="K11" s="936">
        <v>100</v>
      </c>
      <c r="L11" s="936">
        <v>70</v>
      </c>
      <c r="M11" s="936" t="s">
        <v>1206</v>
      </c>
      <c r="N11" s="936" t="s">
        <v>1494</v>
      </c>
      <c r="O11" s="936" t="s">
        <v>1494</v>
      </c>
      <c r="P11" s="87" t="s">
        <v>1496</v>
      </c>
    </row>
    <row r="12" spans="1:16" s="43" customFormat="1" ht="33" customHeight="1">
      <c r="A12" s="40" t="s">
        <v>1181</v>
      </c>
      <c r="B12" s="1029">
        <f>SUM(D12,G12,J12,M12)</f>
        <v>3618</v>
      </c>
      <c r="C12" s="936">
        <f>SUM(E12,H12,K12,N12)</f>
        <v>5301</v>
      </c>
      <c r="D12" s="936">
        <v>3452</v>
      </c>
      <c r="E12" s="936">
        <v>5145</v>
      </c>
      <c r="F12" s="936">
        <v>149</v>
      </c>
      <c r="G12" s="936">
        <v>11</v>
      </c>
      <c r="H12" s="936">
        <v>10</v>
      </c>
      <c r="I12" s="936">
        <v>90.9</v>
      </c>
      <c r="J12" s="936">
        <v>155</v>
      </c>
      <c r="K12" s="936">
        <v>146</v>
      </c>
      <c r="L12" s="936">
        <v>94.2</v>
      </c>
      <c r="M12" s="936" t="s">
        <v>1182</v>
      </c>
      <c r="N12" s="936" t="s">
        <v>1182</v>
      </c>
      <c r="O12" s="1030" t="s">
        <v>1182</v>
      </c>
      <c r="P12" s="87" t="s">
        <v>1181</v>
      </c>
    </row>
    <row r="13" spans="1:16" s="43" customFormat="1" ht="33" customHeight="1">
      <c r="A13" s="40" t="s">
        <v>1147</v>
      </c>
      <c r="B13" s="1029">
        <v>5856</v>
      </c>
      <c r="C13" s="936">
        <v>5856</v>
      </c>
      <c r="D13" s="936">
        <v>5468</v>
      </c>
      <c r="E13" s="936">
        <v>5486</v>
      </c>
      <c r="F13" s="936">
        <v>100</v>
      </c>
      <c r="G13" s="936">
        <v>13</v>
      </c>
      <c r="H13" s="936">
        <v>15</v>
      </c>
      <c r="I13" s="936">
        <v>112</v>
      </c>
      <c r="J13" s="936">
        <v>337</v>
      </c>
      <c r="K13" s="936">
        <v>310</v>
      </c>
      <c r="L13" s="936">
        <v>92</v>
      </c>
      <c r="M13" s="936">
        <v>38</v>
      </c>
      <c r="N13" s="936">
        <v>45</v>
      </c>
      <c r="O13" s="936">
        <v>118</v>
      </c>
      <c r="P13" s="87" t="s">
        <v>1147</v>
      </c>
    </row>
    <row r="14" spans="1:16" s="119" customFormat="1" ht="33" customHeight="1">
      <c r="A14" s="1187" t="s">
        <v>1236</v>
      </c>
      <c r="B14" s="906">
        <f>D14+G14+J14+M14</f>
        <v>6597</v>
      </c>
      <c r="C14" s="903">
        <f>E14+H14+K14+N14</f>
        <v>11833</v>
      </c>
      <c r="D14" s="903">
        <v>6287</v>
      </c>
      <c r="E14" s="903">
        <v>11541</v>
      </c>
      <c r="F14" s="903">
        <v>184</v>
      </c>
      <c r="G14" s="903">
        <v>56</v>
      </c>
      <c r="H14" s="903">
        <v>56</v>
      </c>
      <c r="I14" s="903">
        <v>100</v>
      </c>
      <c r="J14" s="903">
        <v>224</v>
      </c>
      <c r="K14" s="903">
        <v>206</v>
      </c>
      <c r="L14" s="903">
        <v>92</v>
      </c>
      <c r="M14" s="903">
        <v>30</v>
      </c>
      <c r="N14" s="903">
        <v>30</v>
      </c>
      <c r="O14" s="905">
        <v>100</v>
      </c>
      <c r="P14" s="1112" t="s">
        <v>1236</v>
      </c>
    </row>
    <row r="15" spans="1:22" s="547" customFormat="1" ht="15.75" customHeight="1">
      <c r="A15" s="1538" t="s">
        <v>1385</v>
      </c>
      <c r="B15" s="1539"/>
      <c r="C15" s="1539"/>
      <c r="D15" s="1539"/>
      <c r="E15" s="870"/>
      <c r="F15" s="870"/>
      <c r="G15" s="870"/>
      <c r="H15" s="870"/>
      <c r="I15" s="1165"/>
      <c r="J15" s="887" t="s">
        <v>1265</v>
      </c>
      <c r="K15" s="1165"/>
      <c r="L15" s="1165"/>
      <c r="M15" s="1165"/>
      <c r="N15" s="870"/>
      <c r="O15" s="1165"/>
      <c r="P15" s="1188"/>
      <c r="T15" s="546"/>
      <c r="U15" s="546"/>
      <c r="V15" s="546"/>
    </row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</sheetData>
  <mergeCells count="15">
    <mergeCell ref="A15:D15"/>
    <mergeCell ref="A1:P1"/>
    <mergeCell ref="A2:B2"/>
    <mergeCell ref="A3:A6"/>
    <mergeCell ref="B3:C3"/>
    <mergeCell ref="D3:F3"/>
    <mergeCell ref="G3:I3"/>
    <mergeCell ref="J3:L3"/>
    <mergeCell ref="M3:O3"/>
    <mergeCell ref="P3:P6"/>
    <mergeCell ref="M4:O4"/>
    <mergeCell ref="B4:C4"/>
    <mergeCell ref="D4:F4"/>
    <mergeCell ref="G4:I4"/>
    <mergeCell ref="J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0">
      <selection activeCell="G11" sqref="G11"/>
    </sheetView>
  </sheetViews>
  <sheetFormatPr defaultColWidth="9.140625" defaultRowHeight="12.75"/>
  <cols>
    <col min="1" max="1" width="15.57421875" style="26" customWidth="1"/>
    <col min="2" max="2" width="12.421875" style="26" customWidth="1"/>
    <col min="3" max="3" width="10.7109375" style="26" customWidth="1"/>
    <col min="4" max="4" width="10.140625" style="26" customWidth="1"/>
    <col min="5" max="6" width="10.7109375" style="26" customWidth="1"/>
    <col min="7" max="7" width="10.00390625" style="26" customWidth="1"/>
    <col min="8" max="8" width="10.7109375" style="26" customWidth="1"/>
    <col min="9" max="9" width="10.8515625" style="26" customWidth="1"/>
    <col min="10" max="13" width="10.7109375" style="26" customWidth="1"/>
    <col min="14" max="14" width="11.28125" style="26" customWidth="1"/>
    <col min="15" max="15" width="16.421875" style="26" customWidth="1"/>
    <col min="16" max="16384" width="10.00390625" style="26" customWidth="1"/>
  </cols>
  <sheetData>
    <row r="1" spans="1:15" s="97" customFormat="1" ht="32.25" customHeight="1">
      <c r="A1" s="1592" t="s">
        <v>69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</row>
    <row r="2" spans="1:15" s="32" customFormat="1" ht="18" customHeight="1">
      <c r="A2" s="28" t="s">
        <v>853</v>
      </c>
      <c r="B2" s="167"/>
      <c r="C2" s="167"/>
      <c r="O2" s="30" t="s">
        <v>1538</v>
      </c>
    </row>
    <row r="3" spans="1:15" s="37" customFormat="1" ht="30" customHeight="1">
      <c r="A3" s="1569" t="s">
        <v>1458</v>
      </c>
      <c r="B3" s="1515" t="s">
        <v>854</v>
      </c>
      <c r="C3" s="1516"/>
      <c r="D3" s="1516"/>
      <c r="E3" s="1515" t="s">
        <v>855</v>
      </c>
      <c r="F3" s="1516"/>
      <c r="G3" s="1516"/>
      <c r="H3" s="1516"/>
      <c r="I3" s="1514"/>
      <c r="J3" s="1517" t="s">
        <v>856</v>
      </c>
      <c r="K3" s="1516"/>
      <c r="L3" s="1516"/>
      <c r="M3" s="1516"/>
      <c r="N3" s="1514"/>
      <c r="O3" s="1555" t="s">
        <v>1442</v>
      </c>
    </row>
    <row r="4" spans="1:15" s="37" customFormat="1" ht="30" customHeight="1">
      <c r="A4" s="1549"/>
      <c r="B4" s="22" t="s">
        <v>857</v>
      </c>
      <c r="C4" s="1518" t="s">
        <v>858</v>
      </c>
      <c r="D4" s="1554"/>
      <c r="E4" s="121" t="s">
        <v>857</v>
      </c>
      <c r="F4" s="1519" t="s">
        <v>859</v>
      </c>
      <c r="G4" s="1520"/>
      <c r="H4" s="1516" t="s">
        <v>1539</v>
      </c>
      <c r="I4" s="1514"/>
      <c r="J4" s="22" t="s">
        <v>860</v>
      </c>
      <c r="K4" s="1521" t="s">
        <v>861</v>
      </c>
      <c r="L4" s="1516"/>
      <c r="M4" s="1516"/>
      <c r="N4" s="1514"/>
      <c r="O4" s="1563"/>
    </row>
    <row r="5" spans="1:15" s="37" customFormat="1" ht="30" customHeight="1">
      <c r="A5" s="1549"/>
      <c r="B5" s="177"/>
      <c r="C5" s="22" t="s">
        <v>862</v>
      </c>
      <c r="D5" s="174" t="s">
        <v>863</v>
      </c>
      <c r="E5" s="177"/>
      <c r="F5" s="120" t="s">
        <v>864</v>
      </c>
      <c r="G5" s="120" t="s">
        <v>863</v>
      </c>
      <c r="H5" s="1513" t="s">
        <v>865</v>
      </c>
      <c r="I5" s="1514"/>
      <c r="J5" s="177"/>
      <c r="K5" s="178" t="s">
        <v>862</v>
      </c>
      <c r="L5" s="22" t="s">
        <v>863</v>
      </c>
      <c r="M5" s="1513" t="s">
        <v>865</v>
      </c>
      <c r="N5" s="1514"/>
      <c r="O5" s="1563"/>
    </row>
    <row r="6" spans="1:15" s="37" customFormat="1" ht="30" customHeight="1">
      <c r="A6" s="1550"/>
      <c r="B6" s="51" t="s">
        <v>1550</v>
      </c>
      <c r="C6" s="51" t="s">
        <v>866</v>
      </c>
      <c r="D6" s="44" t="s">
        <v>867</v>
      </c>
      <c r="E6" s="51" t="s">
        <v>1550</v>
      </c>
      <c r="F6" s="51" t="s">
        <v>866</v>
      </c>
      <c r="G6" s="164" t="s">
        <v>867</v>
      </c>
      <c r="H6" s="99" t="s">
        <v>868</v>
      </c>
      <c r="I6" s="99" t="s">
        <v>869</v>
      </c>
      <c r="J6" s="51" t="s">
        <v>1550</v>
      </c>
      <c r="K6" s="51" t="s">
        <v>866</v>
      </c>
      <c r="L6" s="164" t="s">
        <v>867</v>
      </c>
      <c r="M6" s="99" t="s">
        <v>868</v>
      </c>
      <c r="N6" s="99" t="s">
        <v>869</v>
      </c>
      <c r="O6" s="1556"/>
    </row>
    <row r="7" spans="1:15" s="160" customFormat="1" ht="36.75" customHeight="1">
      <c r="A7" s="138" t="s">
        <v>262</v>
      </c>
      <c r="B7" s="735">
        <v>32</v>
      </c>
      <c r="C7" s="720">
        <v>766</v>
      </c>
      <c r="D7" s="140" t="s">
        <v>1355</v>
      </c>
      <c r="E7" s="720">
        <v>2</v>
      </c>
      <c r="F7" s="720">
        <v>46</v>
      </c>
      <c r="G7" s="140" t="s">
        <v>1355</v>
      </c>
      <c r="H7" s="720">
        <v>2300</v>
      </c>
      <c r="I7" s="140" t="s">
        <v>1355</v>
      </c>
      <c r="J7" s="720">
        <v>30</v>
      </c>
      <c r="K7" s="720">
        <v>720</v>
      </c>
      <c r="L7" s="140" t="s">
        <v>1355</v>
      </c>
      <c r="M7" s="720">
        <v>2400</v>
      </c>
      <c r="N7" s="140" t="s">
        <v>1355</v>
      </c>
      <c r="O7" s="508" t="s">
        <v>1191</v>
      </c>
    </row>
    <row r="8" spans="1:15" s="179" customFormat="1" ht="36.75" customHeight="1">
      <c r="A8" s="133" t="s">
        <v>1533</v>
      </c>
      <c r="B8" s="734">
        <v>2011</v>
      </c>
      <c r="C8" s="723">
        <v>32715</v>
      </c>
      <c r="D8" s="723">
        <v>9814.5</v>
      </c>
      <c r="E8" s="724">
        <v>95</v>
      </c>
      <c r="F8" s="724">
        <v>2011</v>
      </c>
      <c r="G8" s="724">
        <v>603.3</v>
      </c>
      <c r="H8" s="725">
        <v>2116.842105263158</v>
      </c>
      <c r="I8" s="724">
        <v>635.0526315789474</v>
      </c>
      <c r="J8" s="724">
        <v>1916</v>
      </c>
      <c r="K8" s="724">
        <v>30704</v>
      </c>
      <c r="L8" s="724">
        <v>9211.2</v>
      </c>
      <c r="M8" s="726">
        <v>1602.5052192066805</v>
      </c>
      <c r="N8" s="732">
        <v>480.75156576200425</v>
      </c>
      <c r="O8" s="508" t="s">
        <v>1203</v>
      </c>
    </row>
    <row r="9" spans="1:15" s="43" customFormat="1" ht="36.75" customHeight="1">
      <c r="A9" s="142" t="s">
        <v>263</v>
      </c>
      <c r="B9" s="710">
        <v>38</v>
      </c>
      <c r="C9" s="466">
        <v>823</v>
      </c>
      <c r="D9" s="144" t="s">
        <v>1355</v>
      </c>
      <c r="E9" s="466">
        <v>1</v>
      </c>
      <c r="F9" s="466">
        <v>23</v>
      </c>
      <c r="G9" s="144" t="s">
        <v>1355</v>
      </c>
      <c r="H9" s="466">
        <v>800</v>
      </c>
      <c r="I9" s="144" t="s">
        <v>1355</v>
      </c>
      <c r="J9" s="466">
        <v>37</v>
      </c>
      <c r="K9" s="466">
        <v>800</v>
      </c>
      <c r="L9" s="144" t="s">
        <v>1355</v>
      </c>
      <c r="M9" s="466">
        <v>4309</v>
      </c>
      <c r="N9" s="144" t="s">
        <v>1355</v>
      </c>
      <c r="O9" s="508" t="s">
        <v>1192</v>
      </c>
    </row>
    <row r="10" spans="1:15" s="180" customFormat="1" ht="36.75" customHeight="1">
      <c r="A10" s="147" t="s">
        <v>480</v>
      </c>
      <c r="B10" s="736">
        <v>1525</v>
      </c>
      <c r="C10" s="727">
        <v>35578</v>
      </c>
      <c r="D10" s="727">
        <v>10929</v>
      </c>
      <c r="E10" s="728">
        <v>42</v>
      </c>
      <c r="F10" s="728">
        <v>958</v>
      </c>
      <c r="G10" s="728">
        <v>198</v>
      </c>
      <c r="H10" s="729">
        <v>2345.2</v>
      </c>
      <c r="I10" s="728">
        <f>G10/E10*100</f>
        <v>471.42857142857144</v>
      </c>
      <c r="J10" s="728">
        <v>1484</v>
      </c>
      <c r="K10" s="728">
        <v>34617</v>
      </c>
      <c r="L10" s="730">
        <v>10731</v>
      </c>
      <c r="M10" s="731">
        <f>K10/J10*100</f>
        <v>2332.6819407008084</v>
      </c>
      <c r="N10" s="733">
        <f>L10/J10*100</f>
        <v>723.1132075471697</v>
      </c>
      <c r="O10" s="508" t="s">
        <v>1204</v>
      </c>
    </row>
    <row r="11" spans="1:15" s="43" customFormat="1" ht="36.75" customHeight="1">
      <c r="A11" s="40" t="s">
        <v>1496</v>
      </c>
      <c r="B11" s="710">
        <v>1915</v>
      </c>
      <c r="C11" s="466">
        <v>43753</v>
      </c>
      <c r="D11" s="144" t="s">
        <v>1355</v>
      </c>
      <c r="E11" s="466">
        <v>58</v>
      </c>
      <c r="F11" s="466">
        <v>1361</v>
      </c>
      <c r="G11" s="144" t="s">
        <v>1355</v>
      </c>
      <c r="H11" s="466">
        <v>2346</v>
      </c>
      <c r="I11" s="144" t="s">
        <v>1494</v>
      </c>
      <c r="J11" s="466">
        <v>1857</v>
      </c>
      <c r="K11" s="466">
        <v>42392</v>
      </c>
      <c r="L11" s="144" t="s">
        <v>1494</v>
      </c>
      <c r="M11" s="466">
        <v>2283</v>
      </c>
      <c r="N11" s="144" t="s">
        <v>1494</v>
      </c>
      <c r="O11" s="87" t="s">
        <v>1496</v>
      </c>
    </row>
    <row r="12" spans="1:15" s="119" customFormat="1" ht="36.75" customHeight="1">
      <c r="A12" s="40" t="s">
        <v>521</v>
      </c>
      <c r="B12" s="709">
        <f>SUM(E12,J12)</f>
        <v>1822</v>
      </c>
      <c r="C12" s="466">
        <f>SUM(F12,K12)</f>
        <v>41775</v>
      </c>
      <c r="D12" s="144" t="s">
        <v>1184</v>
      </c>
      <c r="E12" s="466">
        <v>89</v>
      </c>
      <c r="F12" s="466">
        <v>1922</v>
      </c>
      <c r="G12" s="144" t="s">
        <v>1184</v>
      </c>
      <c r="H12" s="466">
        <v>2159</v>
      </c>
      <c r="I12" s="144" t="s">
        <v>1184</v>
      </c>
      <c r="J12" s="466">
        <v>1733</v>
      </c>
      <c r="K12" s="466">
        <v>39853</v>
      </c>
      <c r="L12" s="466" t="s">
        <v>1184</v>
      </c>
      <c r="M12" s="466">
        <v>2299</v>
      </c>
      <c r="N12" s="816" t="s">
        <v>1184</v>
      </c>
      <c r="O12" s="87" t="s">
        <v>1183</v>
      </c>
    </row>
    <row r="13" spans="1:15" s="119" customFormat="1" ht="36.75" customHeight="1">
      <c r="A13" s="40" t="s">
        <v>1147</v>
      </c>
      <c r="B13" s="710">
        <v>2974</v>
      </c>
      <c r="C13" s="466">
        <v>59944</v>
      </c>
      <c r="D13" s="144">
        <v>12530</v>
      </c>
      <c r="E13" s="466">
        <v>257</v>
      </c>
      <c r="F13" s="466">
        <v>4901</v>
      </c>
      <c r="G13" s="144">
        <v>1519</v>
      </c>
      <c r="H13" s="466">
        <v>1907</v>
      </c>
      <c r="I13" s="144">
        <v>591</v>
      </c>
      <c r="J13" s="466">
        <v>2717</v>
      </c>
      <c r="K13" s="466">
        <v>55043</v>
      </c>
      <c r="L13" s="466">
        <v>11011</v>
      </c>
      <c r="M13" s="466">
        <v>2026</v>
      </c>
      <c r="N13" s="144">
        <v>405</v>
      </c>
      <c r="O13" s="87" t="s">
        <v>1147</v>
      </c>
    </row>
    <row r="14" spans="1:15" s="119" customFormat="1" ht="36.75" customHeight="1">
      <c r="A14" s="1186" t="s">
        <v>1266</v>
      </c>
      <c r="B14" s="902">
        <f>E14+J14</f>
        <v>2755</v>
      </c>
      <c r="C14" s="901">
        <f>F14+K14</f>
        <v>59018</v>
      </c>
      <c r="D14" s="901">
        <f>G14+L14</f>
        <v>0</v>
      </c>
      <c r="E14" s="901">
        <v>92</v>
      </c>
      <c r="F14" s="901">
        <v>1885</v>
      </c>
      <c r="G14" s="901">
        <v>0</v>
      </c>
      <c r="H14" s="901">
        <v>2049</v>
      </c>
      <c r="I14" s="901">
        <v>0</v>
      </c>
      <c r="J14" s="901">
        <v>2663</v>
      </c>
      <c r="K14" s="901">
        <v>57133</v>
      </c>
      <c r="L14" s="901">
        <v>0</v>
      </c>
      <c r="M14" s="901">
        <v>2145</v>
      </c>
      <c r="N14" s="1154">
        <v>0</v>
      </c>
      <c r="O14" s="1112" t="s">
        <v>1266</v>
      </c>
    </row>
    <row r="15" spans="1:22" s="547" customFormat="1" ht="15.75" customHeight="1">
      <c r="A15" s="1538" t="s">
        <v>1385</v>
      </c>
      <c r="B15" s="1539"/>
      <c r="C15" s="1539"/>
      <c r="D15" s="1539"/>
      <c r="E15" s="870"/>
      <c r="F15" s="870"/>
      <c r="G15" s="870"/>
      <c r="H15" s="887" t="s">
        <v>1269</v>
      </c>
      <c r="I15" s="1165"/>
      <c r="J15" s="1165"/>
      <c r="K15" s="1165"/>
      <c r="L15" s="1165"/>
      <c r="M15" s="870"/>
      <c r="N15" s="1165"/>
      <c r="O15" s="1188"/>
      <c r="P15" s="546"/>
      <c r="T15" s="546"/>
      <c r="U15" s="546"/>
      <c r="V15" s="546"/>
    </row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</sheetData>
  <mergeCells count="13">
    <mergeCell ref="F4:G4"/>
    <mergeCell ref="H4:I4"/>
    <mergeCell ref="K4:N4"/>
    <mergeCell ref="H5:I5"/>
    <mergeCell ref="M5:N5"/>
    <mergeCell ref="A15:D15"/>
    <mergeCell ref="A1:O1"/>
    <mergeCell ref="A3:A6"/>
    <mergeCell ref="B3:D3"/>
    <mergeCell ref="E3:I3"/>
    <mergeCell ref="J3:N3"/>
    <mergeCell ref="O3:O6"/>
    <mergeCell ref="C4:D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7">
      <selection activeCell="I11" sqref="I11"/>
    </sheetView>
  </sheetViews>
  <sheetFormatPr defaultColWidth="9.140625" defaultRowHeight="12.75"/>
  <cols>
    <col min="1" max="1" width="15.00390625" style="26" customWidth="1"/>
    <col min="2" max="2" width="9.140625" style="26" customWidth="1"/>
    <col min="3" max="3" width="11.421875" style="26" customWidth="1"/>
    <col min="4" max="4" width="7.7109375" style="26" customWidth="1"/>
    <col min="5" max="5" width="7.140625" style="26" customWidth="1"/>
    <col min="6" max="7" width="7.7109375" style="26" customWidth="1"/>
    <col min="8" max="8" width="7.140625" style="26" customWidth="1"/>
    <col min="9" max="10" width="7.7109375" style="26" customWidth="1"/>
    <col min="11" max="11" width="7.140625" style="26" customWidth="1"/>
    <col min="12" max="13" width="7.7109375" style="26" customWidth="1"/>
    <col min="14" max="14" width="7.00390625" style="26" customWidth="1"/>
    <col min="15" max="15" width="8.140625" style="26" customWidth="1"/>
    <col min="16" max="17" width="7.7109375" style="26" customWidth="1"/>
    <col min="18" max="18" width="8.140625" style="26" customWidth="1"/>
    <col min="19" max="19" width="7.7109375" style="26" customWidth="1"/>
    <col min="20" max="20" width="10.00390625" style="26" customWidth="1"/>
    <col min="21" max="21" width="8.140625" style="26" customWidth="1"/>
    <col min="22" max="22" width="13.140625" style="26" customWidth="1"/>
    <col min="23" max="16384" width="10.00390625" style="124" customWidth="1"/>
  </cols>
  <sheetData>
    <row r="1" spans="1:22" s="182" customFormat="1" ht="32.25" customHeight="1">
      <c r="A1" s="1592" t="s">
        <v>870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1592"/>
      <c r="T1" s="1592"/>
      <c r="U1" s="1592"/>
      <c r="V1" s="1592"/>
    </row>
    <row r="2" spans="1:22" s="33" customFormat="1" ht="19.5" customHeight="1">
      <c r="A2" s="28" t="s">
        <v>875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32"/>
      <c r="V2" s="115" t="s">
        <v>876</v>
      </c>
    </row>
    <row r="3" spans="1:22" s="48" customFormat="1" ht="21.75" customHeight="1">
      <c r="A3" s="1491" t="s">
        <v>877</v>
      </c>
      <c r="B3" s="383" t="s">
        <v>878</v>
      </c>
      <c r="C3" s="403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5"/>
      <c r="V3" s="1494" t="s">
        <v>879</v>
      </c>
    </row>
    <row r="4" spans="1:22" s="48" customFormat="1" ht="21.75" customHeight="1">
      <c r="A4" s="1492"/>
      <c r="B4" s="1510"/>
      <c r="C4" s="1511"/>
      <c r="D4" s="1481" t="s">
        <v>906</v>
      </c>
      <c r="E4" s="1482"/>
      <c r="F4" s="1483"/>
      <c r="G4" s="1481" t="s">
        <v>907</v>
      </c>
      <c r="H4" s="1482"/>
      <c r="I4" s="1483"/>
      <c r="J4" s="1481" t="s">
        <v>908</v>
      </c>
      <c r="K4" s="1482"/>
      <c r="L4" s="1483"/>
      <c r="M4" s="1481" t="s">
        <v>909</v>
      </c>
      <c r="N4" s="1482"/>
      <c r="O4" s="1483"/>
      <c r="P4" s="1481" t="s">
        <v>910</v>
      </c>
      <c r="Q4" s="1482"/>
      <c r="R4" s="1483"/>
      <c r="S4" s="1484" t="s">
        <v>911</v>
      </c>
      <c r="T4" s="1482"/>
      <c r="U4" s="1483"/>
      <c r="V4" s="1495"/>
    </row>
    <row r="5" spans="1:22" s="48" customFormat="1" ht="21.75" customHeight="1">
      <c r="A5" s="1492"/>
      <c r="B5" s="125" t="s">
        <v>912</v>
      </c>
      <c r="C5" s="126" t="s">
        <v>913</v>
      </c>
      <c r="D5" s="125" t="s">
        <v>912</v>
      </c>
      <c r="E5" s="185" t="s">
        <v>913</v>
      </c>
      <c r="F5" s="163" t="s">
        <v>914</v>
      </c>
      <c r="G5" s="125" t="s">
        <v>912</v>
      </c>
      <c r="H5" s="185" t="s">
        <v>913</v>
      </c>
      <c r="I5" s="163" t="s">
        <v>914</v>
      </c>
      <c r="J5" s="125" t="s">
        <v>912</v>
      </c>
      <c r="K5" s="185" t="s">
        <v>913</v>
      </c>
      <c r="L5" s="163" t="s">
        <v>914</v>
      </c>
      <c r="M5" s="125" t="s">
        <v>912</v>
      </c>
      <c r="N5" s="185" t="s">
        <v>913</v>
      </c>
      <c r="O5" s="163" t="s">
        <v>914</v>
      </c>
      <c r="P5" s="125" t="s">
        <v>912</v>
      </c>
      <c r="Q5" s="185" t="s">
        <v>913</v>
      </c>
      <c r="R5" s="163" t="s">
        <v>914</v>
      </c>
      <c r="S5" s="125" t="s">
        <v>912</v>
      </c>
      <c r="T5" s="185" t="s">
        <v>913</v>
      </c>
      <c r="U5" s="163" t="s">
        <v>914</v>
      </c>
      <c r="V5" s="1495"/>
    </row>
    <row r="6" spans="1:22" s="48" customFormat="1" ht="21.75" customHeight="1">
      <c r="A6" s="1493"/>
      <c r="B6" s="164" t="s">
        <v>915</v>
      </c>
      <c r="C6" s="44" t="s">
        <v>914</v>
      </c>
      <c r="D6" s="164" t="s">
        <v>915</v>
      </c>
      <c r="E6" s="164"/>
      <c r="F6" s="186" t="s">
        <v>916</v>
      </c>
      <c r="G6" s="164" t="s">
        <v>915</v>
      </c>
      <c r="H6" s="164"/>
      <c r="I6" s="186" t="s">
        <v>916</v>
      </c>
      <c r="J6" s="164" t="s">
        <v>915</v>
      </c>
      <c r="K6" s="164"/>
      <c r="L6" s="186" t="s">
        <v>916</v>
      </c>
      <c r="M6" s="164" t="s">
        <v>915</v>
      </c>
      <c r="N6" s="164"/>
      <c r="O6" s="186" t="s">
        <v>916</v>
      </c>
      <c r="P6" s="164" t="s">
        <v>915</v>
      </c>
      <c r="Q6" s="164"/>
      <c r="R6" s="186" t="s">
        <v>916</v>
      </c>
      <c r="S6" s="164" t="s">
        <v>915</v>
      </c>
      <c r="T6" s="164"/>
      <c r="U6" s="186" t="s">
        <v>916</v>
      </c>
      <c r="V6" s="1471"/>
    </row>
    <row r="7" spans="1:22" s="104" customFormat="1" ht="19.5" customHeight="1">
      <c r="A7" s="446" t="s">
        <v>262</v>
      </c>
      <c r="B7" s="1353">
        <v>110</v>
      </c>
      <c r="C7" s="464">
        <v>966</v>
      </c>
      <c r="D7" s="464">
        <v>16</v>
      </c>
      <c r="E7" s="464">
        <v>102</v>
      </c>
      <c r="F7" s="464">
        <v>1013</v>
      </c>
      <c r="G7" s="464" t="s">
        <v>218</v>
      </c>
      <c r="H7" s="464" t="s">
        <v>218</v>
      </c>
      <c r="I7" s="464" t="s">
        <v>218</v>
      </c>
      <c r="J7" s="464">
        <v>3</v>
      </c>
      <c r="K7" s="464">
        <v>356</v>
      </c>
      <c r="L7" s="464">
        <v>12276</v>
      </c>
      <c r="M7" s="464">
        <v>9</v>
      </c>
      <c r="N7" s="464">
        <v>407</v>
      </c>
      <c r="O7" s="464">
        <v>4522.222222222222</v>
      </c>
      <c r="P7" s="464" t="s">
        <v>1494</v>
      </c>
      <c r="Q7" s="464" t="s">
        <v>1494</v>
      </c>
      <c r="R7" s="464" t="s">
        <v>1494</v>
      </c>
      <c r="S7" s="464">
        <v>5</v>
      </c>
      <c r="T7" s="464">
        <v>52</v>
      </c>
      <c r="U7" s="464">
        <v>1040</v>
      </c>
      <c r="V7" s="535" t="s">
        <v>1191</v>
      </c>
    </row>
    <row r="8" spans="1:22" s="104" customFormat="1" ht="19.5" customHeight="1">
      <c r="A8" s="445" t="s">
        <v>1533</v>
      </c>
      <c r="B8" s="743">
        <v>450</v>
      </c>
      <c r="C8" s="743">
        <v>12345</v>
      </c>
      <c r="D8" s="744">
        <v>297</v>
      </c>
      <c r="E8" s="745">
        <v>8723</v>
      </c>
      <c r="F8" s="744">
        <v>2937.037037037037</v>
      </c>
      <c r="G8" s="744">
        <v>34</v>
      </c>
      <c r="H8" s="745">
        <v>524</v>
      </c>
      <c r="I8" s="464">
        <f>H8/G8*100</f>
        <v>1541.1764705882354</v>
      </c>
      <c r="J8" s="744">
        <v>12</v>
      </c>
      <c r="K8" s="745">
        <v>798</v>
      </c>
      <c r="L8" s="744">
        <v>6650</v>
      </c>
      <c r="M8" s="744">
        <v>16</v>
      </c>
      <c r="N8" s="745">
        <v>831</v>
      </c>
      <c r="O8" s="744">
        <v>5193.75</v>
      </c>
      <c r="P8" s="744">
        <v>90</v>
      </c>
      <c r="Q8" s="745">
        <v>1454</v>
      </c>
      <c r="R8" s="744">
        <v>1615.5555555555554</v>
      </c>
      <c r="S8" s="745">
        <v>1</v>
      </c>
      <c r="T8" s="745">
        <v>15</v>
      </c>
      <c r="U8" s="743">
        <v>1500</v>
      </c>
      <c r="V8" s="535" t="s">
        <v>1203</v>
      </c>
    </row>
    <row r="9" spans="1:22" s="105" customFormat="1" ht="19.5" customHeight="1">
      <c r="A9" s="410" t="s">
        <v>263</v>
      </c>
      <c r="B9" s="1354">
        <v>30</v>
      </c>
      <c r="C9" s="465">
        <v>1177</v>
      </c>
      <c r="D9" s="465">
        <v>4.3</v>
      </c>
      <c r="E9" s="465">
        <v>112</v>
      </c>
      <c r="F9" s="465">
        <v>2600</v>
      </c>
      <c r="G9" s="465" t="s">
        <v>218</v>
      </c>
      <c r="H9" s="465" t="s">
        <v>218</v>
      </c>
      <c r="I9" s="464" t="s">
        <v>218</v>
      </c>
      <c r="J9" s="465">
        <v>3.22</v>
      </c>
      <c r="K9" s="465">
        <v>372</v>
      </c>
      <c r="L9" s="465">
        <v>11552</v>
      </c>
      <c r="M9" s="465">
        <v>8.9</v>
      </c>
      <c r="N9" s="465">
        <v>416</v>
      </c>
      <c r="O9" s="465">
        <v>4674</v>
      </c>
      <c r="P9" s="465" t="s">
        <v>1494</v>
      </c>
      <c r="Q9" s="465" t="s">
        <v>1494</v>
      </c>
      <c r="R9" s="465" t="s">
        <v>1494</v>
      </c>
      <c r="S9" s="465">
        <v>14.2</v>
      </c>
      <c r="T9" s="465">
        <v>277</v>
      </c>
      <c r="U9" s="465">
        <v>1950</v>
      </c>
      <c r="V9" s="535" t="s">
        <v>1192</v>
      </c>
    </row>
    <row r="10" spans="1:22" s="190" customFormat="1" ht="19.5" customHeight="1">
      <c r="A10" s="409" t="s">
        <v>480</v>
      </c>
      <c r="B10" s="744">
        <v>363.6</v>
      </c>
      <c r="C10" s="744">
        <v>9086</v>
      </c>
      <c r="D10" s="744">
        <v>210.8</v>
      </c>
      <c r="E10" s="744">
        <v>6302</v>
      </c>
      <c r="F10" s="744">
        <f>(E10/D10)*100</f>
        <v>2989.563567362429</v>
      </c>
      <c r="G10" s="744">
        <v>23.9</v>
      </c>
      <c r="H10" s="744">
        <v>379</v>
      </c>
      <c r="I10" s="464">
        <f>H10/G10*100</f>
        <v>1585.774058577406</v>
      </c>
      <c r="J10" s="744">
        <v>1</v>
      </c>
      <c r="K10" s="744">
        <v>41</v>
      </c>
      <c r="L10" s="744">
        <f>(K10/J10)*100</f>
        <v>4100</v>
      </c>
      <c r="M10" s="744">
        <v>1.2</v>
      </c>
      <c r="N10" s="744">
        <v>41</v>
      </c>
      <c r="O10" s="744">
        <f>(N10/M10)*100</f>
        <v>3416.666666666667</v>
      </c>
      <c r="P10" s="744">
        <v>115.2</v>
      </c>
      <c r="Q10" s="744">
        <v>2061</v>
      </c>
      <c r="R10" s="744">
        <f>(Q10/P10)*100</f>
        <v>1789.0625</v>
      </c>
      <c r="S10" s="744">
        <v>11.5</v>
      </c>
      <c r="T10" s="744">
        <v>262</v>
      </c>
      <c r="U10" s="744">
        <f>(T10/S10)*100</f>
        <v>2278.2608695652175</v>
      </c>
      <c r="V10" s="535" t="s">
        <v>1204</v>
      </c>
    </row>
    <row r="11" spans="1:22" s="192" customFormat="1" ht="19.5" customHeight="1">
      <c r="A11" s="191" t="s">
        <v>917</v>
      </c>
      <c r="B11" s="1354">
        <v>375</v>
      </c>
      <c r="C11" s="467">
        <v>11811</v>
      </c>
      <c r="D11" s="465">
        <v>138</v>
      </c>
      <c r="E11" s="465">
        <v>4465</v>
      </c>
      <c r="F11" s="465">
        <v>3234</v>
      </c>
      <c r="G11" s="465">
        <v>24</v>
      </c>
      <c r="H11" s="465">
        <v>486</v>
      </c>
      <c r="I11" s="464">
        <f>H11/G11*100</f>
        <v>2025</v>
      </c>
      <c r="J11" s="465">
        <v>15</v>
      </c>
      <c r="K11" s="465">
        <v>1970</v>
      </c>
      <c r="L11" s="465">
        <v>13131</v>
      </c>
      <c r="M11" s="465">
        <v>27</v>
      </c>
      <c r="N11" s="465">
        <v>1513</v>
      </c>
      <c r="O11" s="465">
        <v>5601</v>
      </c>
      <c r="P11" s="465">
        <v>164</v>
      </c>
      <c r="Q11" s="465">
        <v>3192</v>
      </c>
      <c r="R11" s="465">
        <v>1944</v>
      </c>
      <c r="S11" s="465">
        <v>7</v>
      </c>
      <c r="T11" s="465">
        <v>185</v>
      </c>
      <c r="U11" s="465">
        <v>2640</v>
      </c>
      <c r="V11" s="172" t="s">
        <v>917</v>
      </c>
    </row>
    <row r="12" spans="1:22" s="192" customFormat="1" ht="19.5" customHeight="1">
      <c r="A12" s="191" t="s">
        <v>1436</v>
      </c>
      <c r="B12" s="465">
        <f>SUM(D12,G12,J12,M12,P12,S12)</f>
        <v>541.6</v>
      </c>
      <c r="C12" s="467">
        <f>SUM(E12,H12,K12,N12,Q12,T12)</f>
        <v>12892</v>
      </c>
      <c r="D12" s="465">
        <v>224</v>
      </c>
      <c r="E12" s="465">
        <v>5600</v>
      </c>
      <c r="F12" s="465">
        <f>E12/D12*100</f>
        <v>2500</v>
      </c>
      <c r="G12" s="465">
        <v>27</v>
      </c>
      <c r="H12" s="465">
        <v>540</v>
      </c>
      <c r="I12" s="465">
        <f>H12/G12*100</f>
        <v>2000</v>
      </c>
      <c r="J12" s="465">
        <v>17.6</v>
      </c>
      <c r="K12" s="465">
        <v>1239</v>
      </c>
      <c r="L12" s="465">
        <f>K12/J12*100</f>
        <v>7039.772727272727</v>
      </c>
      <c r="M12" s="465">
        <v>34</v>
      </c>
      <c r="N12" s="465">
        <v>1770</v>
      </c>
      <c r="O12" s="465">
        <f>N12/M12*100</f>
        <v>5205.882352941177</v>
      </c>
      <c r="P12" s="465">
        <v>175</v>
      </c>
      <c r="Q12" s="465">
        <v>2800</v>
      </c>
      <c r="R12" s="465">
        <f>Q12/P12*100</f>
        <v>1600</v>
      </c>
      <c r="S12" s="465">
        <v>64</v>
      </c>
      <c r="T12" s="465">
        <v>943</v>
      </c>
      <c r="U12" s="465">
        <f>T12/S12*100</f>
        <v>1473.4375</v>
      </c>
      <c r="V12" s="172" t="s">
        <v>1436</v>
      </c>
    </row>
    <row r="13" spans="1:22" s="192" customFormat="1" ht="19.5" customHeight="1">
      <c r="A13" s="191" t="s">
        <v>1147</v>
      </c>
      <c r="B13" s="465">
        <v>1162</v>
      </c>
      <c r="C13" s="467">
        <v>24635</v>
      </c>
      <c r="D13" s="465">
        <v>329</v>
      </c>
      <c r="E13" s="465">
        <v>8241</v>
      </c>
      <c r="F13" s="465">
        <v>2505</v>
      </c>
      <c r="G13" s="465">
        <v>49</v>
      </c>
      <c r="H13" s="465">
        <v>980</v>
      </c>
      <c r="I13" s="465">
        <v>2000</v>
      </c>
      <c r="J13" s="465">
        <v>15</v>
      </c>
      <c r="K13" s="465">
        <v>2509</v>
      </c>
      <c r="L13" s="465">
        <v>16727</v>
      </c>
      <c r="M13" s="465">
        <v>23</v>
      </c>
      <c r="N13" s="465">
        <v>1397</v>
      </c>
      <c r="O13" s="465">
        <v>6074</v>
      </c>
      <c r="P13" s="465">
        <v>565</v>
      </c>
      <c r="Q13" s="465">
        <v>9040</v>
      </c>
      <c r="R13" s="465">
        <v>1600</v>
      </c>
      <c r="S13" s="465">
        <v>181</v>
      </c>
      <c r="T13" s="465">
        <v>2468</v>
      </c>
      <c r="U13" s="465">
        <v>1364</v>
      </c>
      <c r="V13" s="172" t="s">
        <v>1147</v>
      </c>
    </row>
    <row r="14" spans="1:22" s="817" customFormat="1" ht="19.5" customHeight="1">
      <c r="A14" s="402" t="s">
        <v>1153</v>
      </c>
      <c r="B14" s="1355">
        <f>D14+G14+J14+M14+P14+S14</f>
        <v>958</v>
      </c>
      <c r="C14" s="1194">
        <f>E14+H14+K14+N14+Q14+T14</f>
        <v>16879</v>
      </c>
      <c r="D14" s="1194">
        <v>252</v>
      </c>
      <c r="E14" s="1194">
        <v>4549</v>
      </c>
      <c r="F14" s="1194">
        <v>1805</v>
      </c>
      <c r="G14" s="1194">
        <v>51</v>
      </c>
      <c r="H14" s="1194">
        <v>869</v>
      </c>
      <c r="I14" s="1194">
        <v>1703</v>
      </c>
      <c r="J14" s="1194">
        <v>13</v>
      </c>
      <c r="K14" s="1194">
        <v>735</v>
      </c>
      <c r="L14" s="1194">
        <v>5654</v>
      </c>
      <c r="M14" s="1194">
        <v>11</v>
      </c>
      <c r="N14" s="1194">
        <v>684</v>
      </c>
      <c r="O14" s="1194">
        <v>6218</v>
      </c>
      <c r="P14" s="1194">
        <v>395</v>
      </c>
      <c r="Q14" s="1194">
        <v>6320</v>
      </c>
      <c r="R14" s="1194">
        <v>1600</v>
      </c>
      <c r="S14" s="1194">
        <v>236</v>
      </c>
      <c r="T14" s="1194">
        <v>3722</v>
      </c>
      <c r="U14" s="1194">
        <v>1577</v>
      </c>
      <c r="V14" s="396" t="s">
        <v>1149</v>
      </c>
    </row>
    <row r="15" spans="1:22" s="196" customFormat="1" ht="12.75" customHeight="1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5"/>
    </row>
    <row r="16" spans="1:22" s="48" customFormat="1" ht="21.75" customHeight="1">
      <c r="A16" s="1491" t="s">
        <v>918</v>
      </c>
      <c r="B16" s="383" t="s">
        <v>919</v>
      </c>
      <c r="C16" s="403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1555" t="s">
        <v>879</v>
      </c>
      <c r="T16" s="1487"/>
      <c r="U16" s="37"/>
      <c r="V16" s="37"/>
    </row>
    <row r="17" spans="1:22" s="48" customFormat="1" ht="21.75" customHeight="1">
      <c r="A17" s="1492"/>
      <c r="B17" s="1510"/>
      <c r="C17" s="1511"/>
      <c r="D17" s="1481" t="s">
        <v>920</v>
      </c>
      <c r="E17" s="1482"/>
      <c r="F17" s="1483"/>
      <c r="G17" s="1484" t="s">
        <v>921</v>
      </c>
      <c r="H17" s="1482"/>
      <c r="I17" s="1483"/>
      <c r="J17" s="1481" t="s">
        <v>922</v>
      </c>
      <c r="K17" s="1482"/>
      <c r="L17" s="1483"/>
      <c r="M17" s="1481" t="s">
        <v>923</v>
      </c>
      <c r="N17" s="1482"/>
      <c r="O17" s="1483"/>
      <c r="P17" s="1484" t="s">
        <v>924</v>
      </c>
      <c r="Q17" s="1482"/>
      <c r="R17" s="1482"/>
      <c r="S17" s="1563"/>
      <c r="T17" s="1488"/>
      <c r="U17" s="37"/>
      <c r="V17" s="37"/>
    </row>
    <row r="18" spans="1:22" s="48" customFormat="1" ht="21.75" customHeight="1">
      <c r="A18" s="1492"/>
      <c r="B18" s="125" t="s">
        <v>912</v>
      </c>
      <c r="C18" s="126" t="s">
        <v>913</v>
      </c>
      <c r="D18" s="125" t="s">
        <v>912</v>
      </c>
      <c r="E18" s="185" t="s">
        <v>913</v>
      </c>
      <c r="F18" s="163" t="s">
        <v>914</v>
      </c>
      <c r="G18" s="125" t="s">
        <v>912</v>
      </c>
      <c r="H18" s="185" t="s">
        <v>913</v>
      </c>
      <c r="I18" s="163" t="s">
        <v>914</v>
      </c>
      <c r="J18" s="125" t="s">
        <v>912</v>
      </c>
      <c r="K18" s="185" t="s">
        <v>913</v>
      </c>
      <c r="L18" s="163" t="s">
        <v>914</v>
      </c>
      <c r="M18" s="125" t="s">
        <v>912</v>
      </c>
      <c r="N18" s="185" t="s">
        <v>913</v>
      </c>
      <c r="O18" s="163" t="s">
        <v>914</v>
      </c>
      <c r="P18" s="125" t="s">
        <v>912</v>
      </c>
      <c r="Q18" s="185" t="s">
        <v>913</v>
      </c>
      <c r="R18" s="184" t="s">
        <v>914</v>
      </c>
      <c r="S18" s="1563"/>
      <c r="T18" s="1488"/>
      <c r="U18" s="37"/>
      <c r="V18" s="37"/>
    </row>
    <row r="19" spans="1:22" s="48" customFormat="1" ht="21.75" customHeight="1">
      <c r="A19" s="1493"/>
      <c r="B19" s="164" t="s">
        <v>915</v>
      </c>
      <c r="C19" s="44" t="s">
        <v>914</v>
      </c>
      <c r="D19" s="164" t="s">
        <v>915</v>
      </c>
      <c r="E19" s="164"/>
      <c r="F19" s="186" t="s">
        <v>916</v>
      </c>
      <c r="G19" s="164" t="s">
        <v>915</v>
      </c>
      <c r="H19" s="164"/>
      <c r="I19" s="186" t="s">
        <v>916</v>
      </c>
      <c r="J19" s="164" t="s">
        <v>915</v>
      </c>
      <c r="K19" s="164"/>
      <c r="L19" s="186" t="s">
        <v>916</v>
      </c>
      <c r="M19" s="164" t="s">
        <v>915</v>
      </c>
      <c r="N19" s="164"/>
      <c r="O19" s="186" t="s">
        <v>916</v>
      </c>
      <c r="P19" s="164" t="s">
        <v>915</v>
      </c>
      <c r="Q19" s="164"/>
      <c r="R19" s="197" t="s">
        <v>916</v>
      </c>
      <c r="S19" s="1556"/>
      <c r="T19" s="1489"/>
      <c r="U19" s="37"/>
      <c r="V19" s="37"/>
    </row>
    <row r="20" spans="1:20" s="198" customFormat="1" ht="19.5" customHeight="1">
      <c r="A20" s="424" t="s">
        <v>17</v>
      </c>
      <c r="B20" s="741">
        <v>94</v>
      </c>
      <c r="C20" s="737">
        <v>4295</v>
      </c>
      <c r="D20" s="737">
        <v>58</v>
      </c>
      <c r="E20" s="737">
        <v>2843</v>
      </c>
      <c r="F20" s="737">
        <v>4901.724137931034</v>
      </c>
      <c r="G20" s="737">
        <v>7</v>
      </c>
      <c r="H20" s="737">
        <v>60</v>
      </c>
      <c r="I20" s="737">
        <v>857.1428571428571</v>
      </c>
      <c r="J20" s="737">
        <v>4</v>
      </c>
      <c r="K20" s="737">
        <v>212</v>
      </c>
      <c r="L20" s="737">
        <v>5300</v>
      </c>
      <c r="M20" s="448">
        <v>25</v>
      </c>
      <c r="N20" s="737">
        <v>1180</v>
      </c>
      <c r="O20" s="448">
        <v>4720</v>
      </c>
      <c r="P20" s="737" t="s">
        <v>218</v>
      </c>
      <c r="Q20" s="737" t="s">
        <v>218</v>
      </c>
      <c r="R20" s="737" t="s">
        <v>218</v>
      </c>
      <c r="S20" s="1508" t="s">
        <v>16</v>
      </c>
      <c r="T20" s="1509"/>
    </row>
    <row r="21" spans="1:20" s="198" customFormat="1" ht="19.5" customHeight="1">
      <c r="A21" s="425" t="s">
        <v>1533</v>
      </c>
      <c r="B21" s="739">
        <v>1683</v>
      </c>
      <c r="C21" s="739">
        <v>94337</v>
      </c>
      <c r="D21" s="738">
        <v>189</v>
      </c>
      <c r="E21" s="739">
        <v>9858</v>
      </c>
      <c r="F21" s="740">
        <v>5215.873015873016</v>
      </c>
      <c r="G21" s="738">
        <v>6</v>
      </c>
      <c r="H21" s="739">
        <v>78</v>
      </c>
      <c r="I21" s="740">
        <v>1300</v>
      </c>
      <c r="J21" s="738">
        <v>11</v>
      </c>
      <c r="K21" s="739">
        <v>233</v>
      </c>
      <c r="L21" s="740">
        <v>2118.1818181818185</v>
      </c>
      <c r="M21" s="452">
        <v>1361</v>
      </c>
      <c r="N21" s="738">
        <v>81501</v>
      </c>
      <c r="O21" s="453">
        <v>5988.317413666422</v>
      </c>
      <c r="P21" s="1356">
        <v>116</v>
      </c>
      <c r="Q21" s="739">
        <v>2667</v>
      </c>
      <c r="R21" s="740">
        <v>2299.137931034483</v>
      </c>
      <c r="S21" s="1508" t="s">
        <v>14</v>
      </c>
      <c r="T21" s="1509"/>
    </row>
    <row r="22" spans="1:20" s="199" customFormat="1" ht="19.5" customHeight="1">
      <c r="A22" s="410" t="s">
        <v>263</v>
      </c>
      <c r="B22" s="742">
        <v>91</v>
      </c>
      <c r="C22" s="467">
        <v>4391</v>
      </c>
      <c r="D22" s="467">
        <v>45.23</v>
      </c>
      <c r="E22" s="467">
        <v>2160</v>
      </c>
      <c r="F22" s="467">
        <f>E22/D22*100</f>
        <v>4775.591421622817</v>
      </c>
      <c r="G22" s="467">
        <v>2</v>
      </c>
      <c r="H22" s="467">
        <v>8</v>
      </c>
      <c r="I22" s="467">
        <f>H22/G22*100</f>
        <v>400</v>
      </c>
      <c r="J22" s="467">
        <v>6</v>
      </c>
      <c r="K22" s="467">
        <v>84</v>
      </c>
      <c r="L22" s="467">
        <f>K22/J22*100</f>
        <v>1400</v>
      </c>
      <c r="M22" s="449">
        <v>36</v>
      </c>
      <c r="N22" s="467">
        <v>2095</v>
      </c>
      <c r="O22" s="449">
        <f>N22/M22*100</f>
        <v>5819.444444444444</v>
      </c>
      <c r="P22" s="467">
        <v>1.8</v>
      </c>
      <c r="Q22" s="467">
        <v>44</v>
      </c>
      <c r="R22" s="467">
        <v>2200</v>
      </c>
      <c r="S22" s="1508" t="s">
        <v>735</v>
      </c>
      <c r="T22" s="1509"/>
    </row>
    <row r="23" spans="1:20" s="200" customFormat="1" ht="19.5" customHeight="1">
      <c r="A23" s="409" t="s">
        <v>480</v>
      </c>
      <c r="B23" s="740">
        <v>1775.3</v>
      </c>
      <c r="C23" s="740">
        <v>94050</v>
      </c>
      <c r="D23" s="740">
        <v>183.3</v>
      </c>
      <c r="E23" s="740">
        <v>9181</v>
      </c>
      <c r="F23" s="740">
        <f>(E23/D23)*100</f>
        <v>5008.728859792689</v>
      </c>
      <c r="G23" s="740">
        <v>7</v>
      </c>
      <c r="H23" s="740">
        <v>91</v>
      </c>
      <c r="I23" s="740">
        <f>(H23/G23)*100</f>
        <v>1300</v>
      </c>
      <c r="J23" s="740">
        <v>2</v>
      </c>
      <c r="K23" s="740">
        <v>36</v>
      </c>
      <c r="L23" s="740">
        <f>(K23/J23)*100</f>
        <v>1800</v>
      </c>
      <c r="M23" s="453">
        <v>1450</v>
      </c>
      <c r="N23" s="740">
        <v>81818</v>
      </c>
      <c r="O23" s="453">
        <f>(N23/M23)*100</f>
        <v>5642.620689655173</v>
      </c>
      <c r="P23" s="740">
        <v>133</v>
      </c>
      <c r="Q23" s="740">
        <v>2924</v>
      </c>
      <c r="R23" s="740">
        <f>(Q23/P23)*100</f>
        <v>2198.496240601504</v>
      </c>
      <c r="S23" s="1508" t="s">
        <v>15</v>
      </c>
      <c r="T23" s="1509"/>
    </row>
    <row r="24" spans="1:20" s="199" customFormat="1" ht="19.5" customHeight="1">
      <c r="A24" s="191" t="s">
        <v>1443</v>
      </c>
      <c r="B24" s="742">
        <v>1695</v>
      </c>
      <c r="C24" s="467">
        <v>94557</v>
      </c>
      <c r="D24" s="467">
        <v>211</v>
      </c>
      <c r="E24" s="467">
        <v>12001</v>
      </c>
      <c r="F24" s="467">
        <v>5685</v>
      </c>
      <c r="G24" s="467">
        <v>9</v>
      </c>
      <c r="H24" s="467">
        <v>127</v>
      </c>
      <c r="I24" s="467">
        <v>1410</v>
      </c>
      <c r="J24" s="467">
        <v>19</v>
      </c>
      <c r="K24" s="467">
        <v>438</v>
      </c>
      <c r="L24" s="467">
        <v>2304</v>
      </c>
      <c r="M24" s="449">
        <v>1346</v>
      </c>
      <c r="N24" s="467">
        <v>79329</v>
      </c>
      <c r="O24" s="449">
        <v>5892</v>
      </c>
      <c r="P24" s="467">
        <v>110</v>
      </c>
      <c r="Q24" s="467">
        <v>2662</v>
      </c>
      <c r="R24" s="467">
        <v>2418</v>
      </c>
      <c r="S24" s="1522" t="s">
        <v>917</v>
      </c>
      <c r="T24" s="1490"/>
    </row>
    <row r="25" spans="1:20" s="199" customFormat="1" ht="19.5" customHeight="1">
      <c r="A25" s="191" t="s">
        <v>1436</v>
      </c>
      <c r="B25" s="467">
        <f>SUM(D25,G25,J25,M25,P25)</f>
        <v>1836</v>
      </c>
      <c r="C25" s="467">
        <f>SUM(E25,H25,K25,N25,Q25)</f>
        <v>101873</v>
      </c>
      <c r="D25" s="467">
        <v>233</v>
      </c>
      <c r="E25" s="467">
        <v>12422</v>
      </c>
      <c r="F25" s="467">
        <f>E25/D25*100</f>
        <v>5331.3304721030045</v>
      </c>
      <c r="G25" s="467">
        <v>11</v>
      </c>
      <c r="H25" s="467">
        <v>149</v>
      </c>
      <c r="I25" s="467">
        <f>H25/G25*100</f>
        <v>1354.5454545454545</v>
      </c>
      <c r="J25" s="467">
        <v>12</v>
      </c>
      <c r="K25" s="467">
        <v>204</v>
      </c>
      <c r="L25" s="467">
        <f>K25/J25*100</f>
        <v>1700</v>
      </c>
      <c r="M25" s="449">
        <v>1457</v>
      </c>
      <c r="N25" s="467">
        <v>86269</v>
      </c>
      <c r="O25" s="449">
        <f>N25/M25*100</f>
        <v>5921.002059025394</v>
      </c>
      <c r="P25" s="467">
        <v>123</v>
      </c>
      <c r="Q25" s="467">
        <v>2829</v>
      </c>
      <c r="R25" s="467">
        <f>Q25/P25*100</f>
        <v>2300</v>
      </c>
      <c r="S25" s="1522" t="s">
        <v>1436</v>
      </c>
      <c r="T25" s="1490"/>
    </row>
    <row r="26" spans="1:20" s="199" customFormat="1" ht="19.5" customHeight="1">
      <c r="A26" s="191" t="s">
        <v>1147</v>
      </c>
      <c r="B26" s="467">
        <v>2758</v>
      </c>
      <c r="C26" s="467">
        <v>159589</v>
      </c>
      <c r="D26" s="467">
        <v>589</v>
      </c>
      <c r="E26" s="467">
        <v>39842</v>
      </c>
      <c r="F26" s="467">
        <v>6764</v>
      </c>
      <c r="G26" s="467">
        <v>31</v>
      </c>
      <c r="H26" s="467">
        <v>448</v>
      </c>
      <c r="I26" s="467">
        <v>1445</v>
      </c>
      <c r="J26" s="467">
        <v>14</v>
      </c>
      <c r="K26" s="467">
        <v>313</v>
      </c>
      <c r="L26" s="467">
        <v>2236</v>
      </c>
      <c r="M26" s="449">
        <v>2124</v>
      </c>
      <c r="N26" s="467">
        <v>118986</v>
      </c>
      <c r="O26" s="449">
        <v>5602</v>
      </c>
      <c r="P26" s="1357">
        <v>0</v>
      </c>
      <c r="Q26" s="1357">
        <v>0</v>
      </c>
      <c r="R26" s="1357">
        <v>0</v>
      </c>
      <c r="S26" s="1522" t="s">
        <v>1147</v>
      </c>
      <c r="T26" s="1523"/>
    </row>
    <row r="27" spans="1:20" s="201" customFormat="1" ht="19.5" customHeight="1">
      <c r="A27" s="402" t="s">
        <v>1151</v>
      </c>
      <c r="B27" s="1194">
        <f>D27+G27+J27+M27+P27</f>
        <v>2880</v>
      </c>
      <c r="C27" s="1194">
        <f>E27+H27+K27+N27+Q27</f>
        <v>175464</v>
      </c>
      <c r="D27" s="1194">
        <v>560</v>
      </c>
      <c r="E27" s="1194">
        <v>42777</v>
      </c>
      <c r="F27" s="1194">
        <v>7639</v>
      </c>
      <c r="G27" s="1194">
        <v>109</v>
      </c>
      <c r="H27" s="1194">
        <v>1308</v>
      </c>
      <c r="I27" s="1194">
        <v>1200</v>
      </c>
      <c r="J27" s="1194">
        <v>33</v>
      </c>
      <c r="K27" s="1194">
        <v>743</v>
      </c>
      <c r="L27" s="1194">
        <v>2252</v>
      </c>
      <c r="M27" s="1194">
        <v>2178</v>
      </c>
      <c r="N27" s="1194">
        <v>130636</v>
      </c>
      <c r="O27" s="1194">
        <v>5998</v>
      </c>
      <c r="P27" s="1194">
        <v>0</v>
      </c>
      <c r="Q27" s="1194">
        <v>0</v>
      </c>
      <c r="R27" s="1194">
        <v>0</v>
      </c>
      <c r="S27" s="1485" t="s">
        <v>1149</v>
      </c>
      <c r="T27" s="1486"/>
    </row>
    <row r="28" spans="1:19" ht="12.75">
      <c r="A28" s="218" t="s">
        <v>1389</v>
      </c>
      <c r="B28" s="1189"/>
      <c r="C28" s="1189"/>
      <c r="D28" s="1190"/>
      <c r="E28" s="124"/>
      <c r="F28" s="1190"/>
      <c r="G28" s="1190"/>
      <c r="H28" s="1190"/>
      <c r="I28" s="1190"/>
      <c r="J28" s="1190"/>
      <c r="K28" s="1190"/>
      <c r="L28" s="1190"/>
      <c r="M28" s="1190"/>
      <c r="N28" s="1191"/>
      <c r="O28" s="887" t="s">
        <v>1232</v>
      </c>
      <c r="P28" s="1191"/>
      <c r="Q28" s="1191"/>
      <c r="R28" s="1191"/>
      <c r="S28" s="1191"/>
    </row>
    <row r="29" spans="1:19" ht="12.75">
      <c r="A29" s="231" t="s">
        <v>1270</v>
      </c>
      <c r="B29" s="1191"/>
      <c r="C29" s="1191"/>
      <c r="D29" s="1190"/>
      <c r="E29" s="124"/>
      <c r="F29" s="1190"/>
      <c r="G29" s="1190"/>
      <c r="H29" s="1190"/>
      <c r="I29" s="1190"/>
      <c r="J29" s="1190"/>
      <c r="K29" s="1190"/>
      <c r="L29" s="1190"/>
      <c r="M29" s="1190"/>
      <c r="N29" s="1192"/>
      <c r="O29" s="1191"/>
      <c r="P29" s="1191"/>
      <c r="Q29" s="1191"/>
      <c r="R29" s="1191"/>
      <c r="S29" s="1191"/>
    </row>
  </sheetData>
  <mergeCells count="26">
    <mergeCell ref="A16:A19"/>
    <mergeCell ref="M4:O4"/>
    <mergeCell ref="P4:R4"/>
    <mergeCell ref="S4:U4"/>
    <mergeCell ref="A1:V1"/>
    <mergeCell ref="A3:A6"/>
    <mergeCell ref="V3:V6"/>
    <mergeCell ref="B4:C4"/>
    <mergeCell ref="D4:F4"/>
    <mergeCell ref="G4:I4"/>
    <mergeCell ref="J4:L4"/>
    <mergeCell ref="S27:T27"/>
    <mergeCell ref="J17:L17"/>
    <mergeCell ref="M17:O17"/>
    <mergeCell ref="P17:R17"/>
    <mergeCell ref="S16:T19"/>
    <mergeCell ref="S25:T25"/>
    <mergeCell ref="S24:T24"/>
    <mergeCell ref="S21:T21"/>
    <mergeCell ref="S22:T22"/>
    <mergeCell ref="S20:T20"/>
    <mergeCell ref="S26:T26"/>
    <mergeCell ref="S23:T23"/>
    <mergeCell ref="B17:C17"/>
    <mergeCell ref="D17:F17"/>
    <mergeCell ref="G17:I17"/>
  </mergeCells>
  <printOptions/>
  <pageMargins left="0.41" right="0.43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U33"/>
  <sheetViews>
    <sheetView zoomScale="75" zoomScaleNormal="75" zoomScaleSheetLayoutView="75" workbookViewId="0" topLeftCell="A4">
      <selection activeCell="L10" sqref="L10"/>
    </sheetView>
  </sheetViews>
  <sheetFormatPr defaultColWidth="9.140625" defaultRowHeight="12.75"/>
  <cols>
    <col min="1" max="1" width="14.57421875" style="26" customWidth="1"/>
    <col min="2" max="2" width="7.7109375" style="26" customWidth="1"/>
    <col min="3" max="3" width="11.140625" style="26" customWidth="1"/>
    <col min="4" max="4" width="8.57421875" style="26" customWidth="1"/>
    <col min="5" max="5" width="8.8515625" style="26" customWidth="1"/>
    <col min="6" max="6" width="8.7109375" style="26" customWidth="1"/>
    <col min="7" max="7" width="7.421875" style="26" customWidth="1"/>
    <col min="8" max="8" width="8.57421875" style="26" customWidth="1"/>
    <col min="9" max="9" width="8.7109375" style="26" customWidth="1"/>
    <col min="10" max="10" width="7.57421875" style="26" customWidth="1"/>
    <col min="11" max="12" width="8.7109375" style="26" customWidth="1"/>
    <col min="13" max="13" width="7.7109375" style="26" customWidth="1"/>
    <col min="14" max="15" width="8.7109375" style="26" customWidth="1"/>
    <col min="16" max="16" width="7.140625" style="26" customWidth="1"/>
    <col min="17" max="17" width="8.00390625" style="26" customWidth="1"/>
    <col min="18" max="18" width="8.7109375" style="26" customWidth="1"/>
    <col min="19" max="19" width="7.421875" style="26" customWidth="1"/>
    <col min="20" max="20" width="8.57421875" style="26" customWidth="1"/>
    <col min="21" max="21" width="8.7109375" style="26" customWidth="1"/>
    <col min="22" max="22" width="15.57421875" style="26" customWidth="1"/>
    <col min="23" max="16384" width="10.00390625" style="26" customWidth="1"/>
  </cols>
  <sheetData>
    <row r="1" spans="1:22" s="203" customFormat="1" ht="32.25" customHeight="1">
      <c r="A1" s="1592" t="s">
        <v>925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1592"/>
      <c r="T1" s="1592"/>
      <c r="U1" s="1592"/>
      <c r="V1" s="1592"/>
    </row>
    <row r="2" spans="1:22" s="161" customFormat="1" ht="18" customHeight="1">
      <c r="A2" s="1476" t="s">
        <v>1513</v>
      </c>
      <c r="B2" s="1477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4"/>
      <c r="V2" s="206" t="s">
        <v>1514</v>
      </c>
    </row>
    <row r="3" spans="1:22" s="37" customFormat="1" ht="22.5" customHeight="1">
      <c r="A3" s="1491" t="s">
        <v>1444</v>
      </c>
      <c r="B3" s="383" t="s">
        <v>932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6"/>
      <c r="Q3" s="406"/>
      <c r="R3" s="406"/>
      <c r="S3" s="403"/>
      <c r="T3" s="403"/>
      <c r="U3" s="403"/>
      <c r="V3" s="1494" t="s">
        <v>1445</v>
      </c>
    </row>
    <row r="4" spans="1:22" s="37" customFormat="1" ht="22.5" customHeight="1">
      <c r="A4" s="1492"/>
      <c r="B4" s="1510"/>
      <c r="C4" s="1511"/>
      <c r="D4" s="1481" t="s">
        <v>933</v>
      </c>
      <c r="E4" s="1482"/>
      <c r="F4" s="1483"/>
      <c r="G4" s="1481" t="s">
        <v>934</v>
      </c>
      <c r="H4" s="1482"/>
      <c r="I4" s="1483"/>
      <c r="J4" s="1481" t="s">
        <v>935</v>
      </c>
      <c r="K4" s="1482"/>
      <c r="L4" s="1483"/>
      <c r="M4" s="1484" t="s">
        <v>936</v>
      </c>
      <c r="N4" s="1482"/>
      <c r="O4" s="1483"/>
      <c r="P4" s="1484" t="s">
        <v>937</v>
      </c>
      <c r="Q4" s="1482"/>
      <c r="R4" s="1483"/>
      <c r="S4" s="1484" t="s">
        <v>938</v>
      </c>
      <c r="T4" s="1482"/>
      <c r="U4" s="1482"/>
      <c r="V4" s="1495"/>
    </row>
    <row r="5" spans="1:22" s="37" customFormat="1" ht="22.5" customHeight="1">
      <c r="A5" s="1492"/>
      <c r="B5" s="125" t="s">
        <v>930</v>
      </c>
      <c r="C5" s="185" t="s">
        <v>871</v>
      </c>
      <c r="D5" s="125" t="s">
        <v>930</v>
      </c>
      <c r="E5" s="185" t="s">
        <v>871</v>
      </c>
      <c r="F5" s="163" t="s">
        <v>872</v>
      </c>
      <c r="G5" s="125" t="s">
        <v>930</v>
      </c>
      <c r="H5" s="185" t="s">
        <v>871</v>
      </c>
      <c r="I5" s="163" t="s">
        <v>872</v>
      </c>
      <c r="J5" s="125" t="s">
        <v>930</v>
      </c>
      <c r="K5" s="185" t="s">
        <v>871</v>
      </c>
      <c r="L5" s="163" t="s">
        <v>872</v>
      </c>
      <c r="M5" s="125" t="s">
        <v>930</v>
      </c>
      <c r="N5" s="185" t="s">
        <v>871</v>
      </c>
      <c r="O5" s="163" t="s">
        <v>872</v>
      </c>
      <c r="P5" s="125" t="s">
        <v>930</v>
      </c>
      <c r="Q5" s="185" t="s">
        <v>871</v>
      </c>
      <c r="R5" s="163" t="s">
        <v>872</v>
      </c>
      <c r="S5" s="125" t="s">
        <v>930</v>
      </c>
      <c r="T5" s="185" t="s">
        <v>871</v>
      </c>
      <c r="U5" s="184" t="s">
        <v>872</v>
      </c>
      <c r="V5" s="1495"/>
    </row>
    <row r="6" spans="1:23" s="37" customFormat="1" ht="22.5" customHeight="1">
      <c r="A6" s="1493"/>
      <c r="B6" s="164" t="s">
        <v>873</v>
      </c>
      <c r="C6" s="164"/>
      <c r="D6" s="164" t="s">
        <v>873</v>
      </c>
      <c r="E6" s="164"/>
      <c r="F6" s="186" t="s">
        <v>874</v>
      </c>
      <c r="G6" s="164" t="s">
        <v>873</v>
      </c>
      <c r="H6" s="164"/>
      <c r="I6" s="186" t="s">
        <v>874</v>
      </c>
      <c r="J6" s="164" t="s">
        <v>873</v>
      </c>
      <c r="K6" s="164"/>
      <c r="L6" s="186" t="s">
        <v>874</v>
      </c>
      <c r="M6" s="164" t="s">
        <v>873</v>
      </c>
      <c r="N6" s="164"/>
      <c r="O6" s="186" t="s">
        <v>874</v>
      </c>
      <c r="P6" s="164" t="s">
        <v>873</v>
      </c>
      <c r="Q6" s="164"/>
      <c r="R6" s="186" t="s">
        <v>874</v>
      </c>
      <c r="S6" s="164" t="s">
        <v>873</v>
      </c>
      <c r="T6" s="164"/>
      <c r="U6" s="197" t="s">
        <v>874</v>
      </c>
      <c r="V6" s="1471"/>
      <c r="W6" s="48"/>
    </row>
    <row r="7" spans="1:23" s="104" customFormat="1" ht="19.5" customHeight="1">
      <c r="A7" s="446" t="s">
        <v>262</v>
      </c>
      <c r="B7" s="1358">
        <v>82</v>
      </c>
      <c r="C7" s="1359">
        <v>1886</v>
      </c>
      <c r="D7" s="1359">
        <v>3</v>
      </c>
      <c r="E7" s="1359">
        <v>20</v>
      </c>
      <c r="F7" s="1360">
        <v>666.6666666666667</v>
      </c>
      <c r="G7" s="1359">
        <v>36</v>
      </c>
      <c r="H7" s="1359">
        <v>891</v>
      </c>
      <c r="I7" s="1360">
        <v>2475</v>
      </c>
      <c r="J7" s="1359">
        <v>6</v>
      </c>
      <c r="K7" s="1359">
        <v>346</v>
      </c>
      <c r="L7" s="1360">
        <v>5766.666666666666</v>
      </c>
      <c r="M7" s="1359">
        <v>23</v>
      </c>
      <c r="N7" s="1359">
        <v>388</v>
      </c>
      <c r="O7" s="1360">
        <v>1686.9565217391305</v>
      </c>
      <c r="P7" s="1361">
        <v>0</v>
      </c>
      <c r="Q7" s="1361">
        <v>0</v>
      </c>
      <c r="R7" s="1361">
        <v>0</v>
      </c>
      <c r="S7" s="1361">
        <v>14</v>
      </c>
      <c r="T7" s="1361">
        <v>241</v>
      </c>
      <c r="U7" s="1361">
        <v>1721.4285714285716</v>
      </c>
      <c r="V7" s="1472" t="s">
        <v>18</v>
      </c>
      <c r="W7" s="1473"/>
    </row>
    <row r="8" spans="1:23" s="104" customFormat="1" ht="19.5" customHeight="1">
      <c r="A8" s="445" t="s">
        <v>1533</v>
      </c>
      <c r="B8" s="1362">
        <v>2843</v>
      </c>
      <c r="C8" s="1362">
        <v>76570</v>
      </c>
      <c r="D8" s="1363">
        <v>30</v>
      </c>
      <c r="E8" s="1364">
        <v>212</v>
      </c>
      <c r="F8" s="1365">
        <v>706.6666666666666</v>
      </c>
      <c r="G8" s="1366">
        <v>41</v>
      </c>
      <c r="H8" s="1365">
        <v>1206</v>
      </c>
      <c r="I8" s="1365">
        <v>2941.4634146341464</v>
      </c>
      <c r="J8" s="1366">
        <v>675</v>
      </c>
      <c r="K8" s="1365">
        <v>38932</v>
      </c>
      <c r="L8" s="1365">
        <v>5767.7037037037035</v>
      </c>
      <c r="M8" s="1366">
        <v>1725</v>
      </c>
      <c r="N8" s="1365">
        <v>27883</v>
      </c>
      <c r="O8" s="1365">
        <v>1616.4057971014493</v>
      </c>
      <c r="P8" s="1366">
        <v>4</v>
      </c>
      <c r="Q8" s="1365">
        <v>20</v>
      </c>
      <c r="R8" s="1365">
        <v>500</v>
      </c>
      <c r="S8" s="1365">
        <v>368</v>
      </c>
      <c r="T8" s="1365">
        <v>8317</v>
      </c>
      <c r="U8" s="1365">
        <v>2260.054347826087</v>
      </c>
      <c r="V8" s="1472" t="s">
        <v>19</v>
      </c>
      <c r="W8" s="1473"/>
    </row>
    <row r="9" spans="1:23" s="105" customFormat="1" ht="19.5" customHeight="1">
      <c r="A9" s="410" t="s">
        <v>263</v>
      </c>
      <c r="B9" s="1367">
        <v>90</v>
      </c>
      <c r="C9" s="1368">
        <v>2306</v>
      </c>
      <c r="D9" s="1368">
        <v>6</v>
      </c>
      <c r="E9" s="1368">
        <v>44</v>
      </c>
      <c r="F9" s="1369">
        <f>E9/D9*100</f>
        <v>733.3333333333333</v>
      </c>
      <c r="G9" s="1368">
        <v>54</v>
      </c>
      <c r="H9" s="1368">
        <v>1591</v>
      </c>
      <c r="I9" s="1369">
        <f>H9/G9*100</f>
        <v>2946.296296296296</v>
      </c>
      <c r="J9" s="1368">
        <v>6</v>
      </c>
      <c r="K9" s="1368">
        <v>275</v>
      </c>
      <c r="L9" s="1369">
        <f>K9/J9*100</f>
        <v>4583.333333333334</v>
      </c>
      <c r="M9" s="1368">
        <v>24</v>
      </c>
      <c r="N9" s="1368">
        <v>396</v>
      </c>
      <c r="O9" s="1369">
        <f>N9/M9*100</f>
        <v>1650</v>
      </c>
      <c r="P9" s="931"/>
      <c r="Q9" s="931"/>
      <c r="R9" s="931"/>
      <c r="S9" s="1368"/>
      <c r="T9" s="1368"/>
      <c r="U9" s="1368"/>
      <c r="V9" s="1472" t="s">
        <v>20</v>
      </c>
      <c r="W9" s="1473"/>
    </row>
    <row r="10" spans="1:23" s="105" customFormat="1" ht="19.5" customHeight="1">
      <c r="A10" s="409" t="s">
        <v>480</v>
      </c>
      <c r="B10" s="1370">
        <v>3009</v>
      </c>
      <c r="C10" s="1371">
        <v>85302.8</v>
      </c>
      <c r="D10" s="1372">
        <v>23.2</v>
      </c>
      <c r="E10" s="1372">
        <v>27</v>
      </c>
      <c r="F10" s="1373">
        <f>(E10/D10)*100</f>
        <v>116.37931034482759</v>
      </c>
      <c r="G10" s="1372">
        <v>470.8</v>
      </c>
      <c r="H10" s="1374">
        <v>10490</v>
      </c>
      <c r="I10" s="1373">
        <f>(H10/G10)*100</f>
        <v>2228.122344944775</v>
      </c>
      <c r="J10" s="1372">
        <v>786</v>
      </c>
      <c r="K10" s="1373">
        <v>45630</v>
      </c>
      <c r="L10" s="1373">
        <f>(K10/J10)*100</f>
        <v>5805.343511450382</v>
      </c>
      <c r="M10" s="1373">
        <v>1701</v>
      </c>
      <c r="N10" s="1373">
        <v>28632</v>
      </c>
      <c r="O10" s="1373">
        <f>(N10/M10)*100</f>
        <v>1683.2451499118165</v>
      </c>
      <c r="P10" s="1375">
        <v>4</v>
      </c>
      <c r="Q10" s="1375">
        <v>20</v>
      </c>
      <c r="R10" s="1373">
        <f>(Q10/P10)*100</f>
        <v>500</v>
      </c>
      <c r="S10" s="1373">
        <v>24</v>
      </c>
      <c r="T10" s="1373">
        <v>504</v>
      </c>
      <c r="U10" s="1373">
        <f>(T10/S10)*100</f>
        <v>2100</v>
      </c>
      <c r="V10" s="1472" t="s">
        <v>21</v>
      </c>
      <c r="W10" s="1473"/>
    </row>
    <row r="11" spans="1:22" s="105" customFormat="1" ht="19.5" customHeight="1">
      <c r="A11" s="191" t="s">
        <v>1449</v>
      </c>
      <c r="B11" s="1367">
        <v>3315</v>
      </c>
      <c r="C11" s="1368">
        <v>87773</v>
      </c>
      <c r="D11" s="1368">
        <v>45</v>
      </c>
      <c r="E11" s="1368">
        <v>109</v>
      </c>
      <c r="F11" s="1369">
        <v>240</v>
      </c>
      <c r="G11" s="1368">
        <v>86</v>
      </c>
      <c r="H11" s="1368">
        <v>2606</v>
      </c>
      <c r="I11" s="1369">
        <f>H11/G11*100</f>
        <v>3030.232558139535</v>
      </c>
      <c r="J11" s="1368">
        <v>766</v>
      </c>
      <c r="K11" s="1368">
        <v>44243</v>
      </c>
      <c r="L11" s="1369">
        <v>5775</v>
      </c>
      <c r="M11" s="1368">
        <v>1863</v>
      </c>
      <c r="N11" s="1368">
        <v>29157</v>
      </c>
      <c r="O11" s="1369">
        <v>1563</v>
      </c>
      <c r="P11" s="931">
        <v>6</v>
      </c>
      <c r="Q11" s="931">
        <v>50</v>
      </c>
      <c r="R11" s="931">
        <v>831</v>
      </c>
      <c r="S11" s="1368">
        <v>549</v>
      </c>
      <c r="T11" s="1368">
        <v>11608</v>
      </c>
      <c r="U11" s="1368">
        <v>2112</v>
      </c>
      <c r="V11" s="211" t="s">
        <v>22</v>
      </c>
    </row>
    <row r="12" spans="1:22" s="105" customFormat="1" ht="19.5" customHeight="1">
      <c r="A12" s="818" t="s">
        <v>1436</v>
      </c>
      <c r="B12" s="1376">
        <f>SUM(D12,G12,J12,M12,P12,S12)</f>
        <v>3465</v>
      </c>
      <c r="C12" s="1377">
        <f>SUM(E12,H12,K12,N12,Q12,T12)</f>
        <v>92771</v>
      </c>
      <c r="D12" s="1377">
        <v>42</v>
      </c>
      <c r="E12" s="1377">
        <v>160</v>
      </c>
      <c r="F12" s="1378">
        <f>E12/D12*100</f>
        <v>380.9523809523809</v>
      </c>
      <c r="G12" s="1377">
        <v>80</v>
      </c>
      <c r="H12" s="1377">
        <v>2320</v>
      </c>
      <c r="I12" s="1378">
        <f>H12/G12*100</f>
        <v>2900</v>
      </c>
      <c r="J12" s="1377">
        <v>822</v>
      </c>
      <c r="K12" s="1377">
        <v>47242</v>
      </c>
      <c r="L12" s="1378">
        <f>K12/J12*100</f>
        <v>5747.20194647202</v>
      </c>
      <c r="M12" s="1377">
        <v>1891</v>
      </c>
      <c r="N12" s="1377">
        <v>29955</v>
      </c>
      <c r="O12" s="1378">
        <f>N12/M12*100</f>
        <v>1584.0824960338446</v>
      </c>
      <c r="P12" s="1379">
        <v>5</v>
      </c>
      <c r="Q12" s="1379">
        <v>36</v>
      </c>
      <c r="R12" s="1379">
        <f>Q12/P12*100</f>
        <v>720</v>
      </c>
      <c r="S12" s="1377">
        <v>625</v>
      </c>
      <c r="T12" s="1377">
        <v>13058</v>
      </c>
      <c r="U12" s="1380">
        <f>T12/S12*100</f>
        <v>2089.28</v>
      </c>
      <c r="V12" s="819" t="s">
        <v>1436</v>
      </c>
    </row>
    <row r="13" spans="1:22" s="105" customFormat="1" ht="19.5" customHeight="1">
      <c r="A13" s="818" t="s">
        <v>1147</v>
      </c>
      <c r="B13" s="1377">
        <v>5581</v>
      </c>
      <c r="C13" s="1377">
        <v>155725</v>
      </c>
      <c r="D13" s="1377">
        <v>39</v>
      </c>
      <c r="E13" s="1377">
        <v>265</v>
      </c>
      <c r="F13" s="1378">
        <v>679</v>
      </c>
      <c r="G13" s="1377">
        <v>781</v>
      </c>
      <c r="H13" s="1377">
        <v>17496</v>
      </c>
      <c r="I13" s="1378">
        <v>2240</v>
      </c>
      <c r="J13" s="1377">
        <v>1319</v>
      </c>
      <c r="K13" s="1377">
        <v>82625</v>
      </c>
      <c r="L13" s="1378">
        <v>6264</v>
      </c>
      <c r="M13" s="1377">
        <v>3442</v>
      </c>
      <c r="N13" s="1377">
        <v>55339</v>
      </c>
      <c r="O13" s="1378">
        <v>1608</v>
      </c>
      <c r="P13" s="1379">
        <v>0</v>
      </c>
      <c r="Q13" s="1379">
        <v>0</v>
      </c>
      <c r="R13" s="1379">
        <v>0</v>
      </c>
      <c r="S13" s="1379">
        <v>0</v>
      </c>
      <c r="T13" s="1379">
        <v>0</v>
      </c>
      <c r="U13" s="1379">
        <v>0</v>
      </c>
      <c r="V13" s="819" t="s">
        <v>1147</v>
      </c>
    </row>
    <row r="14" spans="1:22" s="210" customFormat="1" ht="19.5" customHeight="1">
      <c r="A14" s="402" t="s">
        <v>1154</v>
      </c>
      <c r="B14" s="1352">
        <f>D14+G14+J14+M14+P14+S14</f>
        <v>5601</v>
      </c>
      <c r="C14" s="1352">
        <v>136911</v>
      </c>
      <c r="D14" s="1352">
        <v>18</v>
      </c>
      <c r="E14" s="1352">
        <v>61</v>
      </c>
      <c r="F14" s="1352">
        <v>339</v>
      </c>
      <c r="G14" s="1352">
        <v>1066</v>
      </c>
      <c r="H14" s="1352">
        <v>25291</v>
      </c>
      <c r="I14" s="1352">
        <v>2373</v>
      </c>
      <c r="J14" s="1352">
        <v>792</v>
      </c>
      <c r="K14" s="1352">
        <v>48794</v>
      </c>
      <c r="L14" s="1352">
        <v>6161</v>
      </c>
      <c r="M14" s="1352">
        <v>3725</v>
      </c>
      <c r="N14" s="1352">
        <v>62764</v>
      </c>
      <c r="O14" s="1352">
        <v>1685</v>
      </c>
      <c r="P14" s="1352">
        <v>0</v>
      </c>
      <c r="Q14" s="1352">
        <v>0</v>
      </c>
      <c r="R14" s="1352">
        <v>0</v>
      </c>
      <c r="S14" s="1352">
        <v>0</v>
      </c>
      <c r="T14" s="1352">
        <v>0</v>
      </c>
      <c r="U14" s="1352">
        <v>0</v>
      </c>
      <c r="V14" s="407" t="s">
        <v>1149</v>
      </c>
    </row>
    <row r="15" spans="1:99" s="124" customFormat="1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</row>
    <row r="16" spans="1:99" s="33" customFormat="1" ht="21" customHeight="1">
      <c r="A16" s="1478" t="s">
        <v>1513</v>
      </c>
      <c r="B16" s="147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15" t="s">
        <v>1514</v>
      </c>
      <c r="N16" s="169"/>
      <c r="O16" s="169"/>
      <c r="P16" s="169"/>
      <c r="Q16" s="169"/>
      <c r="R16" s="169"/>
      <c r="S16" s="169"/>
      <c r="T16" s="181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</row>
    <row r="17" spans="1:99" s="48" customFormat="1" ht="22.5" customHeight="1">
      <c r="A17" s="1491" t="s">
        <v>1444</v>
      </c>
      <c r="B17" s="383" t="s">
        <v>926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8"/>
      <c r="M17" s="1555" t="s">
        <v>879</v>
      </c>
      <c r="N17" s="1487"/>
      <c r="O17" s="207"/>
      <c r="P17" s="207"/>
      <c r="Q17" s="207"/>
      <c r="R17" s="207"/>
      <c r="S17" s="207"/>
      <c r="T17" s="207"/>
      <c r="U17" s="207"/>
      <c r="V17" s="20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spans="1:99" s="48" customFormat="1" ht="22.5" customHeight="1">
      <c r="A18" s="1492"/>
      <c r="B18" s="1510"/>
      <c r="C18" s="1511"/>
      <c r="D18" s="1484" t="s">
        <v>927</v>
      </c>
      <c r="E18" s="1482"/>
      <c r="F18" s="1483"/>
      <c r="G18" s="1481" t="s">
        <v>928</v>
      </c>
      <c r="H18" s="1482"/>
      <c r="I18" s="1483"/>
      <c r="J18" s="1484" t="s">
        <v>929</v>
      </c>
      <c r="K18" s="1482"/>
      <c r="L18" s="1483"/>
      <c r="M18" s="1563"/>
      <c r="N18" s="1488"/>
      <c r="O18" s="207"/>
      <c r="P18" s="207"/>
      <c r="Q18" s="207"/>
      <c r="R18" s="207"/>
      <c r="S18" s="207"/>
      <c r="T18" s="207"/>
      <c r="U18" s="207"/>
      <c r="V18" s="20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</row>
    <row r="19" spans="1:99" s="48" customFormat="1" ht="22.5" customHeight="1">
      <c r="A19" s="1492"/>
      <c r="B19" s="125" t="s">
        <v>930</v>
      </c>
      <c r="C19" s="185" t="s">
        <v>871</v>
      </c>
      <c r="D19" s="125" t="s">
        <v>930</v>
      </c>
      <c r="E19" s="185" t="s">
        <v>871</v>
      </c>
      <c r="F19" s="163" t="s">
        <v>872</v>
      </c>
      <c r="G19" s="125" t="s">
        <v>930</v>
      </c>
      <c r="H19" s="185" t="s">
        <v>871</v>
      </c>
      <c r="I19" s="163" t="s">
        <v>872</v>
      </c>
      <c r="J19" s="125" t="s">
        <v>930</v>
      </c>
      <c r="K19" s="185" t="s">
        <v>871</v>
      </c>
      <c r="L19" s="163" t="s">
        <v>872</v>
      </c>
      <c r="M19" s="1563"/>
      <c r="N19" s="1488"/>
      <c r="O19" s="208"/>
      <c r="P19" s="208"/>
      <c r="Q19" s="207"/>
      <c r="R19" s="207"/>
      <c r="S19" s="207"/>
      <c r="T19" s="207"/>
      <c r="U19" s="207"/>
      <c r="V19" s="20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</row>
    <row r="20" spans="1:97" s="48" customFormat="1" ht="22.5" customHeight="1">
      <c r="A20" s="1493"/>
      <c r="B20" s="164" t="s">
        <v>873</v>
      </c>
      <c r="C20" s="164"/>
      <c r="D20" s="164" t="s">
        <v>873</v>
      </c>
      <c r="E20" s="164"/>
      <c r="F20" s="186" t="s">
        <v>874</v>
      </c>
      <c r="G20" s="164" t="s">
        <v>873</v>
      </c>
      <c r="H20" s="164"/>
      <c r="I20" s="186" t="s">
        <v>874</v>
      </c>
      <c r="J20" s="164" t="s">
        <v>873</v>
      </c>
      <c r="K20" s="164"/>
      <c r="L20" s="186" t="s">
        <v>874</v>
      </c>
      <c r="M20" s="1556"/>
      <c r="N20" s="1489"/>
      <c r="O20" s="208"/>
      <c r="P20" s="208"/>
      <c r="Q20" s="207"/>
      <c r="R20" s="207"/>
      <c r="S20" s="207"/>
      <c r="T20" s="207"/>
      <c r="U20" s="207"/>
      <c r="V20" s="20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</row>
    <row r="21" spans="1:14" s="104" customFormat="1" ht="19.5" customHeight="1">
      <c r="A21" s="446" t="s">
        <v>262</v>
      </c>
      <c r="B21" s="551">
        <v>148</v>
      </c>
      <c r="C21" s="552">
        <v>7455</v>
      </c>
      <c r="D21" s="462">
        <v>148</v>
      </c>
      <c r="E21" s="462">
        <v>7455</v>
      </c>
      <c r="F21" s="552">
        <v>5037.1621621621625</v>
      </c>
      <c r="G21" s="553" t="s">
        <v>218</v>
      </c>
      <c r="H21" s="553" t="s">
        <v>218</v>
      </c>
      <c r="I21" s="553" t="s">
        <v>218</v>
      </c>
      <c r="J21" s="553" t="s">
        <v>218</v>
      </c>
      <c r="K21" s="553" t="s">
        <v>218</v>
      </c>
      <c r="L21" s="553" t="s">
        <v>218</v>
      </c>
      <c r="M21" s="1508" t="s">
        <v>23</v>
      </c>
      <c r="N21" s="1509"/>
    </row>
    <row r="22" spans="1:14" s="209" customFormat="1" ht="19.5" customHeight="1">
      <c r="A22" s="445" t="s">
        <v>1533</v>
      </c>
      <c r="B22" s="554">
        <v>2197</v>
      </c>
      <c r="C22" s="555">
        <v>98287</v>
      </c>
      <c r="D22" s="556">
        <v>982</v>
      </c>
      <c r="E22" s="555">
        <v>44827</v>
      </c>
      <c r="F22" s="554">
        <v>4564.867617107943</v>
      </c>
      <c r="G22" s="554">
        <v>1215</v>
      </c>
      <c r="H22" s="554">
        <v>53460</v>
      </c>
      <c r="I22" s="554">
        <v>4400</v>
      </c>
      <c r="J22" s="557" t="s">
        <v>1440</v>
      </c>
      <c r="K22" s="557" t="s">
        <v>1440</v>
      </c>
      <c r="L22" s="557" t="s">
        <v>1440</v>
      </c>
      <c r="M22" s="1508" t="s">
        <v>24</v>
      </c>
      <c r="N22" s="1509"/>
    </row>
    <row r="23" spans="1:14" s="105" customFormat="1" ht="19.5" customHeight="1">
      <c r="A23" s="410" t="s">
        <v>263</v>
      </c>
      <c r="B23" s="558">
        <v>203.7</v>
      </c>
      <c r="C23" s="559">
        <v>12755</v>
      </c>
      <c r="D23" s="463">
        <v>204</v>
      </c>
      <c r="E23" s="463">
        <v>12755</v>
      </c>
      <c r="F23" s="559">
        <f>E23/D23*100</f>
        <v>6252.450980392156</v>
      </c>
      <c r="G23" s="560" t="s">
        <v>218</v>
      </c>
      <c r="H23" s="560" t="s">
        <v>218</v>
      </c>
      <c r="I23" s="560" t="s">
        <v>218</v>
      </c>
      <c r="J23" s="560" t="s">
        <v>218</v>
      </c>
      <c r="K23" s="560" t="s">
        <v>218</v>
      </c>
      <c r="L23" s="560" t="s">
        <v>218</v>
      </c>
      <c r="M23" s="1508" t="s">
        <v>25</v>
      </c>
      <c r="N23" s="1509"/>
    </row>
    <row r="24" spans="1:14" s="209" customFormat="1" ht="19.5" customHeight="1">
      <c r="A24" s="409" t="s">
        <v>480</v>
      </c>
      <c r="B24" s="554">
        <v>1639</v>
      </c>
      <c r="C24" s="554">
        <v>86876</v>
      </c>
      <c r="D24" s="561">
        <v>1288.3</v>
      </c>
      <c r="E24" s="561">
        <v>71125.7</v>
      </c>
      <c r="F24" s="554">
        <v>5521</v>
      </c>
      <c r="G24" s="554">
        <v>351</v>
      </c>
      <c r="H24" s="554">
        <v>15790</v>
      </c>
      <c r="I24" s="554">
        <v>4499</v>
      </c>
      <c r="J24" s="557" t="s">
        <v>1440</v>
      </c>
      <c r="K24" s="557" t="s">
        <v>1440</v>
      </c>
      <c r="L24" s="557" t="s">
        <v>1440</v>
      </c>
      <c r="M24" s="1508" t="s">
        <v>26</v>
      </c>
      <c r="N24" s="1509"/>
    </row>
    <row r="25" spans="1:14" s="105" customFormat="1" ht="19.5" customHeight="1">
      <c r="A25" s="191" t="s">
        <v>1449</v>
      </c>
      <c r="B25" s="562">
        <v>2030</v>
      </c>
      <c r="C25" s="563">
        <v>118452</v>
      </c>
      <c r="D25" s="449">
        <v>1034</v>
      </c>
      <c r="E25" s="449">
        <v>67024</v>
      </c>
      <c r="F25" s="563">
        <v>6480</v>
      </c>
      <c r="G25" s="564">
        <v>1196</v>
      </c>
      <c r="H25" s="564">
        <v>51428</v>
      </c>
      <c r="I25" s="564">
        <v>4299</v>
      </c>
      <c r="J25" s="564" t="s">
        <v>218</v>
      </c>
      <c r="K25" s="564" t="s">
        <v>218</v>
      </c>
      <c r="L25" s="564" t="s">
        <v>218</v>
      </c>
      <c r="M25" s="1522" t="s">
        <v>27</v>
      </c>
      <c r="N25" s="1490"/>
    </row>
    <row r="26" spans="1:14" s="210" customFormat="1" ht="19.5" customHeight="1">
      <c r="A26" s="818" t="s">
        <v>1436</v>
      </c>
      <c r="B26" s="820">
        <f>SUM(D26,G26,J26)</f>
        <v>2366</v>
      </c>
      <c r="C26" s="821">
        <f>SUM(E26,H26,K26)</f>
        <v>122147</v>
      </c>
      <c r="D26" s="822">
        <v>1179</v>
      </c>
      <c r="E26" s="822">
        <v>70938</v>
      </c>
      <c r="F26" s="821">
        <f>E26/D26*100</f>
        <v>6016.793893129771</v>
      </c>
      <c r="G26" s="823">
        <v>1187</v>
      </c>
      <c r="H26" s="823">
        <v>51209</v>
      </c>
      <c r="I26" s="823">
        <f>H26/G26*100</f>
        <v>4314.153327716934</v>
      </c>
      <c r="J26" s="823" t="s">
        <v>1494</v>
      </c>
      <c r="K26" s="823" t="s">
        <v>1494</v>
      </c>
      <c r="L26" s="824" t="s">
        <v>1494</v>
      </c>
      <c r="M26" s="1474" t="s">
        <v>1436</v>
      </c>
      <c r="N26" s="1475"/>
    </row>
    <row r="27" spans="1:14" s="210" customFormat="1" ht="19.5" customHeight="1">
      <c r="A27" s="818" t="s">
        <v>1147</v>
      </c>
      <c r="B27" s="821">
        <v>5811</v>
      </c>
      <c r="C27" s="821">
        <v>262650</v>
      </c>
      <c r="D27" s="822">
        <v>4611</v>
      </c>
      <c r="E27" s="822">
        <v>211746</v>
      </c>
      <c r="F27" s="821">
        <v>4592</v>
      </c>
      <c r="G27" s="823">
        <v>1200</v>
      </c>
      <c r="H27" s="823">
        <v>50904</v>
      </c>
      <c r="I27" s="823">
        <v>4242</v>
      </c>
      <c r="J27" s="823" t="s">
        <v>1440</v>
      </c>
      <c r="K27" s="823" t="s">
        <v>1440</v>
      </c>
      <c r="L27" s="824" t="s">
        <v>1440</v>
      </c>
      <c r="M27" s="1474" t="s">
        <v>1147</v>
      </c>
      <c r="N27" s="1523"/>
    </row>
    <row r="28" spans="1:14" s="210" customFormat="1" ht="19.5" customHeight="1">
      <c r="A28" s="1199" t="s">
        <v>1235</v>
      </c>
      <c r="B28" s="1193">
        <f>D28+G28+J28</f>
        <v>6065</v>
      </c>
      <c r="C28" s="1193">
        <f>E28+H28+K28</f>
        <v>336065</v>
      </c>
      <c r="D28" s="1193">
        <v>4550</v>
      </c>
      <c r="E28" s="1193">
        <v>267920</v>
      </c>
      <c r="F28" s="1193">
        <v>5888</v>
      </c>
      <c r="G28" s="1193">
        <v>1515</v>
      </c>
      <c r="H28" s="1193">
        <v>68145</v>
      </c>
      <c r="I28" s="1193">
        <v>4498</v>
      </c>
      <c r="J28" s="1194">
        <v>0</v>
      </c>
      <c r="K28" s="1194">
        <v>0</v>
      </c>
      <c r="L28" s="1194">
        <v>0</v>
      </c>
      <c r="M28" s="1468" t="s">
        <v>1235</v>
      </c>
      <c r="N28" s="1469"/>
    </row>
    <row r="29" spans="1:21" s="547" customFormat="1" ht="15.75" customHeight="1">
      <c r="A29" s="1480" t="s">
        <v>1385</v>
      </c>
      <c r="B29" s="1465"/>
      <c r="C29" s="1465"/>
      <c r="D29" s="959"/>
      <c r="E29" s="870"/>
      <c r="F29" s="1195"/>
      <c r="G29" s="864"/>
      <c r="H29" s="887" t="s">
        <v>1234</v>
      </c>
      <c r="I29" s="864"/>
      <c r="J29" s="1165"/>
      <c r="K29" s="1196"/>
      <c r="L29" s="1165"/>
      <c r="M29" s="546"/>
      <c r="S29" s="546"/>
      <c r="T29" s="546"/>
      <c r="U29" s="546"/>
    </row>
    <row r="30" spans="1:99" s="124" customFormat="1" ht="12.75">
      <c r="A30" s="1466" t="s">
        <v>1271</v>
      </c>
      <c r="B30" s="1467"/>
      <c r="C30" s="1467"/>
      <c r="D30" s="870"/>
      <c r="E30" s="870"/>
      <c r="F30" s="1197"/>
      <c r="G30" s="870"/>
      <c r="H30" s="870" t="s">
        <v>1272</v>
      </c>
      <c r="I30" s="870"/>
      <c r="J30" s="1198"/>
      <c r="K30" s="1197"/>
      <c r="L30" s="1198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</row>
    <row r="31" spans="1:99" s="124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</row>
    <row r="32" spans="1:99" s="124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</row>
    <row r="33" spans="1:99" s="124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</row>
  </sheetData>
  <mergeCells count="32">
    <mergeCell ref="A29:C29"/>
    <mergeCell ref="A30:C30"/>
    <mergeCell ref="V8:W8"/>
    <mergeCell ref="V9:W9"/>
    <mergeCell ref="V10:W10"/>
    <mergeCell ref="M25:N25"/>
    <mergeCell ref="M28:N28"/>
    <mergeCell ref="M21:N21"/>
    <mergeCell ref="M22:N22"/>
    <mergeCell ref="M23:N23"/>
    <mergeCell ref="M27:N27"/>
    <mergeCell ref="A1:V1"/>
    <mergeCell ref="A16:B16"/>
    <mergeCell ref="A17:A20"/>
    <mergeCell ref="B18:C18"/>
    <mergeCell ref="D18:F18"/>
    <mergeCell ref="G18:I18"/>
    <mergeCell ref="J18:L18"/>
    <mergeCell ref="P4:R4"/>
    <mergeCell ref="S4:U4"/>
    <mergeCell ref="M24:N24"/>
    <mergeCell ref="M26:N26"/>
    <mergeCell ref="M17:N20"/>
    <mergeCell ref="A2:B2"/>
    <mergeCell ref="V7:W7"/>
    <mergeCell ref="A3:A6"/>
    <mergeCell ref="V3:V6"/>
    <mergeCell ref="B4:C4"/>
    <mergeCell ref="D4:F4"/>
    <mergeCell ref="G4:I4"/>
    <mergeCell ref="J4:L4"/>
    <mergeCell ref="M4:O4"/>
  </mergeCells>
  <printOptions/>
  <pageMargins left="0.34" right="0.38" top="0.984251968503937" bottom="0.984251968503937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4">
      <selection activeCell="R18" sqref="R18"/>
    </sheetView>
  </sheetViews>
  <sheetFormatPr defaultColWidth="9.140625" defaultRowHeight="12.75"/>
  <cols>
    <col min="1" max="1" width="9.7109375" style="2" customWidth="1"/>
    <col min="2" max="2" width="7.57421875" style="2" customWidth="1"/>
    <col min="3" max="3" width="9.8515625" style="2" customWidth="1"/>
    <col min="4" max="4" width="7.140625" style="2" bestFit="1" customWidth="1"/>
    <col min="5" max="5" width="9.7109375" style="2" customWidth="1"/>
    <col min="6" max="6" width="7.140625" style="2" bestFit="1" customWidth="1"/>
    <col min="7" max="7" width="9.7109375" style="2" customWidth="1"/>
    <col min="8" max="8" width="7.140625" style="2" bestFit="1" customWidth="1"/>
    <col min="9" max="9" width="9.7109375" style="2" customWidth="1"/>
    <col min="10" max="10" width="7.140625" style="2" bestFit="1" customWidth="1"/>
    <col min="11" max="11" width="9.7109375" style="2" customWidth="1"/>
    <col min="12" max="12" width="7.140625" style="2" bestFit="1" customWidth="1"/>
    <col min="13" max="13" width="9.7109375" style="2" customWidth="1"/>
    <col min="14" max="14" width="7.140625" style="2" bestFit="1" customWidth="1"/>
    <col min="15" max="15" width="9.7109375" style="2" customWidth="1"/>
    <col min="16" max="16" width="7.140625" style="2" bestFit="1" customWidth="1"/>
    <col min="17" max="17" width="9.7109375" style="2" customWidth="1"/>
    <col min="18" max="18" width="10.8515625" style="2" customWidth="1"/>
    <col min="19" max="16384" width="9.140625" style="2" customWidth="1"/>
  </cols>
  <sheetData>
    <row r="1" spans="1:17" ht="32.25" customHeight="1">
      <c r="A1" s="1603" t="s">
        <v>1267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12"/>
      <c r="O1" s="1612"/>
      <c r="P1" s="1612"/>
      <c r="Q1" s="1612"/>
    </row>
    <row r="2" spans="1:18" s="6" customFormat="1" ht="18" customHeight="1">
      <c r="A2" s="1613" t="s">
        <v>939</v>
      </c>
      <c r="B2" s="1613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5"/>
      <c r="P2" s="5"/>
      <c r="Q2" s="5"/>
      <c r="R2" s="5" t="s">
        <v>940</v>
      </c>
    </row>
    <row r="3" spans="1:18" s="6" customFormat="1" ht="46.5" customHeight="1">
      <c r="A3" s="1417" t="s">
        <v>1207</v>
      </c>
      <c r="B3" s="1470" t="s">
        <v>219</v>
      </c>
      <c r="C3" s="1440"/>
      <c r="D3" s="1470" t="s">
        <v>220</v>
      </c>
      <c r="E3" s="1440"/>
      <c r="F3" s="1470" t="s">
        <v>221</v>
      </c>
      <c r="G3" s="1440"/>
      <c r="H3" s="1470" t="s">
        <v>222</v>
      </c>
      <c r="I3" s="1440"/>
      <c r="J3" s="1470" t="s">
        <v>223</v>
      </c>
      <c r="K3" s="1440"/>
      <c r="L3" s="1470" t="s">
        <v>224</v>
      </c>
      <c r="M3" s="1440"/>
      <c r="N3" s="1470" t="s">
        <v>225</v>
      </c>
      <c r="O3" s="1440"/>
      <c r="P3" s="1470" t="s">
        <v>226</v>
      </c>
      <c r="Q3" s="1440"/>
      <c r="R3" s="1441" t="s">
        <v>1194</v>
      </c>
    </row>
    <row r="4" spans="1:18" s="6" customFormat="1" ht="36.75" customHeight="1">
      <c r="A4" s="1610"/>
      <c r="B4" s="110" t="s">
        <v>227</v>
      </c>
      <c r="C4" s="214" t="s">
        <v>228</v>
      </c>
      <c r="D4" s="110" t="s">
        <v>227</v>
      </c>
      <c r="E4" s="214" t="s">
        <v>228</v>
      </c>
      <c r="F4" s="110" t="s">
        <v>227</v>
      </c>
      <c r="G4" s="214" t="s">
        <v>228</v>
      </c>
      <c r="H4" s="110" t="s">
        <v>227</v>
      </c>
      <c r="I4" s="214" t="s">
        <v>228</v>
      </c>
      <c r="J4" s="110" t="s">
        <v>227</v>
      </c>
      <c r="K4" s="214" t="s">
        <v>228</v>
      </c>
      <c r="L4" s="110" t="s">
        <v>227</v>
      </c>
      <c r="M4" s="214" t="s">
        <v>228</v>
      </c>
      <c r="N4" s="110" t="s">
        <v>227</v>
      </c>
      <c r="O4" s="214" t="s">
        <v>228</v>
      </c>
      <c r="P4" s="110" t="s">
        <v>227</v>
      </c>
      <c r="Q4" s="215" t="s">
        <v>228</v>
      </c>
      <c r="R4" s="1442"/>
    </row>
    <row r="5" spans="1:18" s="6" customFormat="1" ht="36.75" customHeight="1">
      <c r="A5" s="1611"/>
      <c r="B5" s="239" t="s">
        <v>1550</v>
      </c>
      <c r="C5" s="255" t="s">
        <v>1549</v>
      </c>
      <c r="D5" s="239" t="s">
        <v>1550</v>
      </c>
      <c r="E5" s="255" t="s">
        <v>1549</v>
      </c>
      <c r="F5" s="239" t="s">
        <v>1550</v>
      </c>
      <c r="G5" s="255" t="s">
        <v>1549</v>
      </c>
      <c r="H5" s="239" t="s">
        <v>1550</v>
      </c>
      <c r="I5" s="255" t="s">
        <v>1549</v>
      </c>
      <c r="J5" s="239" t="s">
        <v>1550</v>
      </c>
      <c r="K5" s="255" t="s">
        <v>1549</v>
      </c>
      <c r="L5" s="239" t="s">
        <v>1550</v>
      </c>
      <c r="M5" s="255" t="s">
        <v>1549</v>
      </c>
      <c r="N5" s="239" t="s">
        <v>1550</v>
      </c>
      <c r="O5" s="255" t="s">
        <v>1549</v>
      </c>
      <c r="P5" s="239" t="s">
        <v>1550</v>
      </c>
      <c r="Q5" s="255" t="s">
        <v>1549</v>
      </c>
      <c r="R5" s="1416"/>
    </row>
    <row r="6" spans="1:18" s="509" customFormat="1" ht="30" customHeight="1">
      <c r="A6" s="565" t="s">
        <v>942</v>
      </c>
      <c r="B6" s="566">
        <v>193</v>
      </c>
      <c r="C6" s="567">
        <v>34448</v>
      </c>
      <c r="D6" s="567">
        <v>53</v>
      </c>
      <c r="E6" s="567">
        <v>18064</v>
      </c>
      <c r="F6" s="567">
        <v>32</v>
      </c>
      <c r="G6" s="567">
        <v>1732</v>
      </c>
      <c r="H6" s="567" t="s">
        <v>1440</v>
      </c>
      <c r="I6" s="567" t="s">
        <v>1440</v>
      </c>
      <c r="J6" s="567">
        <v>11</v>
      </c>
      <c r="K6" s="746">
        <v>3176</v>
      </c>
      <c r="L6" s="747">
        <v>41</v>
      </c>
      <c r="M6" s="746">
        <v>2035</v>
      </c>
      <c r="N6" s="747">
        <v>42</v>
      </c>
      <c r="O6" s="746">
        <v>2296</v>
      </c>
      <c r="P6" s="747">
        <v>14</v>
      </c>
      <c r="Q6" s="746">
        <v>7145</v>
      </c>
      <c r="R6" s="548" t="s">
        <v>942</v>
      </c>
    </row>
    <row r="7" spans="1:18" s="509" customFormat="1" ht="30" customHeight="1">
      <c r="A7" s="565" t="s">
        <v>943</v>
      </c>
      <c r="B7" s="566">
        <v>315</v>
      </c>
      <c r="C7" s="567">
        <v>98086</v>
      </c>
      <c r="D7" s="567">
        <v>119</v>
      </c>
      <c r="E7" s="567">
        <v>67464</v>
      </c>
      <c r="F7" s="567">
        <v>54</v>
      </c>
      <c r="G7" s="567">
        <v>4727</v>
      </c>
      <c r="H7" s="567" t="s">
        <v>1440</v>
      </c>
      <c r="I7" s="567" t="s">
        <v>1440</v>
      </c>
      <c r="J7" s="567" t="s">
        <v>1440</v>
      </c>
      <c r="K7" s="567" t="s">
        <v>1440</v>
      </c>
      <c r="L7" s="747">
        <v>33</v>
      </c>
      <c r="M7" s="746">
        <v>1040</v>
      </c>
      <c r="N7" s="747">
        <v>70</v>
      </c>
      <c r="O7" s="746">
        <v>2247</v>
      </c>
      <c r="P7" s="747">
        <v>39</v>
      </c>
      <c r="Q7" s="746">
        <v>22608</v>
      </c>
      <c r="R7" s="549" t="s">
        <v>943</v>
      </c>
    </row>
    <row r="8" spans="1:18" s="509" customFormat="1" ht="30" customHeight="1">
      <c r="A8" s="550" t="s">
        <v>944</v>
      </c>
      <c r="B8" s="566">
        <v>482</v>
      </c>
      <c r="C8" s="567">
        <v>134755</v>
      </c>
      <c r="D8" s="567">
        <v>148</v>
      </c>
      <c r="E8" s="567">
        <v>89514</v>
      </c>
      <c r="F8" s="567">
        <v>52</v>
      </c>
      <c r="G8" s="567">
        <v>3160</v>
      </c>
      <c r="H8" s="567" t="s">
        <v>1440</v>
      </c>
      <c r="I8" s="567" t="s">
        <v>1440</v>
      </c>
      <c r="J8" s="567" t="s">
        <v>1440</v>
      </c>
      <c r="K8" s="567" t="s">
        <v>1440</v>
      </c>
      <c r="L8" s="747">
        <v>109</v>
      </c>
      <c r="M8" s="746">
        <v>2635</v>
      </c>
      <c r="N8" s="747">
        <v>154</v>
      </c>
      <c r="O8" s="746">
        <v>34024</v>
      </c>
      <c r="P8" s="747">
        <v>19</v>
      </c>
      <c r="Q8" s="746">
        <v>5422</v>
      </c>
      <c r="R8" s="549" t="s">
        <v>944</v>
      </c>
    </row>
    <row r="9" spans="1:18" s="509" customFormat="1" ht="30" customHeight="1">
      <c r="A9" s="550" t="s">
        <v>945</v>
      </c>
      <c r="B9" s="566">
        <v>408</v>
      </c>
      <c r="C9" s="568">
        <v>99756</v>
      </c>
      <c r="D9" s="568">
        <v>169</v>
      </c>
      <c r="E9" s="568">
        <v>81298</v>
      </c>
      <c r="F9" s="568">
        <v>48</v>
      </c>
      <c r="G9" s="568">
        <v>12693</v>
      </c>
      <c r="H9" s="567" t="s">
        <v>1440</v>
      </c>
      <c r="I9" s="567" t="s">
        <v>1440</v>
      </c>
      <c r="J9" s="567" t="s">
        <v>1440</v>
      </c>
      <c r="K9" s="567" t="s">
        <v>1440</v>
      </c>
      <c r="L9" s="747">
        <v>82</v>
      </c>
      <c r="M9" s="747">
        <v>1031</v>
      </c>
      <c r="N9" s="747">
        <v>106</v>
      </c>
      <c r="O9" s="747">
        <v>4159</v>
      </c>
      <c r="P9" s="747">
        <v>3</v>
      </c>
      <c r="Q9" s="747">
        <v>576</v>
      </c>
      <c r="R9" s="549" t="s">
        <v>945</v>
      </c>
    </row>
    <row r="10" spans="1:18" s="509" customFormat="1" ht="30" customHeight="1">
      <c r="A10" s="550" t="s">
        <v>1430</v>
      </c>
      <c r="B10" s="566">
        <v>434</v>
      </c>
      <c r="C10" s="568">
        <v>90688</v>
      </c>
      <c r="D10" s="568">
        <v>154</v>
      </c>
      <c r="E10" s="568">
        <v>82298</v>
      </c>
      <c r="F10" s="568">
        <v>44</v>
      </c>
      <c r="G10" s="568">
        <v>3413</v>
      </c>
      <c r="H10" s="567" t="s">
        <v>1440</v>
      </c>
      <c r="I10" s="567" t="s">
        <v>1440</v>
      </c>
      <c r="J10" s="567" t="s">
        <v>1440</v>
      </c>
      <c r="K10" s="567" t="s">
        <v>1440</v>
      </c>
      <c r="L10" s="747">
        <v>92</v>
      </c>
      <c r="M10" s="747">
        <v>1472</v>
      </c>
      <c r="N10" s="747">
        <v>142</v>
      </c>
      <c r="O10" s="747">
        <v>2520</v>
      </c>
      <c r="P10" s="747">
        <v>2</v>
      </c>
      <c r="Q10" s="747">
        <v>570</v>
      </c>
      <c r="R10" s="549" t="s">
        <v>1430</v>
      </c>
    </row>
    <row r="11" spans="1:18" s="509" customFormat="1" ht="30" customHeight="1">
      <c r="A11" s="550" t="s">
        <v>1431</v>
      </c>
      <c r="B11" s="566">
        <v>442</v>
      </c>
      <c r="C11" s="568">
        <v>88318</v>
      </c>
      <c r="D11" s="568">
        <v>110</v>
      </c>
      <c r="E11" s="568">
        <v>77707</v>
      </c>
      <c r="F11" s="568">
        <v>56</v>
      </c>
      <c r="G11" s="568">
        <v>5334</v>
      </c>
      <c r="H11" s="567" t="s">
        <v>1440</v>
      </c>
      <c r="I11" s="567" t="s">
        <v>1440</v>
      </c>
      <c r="J11" s="567" t="s">
        <v>1440</v>
      </c>
      <c r="K11" s="567" t="s">
        <v>1440</v>
      </c>
      <c r="L11" s="747">
        <v>138</v>
      </c>
      <c r="M11" s="747">
        <v>1915</v>
      </c>
      <c r="N11" s="747">
        <v>144</v>
      </c>
      <c r="O11" s="747">
        <v>15401</v>
      </c>
      <c r="P11" s="747">
        <v>2</v>
      </c>
      <c r="Q11" s="747">
        <v>603</v>
      </c>
      <c r="R11" s="549" t="s">
        <v>1431</v>
      </c>
    </row>
    <row r="12" spans="1:18" s="509" customFormat="1" ht="30" customHeight="1">
      <c r="A12" s="550" t="s">
        <v>1432</v>
      </c>
      <c r="B12" s="566">
        <v>416</v>
      </c>
      <c r="C12" s="568">
        <v>69252</v>
      </c>
      <c r="D12" s="568">
        <v>160</v>
      </c>
      <c r="E12" s="568">
        <v>58218</v>
      </c>
      <c r="F12" s="568">
        <v>3</v>
      </c>
      <c r="G12" s="568">
        <v>558</v>
      </c>
      <c r="H12" s="567">
        <v>42</v>
      </c>
      <c r="I12" s="567">
        <v>5060</v>
      </c>
      <c r="J12" s="567">
        <v>5</v>
      </c>
      <c r="K12" s="746">
        <v>1520</v>
      </c>
      <c r="L12" s="747">
        <v>145</v>
      </c>
      <c r="M12" s="747">
        <v>1498</v>
      </c>
      <c r="N12" s="747">
        <v>59</v>
      </c>
      <c r="O12" s="747">
        <v>1317</v>
      </c>
      <c r="P12" s="747">
        <v>2</v>
      </c>
      <c r="Q12" s="747">
        <v>1081</v>
      </c>
      <c r="R12" s="549" t="s">
        <v>946</v>
      </c>
    </row>
    <row r="13" spans="1:18" s="509" customFormat="1" ht="30" customHeight="1">
      <c r="A13" s="550" t="s">
        <v>1433</v>
      </c>
      <c r="B13" s="566">
        <v>433</v>
      </c>
      <c r="C13" s="568">
        <v>64143</v>
      </c>
      <c r="D13" s="568">
        <v>160</v>
      </c>
      <c r="E13" s="568">
        <v>51250</v>
      </c>
      <c r="F13" s="568">
        <v>2</v>
      </c>
      <c r="G13" s="568">
        <v>242</v>
      </c>
      <c r="H13" s="567">
        <v>40</v>
      </c>
      <c r="I13" s="567">
        <v>6433</v>
      </c>
      <c r="J13" s="567">
        <v>7</v>
      </c>
      <c r="K13" s="746">
        <v>1710</v>
      </c>
      <c r="L13" s="747">
        <v>114</v>
      </c>
      <c r="M13" s="747">
        <v>1506</v>
      </c>
      <c r="N13" s="747">
        <v>109</v>
      </c>
      <c r="O13" s="747">
        <v>1963</v>
      </c>
      <c r="P13" s="747">
        <v>1</v>
      </c>
      <c r="Q13" s="747">
        <v>1039</v>
      </c>
      <c r="R13" s="549" t="s">
        <v>947</v>
      </c>
    </row>
    <row r="14" spans="1:18" s="509" customFormat="1" ht="30" customHeight="1">
      <c r="A14" s="550" t="s">
        <v>1434</v>
      </c>
      <c r="B14" s="566">
        <v>471</v>
      </c>
      <c r="C14" s="568">
        <v>59407</v>
      </c>
      <c r="D14" s="568">
        <v>175</v>
      </c>
      <c r="E14" s="568">
        <v>48032</v>
      </c>
      <c r="F14" s="568">
        <v>6</v>
      </c>
      <c r="G14" s="568">
        <v>529</v>
      </c>
      <c r="H14" s="567">
        <v>36</v>
      </c>
      <c r="I14" s="567">
        <v>3967</v>
      </c>
      <c r="J14" s="567">
        <v>7</v>
      </c>
      <c r="K14" s="746">
        <v>1823</v>
      </c>
      <c r="L14" s="747">
        <v>166</v>
      </c>
      <c r="M14" s="747">
        <v>2209</v>
      </c>
      <c r="N14" s="747">
        <v>80</v>
      </c>
      <c r="O14" s="747">
        <v>2283</v>
      </c>
      <c r="P14" s="747">
        <v>1</v>
      </c>
      <c r="Q14" s="747">
        <v>564</v>
      </c>
      <c r="R14" s="549" t="s">
        <v>1434</v>
      </c>
    </row>
    <row r="15" spans="1:18" s="509" customFormat="1" ht="30" customHeight="1">
      <c r="A15" s="516" t="s">
        <v>1436</v>
      </c>
      <c r="B15" s="845">
        <f>SUM(D15,F15,H15,J15,L15,N15,P15)</f>
        <v>347</v>
      </c>
      <c r="C15" s="846">
        <f>SUM(E15,G15,I15,K15,M15,O15,Q15)</f>
        <v>45975</v>
      </c>
      <c r="D15" s="846">
        <v>145</v>
      </c>
      <c r="E15" s="846">
        <v>42217</v>
      </c>
      <c r="F15" s="846">
        <v>9</v>
      </c>
      <c r="G15" s="846">
        <v>513</v>
      </c>
      <c r="H15" s="846">
        <v>25</v>
      </c>
      <c r="I15" s="846">
        <v>1361</v>
      </c>
      <c r="J15" s="846">
        <v>4</v>
      </c>
      <c r="K15" s="855">
        <v>708</v>
      </c>
      <c r="L15" s="855">
        <v>89</v>
      </c>
      <c r="M15" s="855">
        <v>502</v>
      </c>
      <c r="N15" s="855">
        <v>74</v>
      </c>
      <c r="O15" s="855">
        <v>600</v>
      </c>
      <c r="P15" s="855">
        <v>1</v>
      </c>
      <c r="Q15" s="855">
        <v>74</v>
      </c>
      <c r="R15" s="353" t="s">
        <v>1436</v>
      </c>
    </row>
    <row r="16" spans="1:18" s="509" customFormat="1" ht="30" customHeight="1">
      <c r="A16" s="516" t="s">
        <v>1147</v>
      </c>
      <c r="B16" s="845">
        <v>343</v>
      </c>
      <c r="C16" s="846">
        <v>45735</v>
      </c>
      <c r="D16" s="846">
        <v>126</v>
      </c>
      <c r="E16" s="846">
        <v>40548</v>
      </c>
      <c r="F16" s="846">
        <v>8</v>
      </c>
      <c r="G16" s="846">
        <v>354</v>
      </c>
      <c r="H16" s="846">
        <v>32</v>
      </c>
      <c r="I16" s="846">
        <v>1602</v>
      </c>
      <c r="J16" s="846">
        <v>5</v>
      </c>
      <c r="K16" s="855">
        <v>1128</v>
      </c>
      <c r="L16" s="855">
        <v>124</v>
      </c>
      <c r="M16" s="855">
        <v>699</v>
      </c>
      <c r="N16" s="855">
        <v>47</v>
      </c>
      <c r="O16" s="855">
        <v>1328</v>
      </c>
      <c r="P16" s="855">
        <v>1</v>
      </c>
      <c r="Q16" s="855">
        <v>76</v>
      </c>
      <c r="R16" s="353" t="s">
        <v>1147</v>
      </c>
    </row>
    <row r="17" spans="1:18" s="569" customFormat="1" ht="30" customHeight="1">
      <c r="A17" s="1201" t="s">
        <v>1276</v>
      </c>
      <c r="B17" s="1202">
        <f>D17+F17+H17+J17+L17+N17+P17</f>
        <v>351</v>
      </c>
      <c r="C17" s="1203">
        <f>E17+G17+I17+K17+M17+O17+Q17</f>
        <v>49365</v>
      </c>
      <c r="D17" s="1203">
        <v>131</v>
      </c>
      <c r="E17" s="1203">
        <v>42504</v>
      </c>
      <c r="F17" s="1203">
        <v>12</v>
      </c>
      <c r="G17" s="1203">
        <v>405</v>
      </c>
      <c r="H17" s="1203">
        <v>30</v>
      </c>
      <c r="I17" s="1203">
        <v>1314</v>
      </c>
      <c r="J17" s="1203">
        <v>5</v>
      </c>
      <c r="K17" s="1203">
        <v>3315</v>
      </c>
      <c r="L17" s="1203">
        <v>134</v>
      </c>
      <c r="M17" s="1203">
        <v>627</v>
      </c>
      <c r="N17" s="1203">
        <v>38</v>
      </c>
      <c r="O17" s="1203">
        <v>1138</v>
      </c>
      <c r="P17" s="1203">
        <v>1</v>
      </c>
      <c r="Q17" s="1203">
        <v>62</v>
      </c>
      <c r="R17" s="1164" t="s">
        <v>1276</v>
      </c>
    </row>
    <row r="18" spans="1:18" s="439" customFormat="1" ht="15" customHeight="1">
      <c r="A18" s="218" t="s">
        <v>1277</v>
      </c>
      <c r="B18" s="864"/>
      <c r="C18" s="864"/>
      <c r="D18" s="959"/>
      <c r="E18" s="959"/>
      <c r="F18" s="959"/>
      <c r="G18" s="959"/>
      <c r="H18" s="864"/>
      <c r="I18" s="959"/>
      <c r="J18" s="870"/>
      <c r="K18" s="870"/>
      <c r="L18" s="870"/>
      <c r="M18" s="870"/>
      <c r="N18" s="870"/>
      <c r="O18" s="1176"/>
      <c r="P18" s="959"/>
      <c r="Q18" s="1020"/>
      <c r="R18" s="977" t="s">
        <v>880</v>
      </c>
    </row>
    <row r="19" spans="1:18" s="439" customFormat="1" ht="15" customHeight="1">
      <c r="A19" s="1200" t="s">
        <v>1273</v>
      </c>
      <c r="B19" s="870"/>
      <c r="C19" s="870"/>
      <c r="D19" s="870"/>
      <c r="E19" s="870"/>
      <c r="F19" s="870"/>
      <c r="G19" s="959"/>
      <c r="H19" s="959"/>
      <c r="I19" s="870"/>
      <c r="J19" s="870"/>
      <c r="K19" s="1198"/>
      <c r="L19" s="870"/>
      <c r="M19" s="870"/>
      <c r="N19" s="870"/>
      <c r="O19" s="870"/>
      <c r="P19" s="870"/>
      <c r="Q19" s="870"/>
      <c r="R19" s="2"/>
    </row>
    <row r="20" spans="1:18" s="439" customFormat="1" ht="15" customHeight="1">
      <c r="A20" s="870" t="s">
        <v>1274</v>
      </c>
      <c r="B20" s="870"/>
      <c r="C20" s="870"/>
      <c r="D20" s="870"/>
      <c r="E20" s="870"/>
      <c r="F20" s="870"/>
      <c r="G20" s="959"/>
      <c r="H20" s="959"/>
      <c r="I20" s="870"/>
      <c r="J20" s="870"/>
      <c r="K20" s="1198"/>
      <c r="L20" s="870"/>
      <c r="M20" s="870"/>
      <c r="N20" s="870"/>
      <c r="O20" s="870"/>
      <c r="P20" s="870"/>
      <c r="Q20" s="870"/>
      <c r="R20" s="2"/>
    </row>
    <row r="21" spans="1:18" s="439" customFormat="1" ht="15" customHeight="1">
      <c r="A21" s="870" t="s">
        <v>1275</v>
      </c>
      <c r="B21" s="2"/>
      <c r="C21" s="2"/>
      <c r="D21" s="2"/>
      <c r="E21" s="2"/>
      <c r="F21" s="2"/>
      <c r="G21" s="2"/>
      <c r="H21" s="2"/>
      <c r="I21" s="2"/>
      <c r="J21" s="2"/>
      <c r="K21" s="1198"/>
      <c r="L21" s="2"/>
      <c r="M21" s="2"/>
      <c r="N21" s="2"/>
      <c r="O21" s="2"/>
      <c r="P21" s="2"/>
      <c r="Q21" s="2"/>
      <c r="R21" s="2"/>
    </row>
    <row r="22" s="439" customFormat="1" ht="15" customHeight="1">
      <c r="A22" s="439" t="s">
        <v>1278</v>
      </c>
    </row>
  </sheetData>
  <mergeCells count="12">
    <mergeCell ref="A1:Q1"/>
    <mergeCell ref="A2:B2"/>
    <mergeCell ref="B3:C3"/>
    <mergeCell ref="D3:E3"/>
    <mergeCell ref="F3:G3"/>
    <mergeCell ref="H3:I3"/>
    <mergeCell ref="J3:K3"/>
    <mergeCell ref="L3:M3"/>
    <mergeCell ref="N3:O3"/>
    <mergeCell ref="P3:Q3"/>
    <mergeCell ref="R3:R5"/>
    <mergeCell ref="A3:A5"/>
  </mergeCells>
  <printOptions/>
  <pageMargins left="0.7480314960629921" right="0.7480314960629921" top="0.77" bottom="0.41" header="0.5118110236220472" footer="0.28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workbookViewId="0" topLeftCell="A1">
      <selection activeCell="G13" sqref="G12:G13"/>
    </sheetView>
  </sheetViews>
  <sheetFormatPr defaultColWidth="9.140625" defaultRowHeight="21.75" customHeight="1"/>
  <cols>
    <col min="1" max="1" width="15.140625" style="26" customWidth="1"/>
    <col min="2" max="2" width="12.00390625" style="26" customWidth="1"/>
    <col min="3" max="3" width="12.140625" style="26" customWidth="1"/>
    <col min="4" max="4" width="10.57421875" style="26" bestFit="1" customWidth="1"/>
    <col min="5" max="6" width="11.28125" style="26" customWidth="1"/>
    <col min="7" max="7" width="10.421875" style="26" customWidth="1"/>
    <col min="8" max="9" width="11.28125" style="26" customWidth="1"/>
    <col min="10" max="10" width="10.57421875" style="26" bestFit="1" customWidth="1"/>
    <col min="11" max="11" width="8.57421875" style="26" customWidth="1"/>
    <col min="12" max="12" width="7.7109375" style="26" customWidth="1"/>
    <col min="13" max="13" width="10.00390625" style="26" customWidth="1"/>
    <col min="14" max="14" width="14.421875" style="26" customWidth="1"/>
    <col min="15" max="16384" width="10.00390625" style="26" customWidth="1"/>
  </cols>
  <sheetData>
    <row r="1" spans="1:20" s="77" customFormat="1" ht="30" customHeight="1">
      <c r="A1" s="1634" t="s">
        <v>949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  <c r="L1" s="1634"/>
      <c r="M1" s="1634"/>
      <c r="N1" s="27"/>
      <c r="O1" s="95"/>
      <c r="P1" s="95"/>
      <c r="Q1" s="95"/>
      <c r="R1" s="95"/>
      <c r="S1" s="95"/>
      <c r="T1" s="95"/>
    </row>
    <row r="2" spans="1:18" s="32" customFormat="1" ht="13.5" customHeight="1">
      <c r="A2" s="1478" t="s">
        <v>1513</v>
      </c>
      <c r="B2" s="1479"/>
      <c r="C2" s="169"/>
      <c r="D2" s="169"/>
      <c r="E2" s="169"/>
      <c r="F2" s="169"/>
      <c r="G2" s="169"/>
      <c r="H2" s="169"/>
      <c r="I2" s="169"/>
      <c r="J2" s="169"/>
      <c r="K2" s="1635" t="s">
        <v>1514</v>
      </c>
      <c r="L2" s="1635"/>
      <c r="N2" s="223"/>
      <c r="O2" s="169"/>
      <c r="P2" s="169"/>
      <c r="Q2" s="169"/>
      <c r="R2" s="169"/>
    </row>
    <row r="3" spans="1:12" s="37" customFormat="1" ht="18" customHeight="1">
      <c r="A3" s="1491" t="s">
        <v>1458</v>
      </c>
      <c r="B3" s="1481" t="s">
        <v>229</v>
      </c>
      <c r="C3" s="1616"/>
      <c r="D3" s="1617"/>
      <c r="E3" s="1484" t="s">
        <v>230</v>
      </c>
      <c r="F3" s="1616"/>
      <c r="G3" s="1617"/>
      <c r="H3" s="1481" t="s">
        <v>231</v>
      </c>
      <c r="I3" s="1616"/>
      <c r="J3" s="1616"/>
      <c r="K3" s="1620" t="s">
        <v>1442</v>
      </c>
      <c r="L3" s="1621"/>
    </row>
    <row r="4" spans="1:12" s="37" customFormat="1" ht="18" customHeight="1">
      <c r="A4" s="1614"/>
      <c r="B4" s="125" t="s">
        <v>857</v>
      </c>
      <c r="C4" s="185" t="s">
        <v>941</v>
      </c>
      <c r="D4" s="413" t="s">
        <v>1539</v>
      </c>
      <c r="E4" s="125" t="s">
        <v>857</v>
      </c>
      <c r="F4" s="185" t="s">
        <v>941</v>
      </c>
      <c r="G4" s="413" t="s">
        <v>1539</v>
      </c>
      <c r="H4" s="125" t="s">
        <v>857</v>
      </c>
      <c r="I4" s="185" t="s">
        <v>941</v>
      </c>
      <c r="J4" s="412" t="s">
        <v>1539</v>
      </c>
      <c r="K4" s="1622"/>
      <c r="L4" s="1623"/>
    </row>
    <row r="5" spans="1:12" s="37" customFormat="1" ht="15" customHeight="1">
      <c r="A5" s="1615"/>
      <c r="B5" s="155" t="s">
        <v>1540</v>
      </c>
      <c r="C5" s="155"/>
      <c r="D5" s="414" t="s">
        <v>232</v>
      </c>
      <c r="E5" s="155" t="s">
        <v>1540</v>
      </c>
      <c r="F5" s="155"/>
      <c r="G5" s="414" t="s">
        <v>232</v>
      </c>
      <c r="H5" s="155" t="s">
        <v>1540</v>
      </c>
      <c r="I5" s="155"/>
      <c r="J5" s="415" t="s">
        <v>232</v>
      </c>
      <c r="K5" s="1624"/>
      <c r="L5" s="1625"/>
    </row>
    <row r="6" spans="1:12" s="48" customFormat="1" ht="12.75" customHeight="1">
      <c r="A6" s="572" t="s">
        <v>262</v>
      </c>
      <c r="B6" s="80">
        <v>29</v>
      </c>
      <c r="C6" s="80">
        <v>25</v>
      </c>
      <c r="D6" s="80">
        <v>86.20689655172413</v>
      </c>
      <c r="E6" s="80">
        <v>90</v>
      </c>
      <c r="F6" s="80">
        <v>59</v>
      </c>
      <c r="G6" s="80">
        <v>65.55555555555556</v>
      </c>
      <c r="H6" s="80" t="s">
        <v>1494</v>
      </c>
      <c r="I6" s="80" t="s">
        <v>1494</v>
      </c>
      <c r="J6" s="80" t="s">
        <v>1494</v>
      </c>
      <c r="K6" s="1636" t="s">
        <v>1191</v>
      </c>
      <c r="L6" s="1637"/>
    </row>
    <row r="7" spans="1:12" s="48" customFormat="1" ht="12.75" customHeight="1">
      <c r="A7" s="571" t="s">
        <v>1533</v>
      </c>
      <c r="B7" s="1031">
        <v>427</v>
      </c>
      <c r="C7" s="80">
        <v>441</v>
      </c>
      <c r="D7" s="1031">
        <v>103.27868852459017</v>
      </c>
      <c r="E7" s="1031">
        <v>1451</v>
      </c>
      <c r="F7" s="80">
        <v>580</v>
      </c>
      <c r="G7" s="1031">
        <v>39.9724328049621</v>
      </c>
      <c r="H7" s="80" t="s">
        <v>1494</v>
      </c>
      <c r="I7" s="80" t="s">
        <v>1494</v>
      </c>
      <c r="J7" s="80" t="s">
        <v>1494</v>
      </c>
      <c r="K7" s="1636" t="s">
        <v>1203</v>
      </c>
      <c r="L7" s="1637"/>
    </row>
    <row r="8" spans="1:12" s="43" customFormat="1" ht="12.75" customHeight="1">
      <c r="A8" s="573" t="s">
        <v>263</v>
      </c>
      <c r="B8" s="41">
        <v>35</v>
      </c>
      <c r="C8" s="41">
        <v>35</v>
      </c>
      <c r="D8" s="41">
        <v>100</v>
      </c>
      <c r="E8" s="41">
        <v>92</v>
      </c>
      <c r="F8" s="41">
        <v>61</v>
      </c>
      <c r="G8" s="41">
        <v>66</v>
      </c>
      <c r="H8" s="80" t="s">
        <v>1494</v>
      </c>
      <c r="I8" s="80" t="s">
        <v>1494</v>
      </c>
      <c r="J8" s="80" t="s">
        <v>1494</v>
      </c>
      <c r="K8" s="1636" t="s">
        <v>1192</v>
      </c>
      <c r="L8" s="1637"/>
    </row>
    <row r="9" spans="1:12" s="43" customFormat="1" ht="12.75" customHeight="1">
      <c r="A9" s="574" t="s">
        <v>480</v>
      </c>
      <c r="B9" s="1031">
        <v>382</v>
      </c>
      <c r="C9" s="1031">
        <v>452</v>
      </c>
      <c r="D9" s="1031">
        <v>118</v>
      </c>
      <c r="E9" s="1031">
        <v>1286</v>
      </c>
      <c r="F9" s="1031">
        <v>801</v>
      </c>
      <c r="G9" s="1031">
        <f>(F9/E9)*100</f>
        <v>62.28615863141525</v>
      </c>
      <c r="H9" s="80" t="s">
        <v>1494</v>
      </c>
      <c r="I9" s="80" t="s">
        <v>1494</v>
      </c>
      <c r="J9" s="80" t="s">
        <v>1494</v>
      </c>
      <c r="K9" s="1636" t="s">
        <v>1204</v>
      </c>
      <c r="L9" s="1637"/>
    </row>
    <row r="10" spans="1:12" s="43" customFormat="1" ht="12.75" customHeight="1">
      <c r="A10" s="40" t="s">
        <v>1449</v>
      </c>
      <c r="B10" s="41">
        <v>326</v>
      </c>
      <c r="C10" s="41">
        <v>252</v>
      </c>
      <c r="D10" s="41">
        <v>77</v>
      </c>
      <c r="E10" s="41">
        <v>1401</v>
      </c>
      <c r="F10" s="41">
        <v>1010</v>
      </c>
      <c r="G10" s="41">
        <v>72</v>
      </c>
      <c r="H10" s="748" t="s">
        <v>218</v>
      </c>
      <c r="I10" s="748" t="s">
        <v>218</v>
      </c>
      <c r="J10" s="748" t="s">
        <v>218</v>
      </c>
      <c r="K10" s="1626" t="s">
        <v>1449</v>
      </c>
      <c r="L10" s="1627"/>
    </row>
    <row r="11" spans="1:12" s="43" customFormat="1" ht="12.75" customHeight="1">
      <c r="A11" s="40" t="s">
        <v>1436</v>
      </c>
      <c r="B11" s="41">
        <v>303</v>
      </c>
      <c r="C11" s="41">
        <v>204</v>
      </c>
      <c r="D11" s="41">
        <f>C11/B11*100</f>
        <v>67.32673267326733</v>
      </c>
      <c r="E11" s="41">
        <v>1308</v>
      </c>
      <c r="F11" s="41">
        <v>662</v>
      </c>
      <c r="G11" s="41">
        <f>F11/E11*100</f>
        <v>50.61162079510704</v>
      </c>
      <c r="H11" s="748" t="s">
        <v>1494</v>
      </c>
      <c r="I11" s="748" t="s">
        <v>1494</v>
      </c>
      <c r="J11" s="825" t="s">
        <v>1494</v>
      </c>
      <c r="K11" s="1626" t="s">
        <v>1436</v>
      </c>
      <c r="L11" s="1627"/>
    </row>
    <row r="12" spans="1:12" s="43" customFormat="1" ht="12.75" customHeight="1">
      <c r="A12" s="40" t="s">
        <v>1147</v>
      </c>
      <c r="B12" s="41">
        <v>545</v>
      </c>
      <c r="C12" s="41">
        <v>665</v>
      </c>
      <c r="D12" s="41">
        <v>122</v>
      </c>
      <c r="E12" s="41">
        <v>1525</v>
      </c>
      <c r="F12" s="41">
        <v>762</v>
      </c>
      <c r="G12" s="41">
        <v>50</v>
      </c>
      <c r="H12" s="748" t="s">
        <v>1494</v>
      </c>
      <c r="I12" s="748" t="s">
        <v>1494</v>
      </c>
      <c r="J12" s="825" t="s">
        <v>1494</v>
      </c>
      <c r="K12" s="1626" t="s">
        <v>1150</v>
      </c>
      <c r="L12" s="1627"/>
    </row>
    <row r="13" spans="1:19" s="119" customFormat="1" ht="12.75" customHeight="1">
      <c r="A13" s="296" t="s">
        <v>1151</v>
      </c>
      <c r="B13" s="1204">
        <v>1008</v>
      </c>
      <c r="C13" s="1204">
        <v>1210</v>
      </c>
      <c r="D13" s="1204">
        <v>120</v>
      </c>
      <c r="E13" s="1204">
        <v>1407</v>
      </c>
      <c r="F13" s="1204">
        <v>620</v>
      </c>
      <c r="G13" s="1204">
        <v>44</v>
      </c>
      <c r="H13" s="1204">
        <v>2</v>
      </c>
      <c r="I13" s="1204">
        <v>2</v>
      </c>
      <c r="J13" s="1204">
        <v>91</v>
      </c>
      <c r="K13" s="1630" t="s">
        <v>1149</v>
      </c>
      <c r="L13" s="1631"/>
      <c r="M13" s="36"/>
      <c r="N13" s="36"/>
      <c r="O13" s="36"/>
      <c r="P13" s="36"/>
      <c r="Q13" s="36"/>
      <c r="R13" s="36"/>
      <c r="S13" s="36"/>
    </row>
    <row r="14" spans="11:19" s="36" customFormat="1" ht="10.5" customHeight="1">
      <c r="K14" s="1541" t="s">
        <v>237</v>
      </c>
      <c r="L14" s="1540"/>
      <c r="M14" s="37"/>
      <c r="N14" s="37"/>
      <c r="O14" s="37"/>
      <c r="P14" s="37"/>
      <c r="Q14" s="37"/>
      <c r="R14" s="37"/>
      <c r="S14" s="37"/>
    </row>
    <row r="15" spans="1:19" s="37" customFormat="1" ht="18" customHeight="1">
      <c r="A15" s="1491" t="s">
        <v>233</v>
      </c>
      <c r="B15" s="1481" t="s">
        <v>234</v>
      </c>
      <c r="C15" s="1616"/>
      <c r="D15" s="1617"/>
      <c r="E15" s="1481" t="s">
        <v>235</v>
      </c>
      <c r="F15" s="1616"/>
      <c r="G15" s="1617"/>
      <c r="H15" s="1481" t="s">
        <v>236</v>
      </c>
      <c r="I15" s="1616"/>
      <c r="J15" s="1616"/>
      <c r="K15" s="1542"/>
      <c r="L15" s="1632"/>
      <c r="M15" s="35"/>
      <c r="N15" s="36"/>
      <c r="O15" s="36"/>
      <c r="P15" s="36"/>
      <c r="Q15" s="36"/>
      <c r="R15" s="36"/>
      <c r="S15" s="36"/>
    </row>
    <row r="16" spans="1:13" s="36" customFormat="1" ht="18" customHeight="1">
      <c r="A16" s="1614"/>
      <c r="B16" s="125" t="s">
        <v>238</v>
      </c>
      <c r="C16" s="185" t="s">
        <v>239</v>
      </c>
      <c r="D16" s="413" t="s">
        <v>240</v>
      </c>
      <c r="E16" s="125" t="s">
        <v>238</v>
      </c>
      <c r="F16" s="185" t="s">
        <v>239</v>
      </c>
      <c r="G16" s="413" t="s">
        <v>240</v>
      </c>
      <c r="H16" s="125" t="s">
        <v>238</v>
      </c>
      <c r="I16" s="185" t="s">
        <v>239</v>
      </c>
      <c r="J16" s="412" t="s">
        <v>240</v>
      </c>
      <c r="K16" s="1542"/>
      <c r="L16" s="1632"/>
      <c r="M16" s="35"/>
    </row>
    <row r="17" spans="1:19" s="36" customFormat="1" ht="15.75" customHeight="1">
      <c r="A17" s="1615"/>
      <c r="B17" s="155" t="s">
        <v>241</v>
      </c>
      <c r="C17" s="155"/>
      <c r="D17" s="414" t="s">
        <v>242</v>
      </c>
      <c r="E17" s="155" t="s">
        <v>241</v>
      </c>
      <c r="F17" s="155"/>
      <c r="G17" s="416" t="s">
        <v>243</v>
      </c>
      <c r="H17" s="155" t="s">
        <v>241</v>
      </c>
      <c r="I17" s="155"/>
      <c r="J17" s="417" t="s">
        <v>243</v>
      </c>
      <c r="K17" s="1633"/>
      <c r="L17" s="1488"/>
      <c r="M17" s="35"/>
      <c r="N17" s="35"/>
      <c r="O17" s="35"/>
      <c r="P17" s="35"/>
      <c r="Q17" s="35"/>
      <c r="R17" s="35"/>
      <c r="S17" s="35"/>
    </row>
    <row r="18" spans="1:13" s="35" customFormat="1" ht="12.75" customHeight="1">
      <c r="A18" s="572" t="s">
        <v>262</v>
      </c>
      <c r="B18" s="80" t="s">
        <v>218</v>
      </c>
      <c r="C18" s="80" t="s">
        <v>218</v>
      </c>
      <c r="D18" s="80" t="s">
        <v>218</v>
      </c>
      <c r="E18" s="80">
        <v>48</v>
      </c>
      <c r="F18" s="80">
        <v>1120</v>
      </c>
      <c r="G18" s="80">
        <v>2358</v>
      </c>
      <c r="H18" s="80">
        <v>134</v>
      </c>
      <c r="I18" s="80">
        <v>1418</v>
      </c>
      <c r="J18" s="80">
        <v>1058.2089552238806</v>
      </c>
      <c r="K18" s="856" t="s">
        <v>1191</v>
      </c>
      <c r="L18" s="857"/>
      <c r="M18" s="36"/>
    </row>
    <row r="19" spans="1:19" s="35" customFormat="1" ht="12.75" customHeight="1">
      <c r="A19" s="571" t="s">
        <v>1533</v>
      </c>
      <c r="B19" s="1031">
        <v>182</v>
      </c>
      <c r="C19" s="80">
        <v>194</v>
      </c>
      <c r="D19" s="1031">
        <v>106.5934065934066</v>
      </c>
      <c r="E19" s="80" t="s">
        <v>1494</v>
      </c>
      <c r="F19" s="80" t="s">
        <v>1494</v>
      </c>
      <c r="G19" s="80" t="s">
        <v>1494</v>
      </c>
      <c r="H19" s="1031">
        <v>735</v>
      </c>
      <c r="I19" s="1031">
        <v>2372</v>
      </c>
      <c r="J19" s="1031">
        <v>322.72108843537416</v>
      </c>
      <c r="K19" s="856" t="s">
        <v>1203</v>
      </c>
      <c r="L19" s="857"/>
      <c r="M19" s="36"/>
      <c r="N19" s="228"/>
      <c r="O19" s="228"/>
      <c r="P19" s="228"/>
      <c r="Q19" s="228"/>
      <c r="R19" s="228"/>
      <c r="S19" s="228"/>
    </row>
    <row r="20" spans="1:12" s="228" customFormat="1" ht="12.75" customHeight="1">
      <c r="A20" s="573" t="s">
        <v>263</v>
      </c>
      <c r="B20" s="80" t="s">
        <v>218</v>
      </c>
      <c r="C20" s="80" t="s">
        <v>218</v>
      </c>
      <c r="D20" s="80" t="s">
        <v>218</v>
      </c>
      <c r="E20" s="41">
        <v>69.7</v>
      </c>
      <c r="F20" s="41">
        <v>1340</v>
      </c>
      <c r="G20" s="41">
        <v>1923</v>
      </c>
      <c r="H20" s="41">
        <v>161</v>
      </c>
      <c r="I20" s="41">
        <v>1012</v>
      </c>
      <c r="J20" s="41">
        <v>629</v>
      </c>
      <c r="K20" s="856" t="s">
        <v>1192</v>
      </c>
      <c r="L20" s="857"/>
    </row>
    <row r="21" spans="1:12" s="228" customFormat="1" ht="12.75" customHeight="1">
      <c r="A21" s="574" t="s">
        <v>480</v>
      </c>
      <c r="B21" s="1031">
        <v>121</v>
      </c>
      <c r="C21" s="1031">
        <v>202</v>
      </c>
      <c r="D21" s="1031">
        <v>167</v>
      </c>
      <c r="E21" s="80" t="s">
        <v>1494</v>
      </c>
      <c r="F21" s="80" t="s">
        <v>1494</v>
      </c>
      <c r="G21" s="80" t="s">
        <v>1494</v>
      </c>
      <c r="H21" s="1031">
        <v>614</v>
      </c>
      <c r="I21" s="1031">
        <v>1364</v>
      </c>
      <c r="J21" s="1031">
        <v>213</v>
      </c>
      <c r="K21" s="856" t="s">
        <v>1204</v>
      </c>
      <c r="L21" s="857"/>
    </row>
    <row r="22" spans="1:19" s="228" customFormat="1" ht="12.75" customHeight="1">
      <c r="A22" s="40" t="s">
        <v>1449</v>
      </c>
      <c r="B22" s="41">
        <v>124</v>
      </c>
      <c r="C22" s="41">
        <v>189</v>
      </c>
      <c r="D22" s="41">
        <v>152</v>
      </c>
      <c r="E22" s="41">
        <v>74</v>
      </c>
      <c r="F22" s="41">
        <v>1940</v>
      </c>
      <c r="G22" s="41">
        <v>2622</v>
      </c>
      <c r="H22" s="41">
        <v>747</v>
      </c>
      <c r="I22" s="41">
        <v>2295</v>
      </c>
      <c r="J22" s="41">
        <v>307</v>
      </c>
      <c r="K22" s="1626" t="s">
        <v>1449</v>
      </c>
      <c r="L22" s="1523"/>
      <c r="M22" s="226"/>
      <c r="N22" s="226"/>
      <c r="O22" s="226"/>
      <c r="P22" s="226"/>
      <c r="Q22" s="226"/>
      <c r="R22" s="226"/>
      <c r="S22" s="226"/>
    </row>
    <row r="23" spans="1:12" s="226" customFormat="1" ht="12.75" customHeight="1">
      <c r="A23" s="40" t="s">
        <v>1436</v>
      </c>
      <c r="B23" s="1032">
        <v>113</v>
      </c>
      <c r="C23" s="41">
        <v>137</v>
      </c>
      <c r="D23" s="41">
        <f>C23/B23*100</f>
        <v>121.23893805309736</v>
      </c>
      <c r="E23" s="41">
        <v>202</v>
      </c>
      <c r="F23" s="41">
        <v>3027</v>
      </c>
      <c r="G23" s="41">
        <f>F23/E23*100</f>
        <v>1498.5148514851485</v>
      </c>
      <c r="H23" s="41">
        <v>827</v>
      </c>
      <c r="I23" s="41">
        <v>1989</v>
      </c>
      <c r="J23" s="41">
        <f>I23/H23*100</f>
        <v>240.50785973397822</v>
      </c>
      <c r="K23" s="1626" t="s">
        <v>1436</v>
      </c>
      <c r="L23" s="1523"/>
    </row>
    <row r="24" spans="1:12" s="226" customFormat="1" ht="12.75" customHeight="1">
      <c r="A24" s="40" t="s">
        <v>1147</v>
      </c>
      <c r="B24" s="41">
        <v>184</v>
      </c>
      <c r="C24" s="41">
        <v>116</v>
      </c>
      <c r="D24" s="41">
        <v>63</v>
      </c>
      <c r="E24" s="41">
        <v>96</v>
      </c>
      <c r="F24" s="80" t="s">
        <v>1494</v>
      </c>
      <c r="G24" s="80" t="s">
        <v>1494</v>
      </c>
      <c r="H24" s="41">
        <v>287</v>
      </c>
      <c r="I24" s="80" t="s">
        <v>1494</v>
      </c>
      <c r="J24" s="80" t="s">
        <v>1494</v>
      </c>
      <c r="K24" s="1626" t="s">
        <v>1147</v>
      </c>
      <c r="L24" s="1523"/>
    </row>
    <row r="25" spans="1:19" s="226" customFormat="1" ht="12.75" customHeight="1">
      <c r="A25" s="296" t="s">
        <v>1151</v>
      </c>
      <c r="B25" s="1204">
        <v>68</v>
      </c>
      <c r="C25" s="1204">
        <v>102</v>
      </c>
      <c r="D25" s="1204">
        <v>150</v>
      </c>
      <c r="E25" s="1204">
        <v>82</v>
      </c>
      <c r="F25" s="1204">
        <v>0</v>
      </c>
      <c r="G25" s="1193">
        <v>0</v>
      </c>
      <c r="H25" s="1204">
        <v>218</v>
      </c>
      <c r="I25" s="1204">
        <v>0</v>
      </c>
      <c r="J25" s="1205">
        <v>0</v>
      </c>
      <c r="K25" s="1628" t="s">
        <v>1149</v>
      </c>
      <c r="L25" s="1629"/>
      <c r="N25" s="37"/>
      <c r="O25" s="37"/>
      <c r="P25" s="37"/>
      <c r="Q25" s="37"/>
      <c r="R25" s="37"/>
      <c r="S25" s="37"/>
    </row>
    <row r="26" spans="1:20" s="870" customFormat="1" ht="18" customHeight="1">
      <c r="A26" s="1618" t="s">
        <v>1385</v>
      </c>
      <c r="B26" s="1619"/>
      <c r="C26" s="1619"/>
      <c r="D26" s="1619"/>
      <c r="E26" s="1619"/>
      <c r="F26" s="1619"/>
      <c r="G26" s="1619"/>
      <c r="H26" s="1619"/>
      <c r="I26" s="887" t="s">
        <v>1279</v>
      </c>
      <c r="J26" s="1206"/>
      <c r="L26" s="1165"/>
      <c r="T26" s="1165"/>
    </row>
    <row r="27" spans="1:10" s="870" customFormat="1" ht="18" customHeight="1">
      <c r="A27" s="870" t="s">
        <v>1280</v>
      </c>
      <c r="I27" s="1198" t="s">
        <v>1281</v>
      </c>
      <c r="J27" s="1198"/>
    </row>
    <row r="28" spans="1:10" s="870" customFormat="1" ht="18" customHeight="1">
      <c r="A28" s="870" t="s">
        <v>1282</v>
      </c>
      <c r="I28" s="1198" t="s">
        <v>1283</v>
      </c>
      <c r="J28" s="1198"/>
    </row>
    <row r="29" spans="11:19" s="419" customFormat="1" ht="13.5" customHeight="1">
      <c r="K29" s="221"/>
      <c r="L29" s="221"/>
      <c r="M29" s="221"/>
      <c r="N29" s="221"/>
      <c r="O29" s="221"/>
      <c r="P29" s="221"/>
      <c r="Q29" s="221"/>
      <c r="R29" s="221"/>
      <c r="S29" s="221"/>
    </row>
    <row r="30" spans="11:19" s="221" customFormat="1" ht="21.75" customHeight="1">
      <c r="K30" s="26"/>
      <c r="L30" s="26"/>
      <c r="M30" s="26"/>
      <c r="N30" s="26"/>
      <c r="O30" s="26"/>
      <c r="P30" s="26"/>
      <c r="Q30" s="26"/>
      <c r="R30" s="26"/>
      <c r="S30" s="26"/>
    </row>
  </sheetData>
  <mergeCells count="26">
    <mergeCell ref="K23:L23"/>
    <mergeCell ref="K6:L6"/>
    <mergeCell ref="K10:L10"/>
    <mergeCell ref="K9:L9"/>
    <mergeCell ref="K7:L7"/>
    <mergeCell ref="K8:L8"/>
    <mergeCell ref="H15:J15"/>
    <mergeCell ref="E15:G15"/>
    <mergeCell ref="K11:L11"/>
    <mergeCell ref="A1:M1"/>
    <mergeCell ref="A2:B2"/>
    <mergeCell ref="A3:A5"/>
    <mergeCell ref="B3:D3"/>
    <mergeCell ref="E3:G3"/>
    <mergeCell ref="H3:J3"/>
    <mergeCell ref="K2:L2"/>
    <mergeCell ref="A15:A17"/>
    <mergeCell ref="B15:D15"/>
    <mergeCell ref="A26:H26"/>
    <mergeCell ref="K3:L5"/>
    <mergeCell ref="K12:L12"/>
    <mergeCell ref="K24:L24"/>
    <mergeCell ref="K25:L25"/>
    <mergeCell ref="K13:L13"/>
    <mergeCell ref="K22:L22"/>
    <mergeCell ref="K14:L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O15"/>
  <sheetViews>
    <sheetView zoomScaleSheetLayoutView="100" workbookViewId="0" topLeftCell="A1">
      <selection activeCell="H10" sqref="H10"/>
    </sheetView>
  </sheetViews>
  <sheetFormatPr defaultColWidth="9.140625" defaultRowHeight="12.75"/>
  <cols>
    <col min="1" max="1" width="14.8515625" style="2" customWidth="1"/>
    <col min="2" max="2" width="8.57421875" style="2" customWidth="1"/>
    <col min="3" max="3" width="9.421875" style="2" customWidth="1"/>
    <col min="4" max="4" width="7.28125" style="2" bestFit="1" customWidth="1"/>
    <col min="5" max="5" width="7.421875" style="2" customWidth="1"/>
    <col min="6" max="6" width="8.57421875" style="2" customWidth="1"/>
    <col min="7" max="7" width="7.28125" style="2" bestFit="1" customWidth="1"/>
    <col min="8" max="8" width="7.140625" style="2" bestFit="1" customWidth="1"/>
    <col min="9" max="9" width="7.57421875" style="2" customWidth="1"/>
    <col min="10" max="10" width="7.28125" style="2" bestFit="1" customWidth="1"/>
    <col min="11" max="11" width="7.140625" style="2" bestFit="1" customWidth="1"/>
    <col min="12" max="12" width="7.8515625" style="2" customWidth="1"/>
    <col min="13" max="13" width="7.28125" style="2" bestFit="1" customWidth="1"/>
    <col min="14" max="14" width="7.7109375" style="2" customWidth="1"/>
    <col min="15" max="15" width="7.00390625" style="2" customWidth="1"/>
    <col min="16" max="16" width="7.7109375" style="2" customWidth="1"/>
    <col min="17" max="17" width="7.140625" style="2" bestFit="1" customWidth="1"/>
    <col min="18" max="18" width="8.00390625" style="2" customWidth="1"/>
    <col min="19" max="19" width="6.7109375" style="2" customWidth="1"/>
    <col min="20" max="20" width="14.00390625" style="2" customWidth="1"/>
    <col min="21" max="16384" width="9.140625" style="2" customWidth="1"/>
  </cols>
  <sheetData>
    <row r="1" spans="1:20" ht="32.25" customHeight="1">
      <c r="A1" s="1603" t="s">
        <v>950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  <c r="R1" s="1603"/>
      <c r="S1" s="1603"/>
      <c r="T1" s="1603"/>
    </row>
    <row r="2" spans="1:20" s="6" customFormat="1" ht="18" customHeight="1">
      <c r="A2" s="3" t="s">
        <v>951</v>
      </c>
      <c r="B2" s="4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T2" s="5" t="s">
        <v>1538</v>
      </c>
    </row>
    <row r="3" spans="1:20" s="78" customFormat="1" ht="36.75" customHeight="1">
      <c r="A3" s="213"/>
      <c r="B3" s="1638" t="s">
        <v>952</v>
      </c>
      <c r="C3" s="1639"/>
      <c r="D3" s="1640"/>
      <c r="E3" s="1641" t="s">
        <v>953</v>
      </c>
      <c r="F3" s="1440"/>
      <c r="G3" s="1642"/>
      <c r="H3" s="1641" t="s">
        <v>954</v>
      </c>
      <c r="I3" s="1440"/>
      <c r="J3" s="1642"/>
      <c r="K3" s="1641" t="s">
        <v>955</v>
      </c>
      <c r="L3" s="1440"/>
      <c r="M3" s="1642"/>
      <c r="N3" s="1641" t="s">
        <v>956</v>
      </c>
      <c r="O3" s="1440"/>
      <c r="P3" s="1642"/>
      <c r="Q3" s="1641" t="s">
        <v>957</v>
      </c>
      <c r="R3" s="1440"/>
      <c r="S3" s="1642"/>
      <c r="T3" s="237"/>
    </row>
    <row r="4" spans="1:20" s="78" customFormat="1" ht="36.75" customHeight="1">
      <c r="A4" s="274" t="s">
        <v>1208</v>
      </c>
      <c r="B4" s="110" t="s">
        <v>958</v>
      </c>
      <c r="C4" s="229" t="s">
        <v>959</v>
      </c>
      <c r="E4" s="110" t="s">
        <v>958</v>
      </c>
      <c r="F4" s="229" t="s">
        <v>959</v>
      </c>
      <c r="G4" s="236"/>
      <c r="H4" s="110" t="s">
        <v>958</v>
      </c>
      <c r="I4" s="229" t="s">
        <v>959</v>
      </c>
      <c r="J4" s="236"/>
      <c r="K4" s="110" t="s">
        <v>958</v>
      </c>
      <c r="L4" s="229" t="s">
        <v>959</v>
      </c>
      <c r="M4" s="236"/>
      <c r="N4" s="110" t="s">
        <v>958</v>
      </c>
      <c r="O4" s="229" t="s">
        <v>959</v>
      </c>
      <c r="P4" s="236"/>
      <c r="Q4" s="110" t="s">
        <v>958</v>
      </c>
      <c r="R4" s="230" t="s">
        <v>959</v>
      </c>
      <c r="S4" s="236"/>
      <c r="T4" s="251" t="s">
        <v>1194</v>
      </c>
    </row>
    <row r="5" spans="1:20" s="78" customFormat="1" ht="48.75" customHeight="1">
      <c r="A5" s="238"/>
      <c r="B5" s="239" t="s">
        <v>960</v>
      </c>
      <c r="C5" s="450" t="s">
        <v>1209</v>
      </c>
      <c r="D5" s="240" t="s">
        <v>961</v>
      </c>
      <c r="E5" s="239" t="s">
        <v>960</v>
      </c>
      <c r="F5" s="450" t="s">
        <v>1209</v>
      </c>
      <c r="G5" s="240" t="s">
        <v>961</v>
      </c>
      <c r="H5" s="239" t="s">
        <v>960</v>
      </c>
      <c r="I5" s="450" t="s">
        <v>1209</v>
      </c>
      <c r="J5" s="240" t="s">
        <v>961</v>
      </c>
      <c r="K5" s="239" t="s">
        <v>960</v>
      </c>
      <c r="L5" s="450" t="s">
        <v>1209</v>
      </c>
      <c r="M5" s="240" t="s">
        <v>961</v>
      </c>
      <c r="N5" s="239" t="s">
        <v>960</v>
      </c>
      <c r="O5" s="450" t="s">
        <v>1209</v>
      </c>
      <c r="P5" s="240" t="s">
        <v>961</v>
      </c>
      <c r="Q5" s="239" t="s">
        <v>960</v>
      </c>
      <c r="R5" s="450" t="s">
        <v>1209</v>
      </c>
      <c r="S5" s="240" t="s">
        <v>961</v>
      </c>
      <c r="T5" s="241"/>
    </row>
    <row r="6" spans="1:21" s="48" customFormat="1" ht="30" customHeight="1">
      <c r="A6" s="572" t="s">
        <v>262</v>
      </c>
      <c r="B6" s="451">
        <v>3104</v>
      </c>
      <c r="C6" s="448">
        <v>67233</v>
      </c>
      <c r="D6" s="448">
        <v>2166.0115979381444</v>
      </c>
      <c r="E6" s="451">
        <v>2973</v>
      </c>
      <c r="F6" s="448">
        <v>65790</v>
      </c>
      <c r="G6" s="448">
        <v>2212.9162462159434</v>
      </c>
      <c r="H6" s="751" t="s">
        <v>1440</v>
      </c>
      <c r="I6" s="751" t="s">
        <v>1440</v>
      </c>
      <c r="J6" s="751" t="s">
        <v>1440</v>
      </c>
      <c r="K6" s="737">
        <v>92</v>
      </c>
      <c r="L6" s="737">
        <v>720</v>
      </c>
      <c r="M6" s="737">
        <v>782.6086956521739</v>
      </c>
      <c r="N6" s="737">
        <v>28</v>
      </c>
      <c r="O6" s="737">
        <v>621</v>
      </c>
      <c r="P6" s="737">
        <v>2217.8571428571427</v>
      </c>
      <c r="Q6" s="737">
        <v>11</v>
      </c>
      <c r="R6" s="737">
        <v>102</v>
      </c>
      <c r="S6" s="737">
        <v>927.2727272727274</v>
      </c>
      <c r="T6" s="575" t="s">
        <v>1191</v>
      </c>
      <c r="U6" s="401"/>
    </row>
    <row r="7" spans="1:171" s="243" customFormat="1" ht="30" customHeight="1">
      <c r="A7" s="571" t="s">
        <v>1533</v>
      </c>
      <c r="B7" s="452">
        <v>6280.2</v>
      </c>
      <c r="C7" s="452">
        <v>130226</v>
      </c>
      <c r="D7" s="453">
        <v>2073.596382280819</v>
      </c>
      <c r="E7" s="452">
        <v>6148</v>
      </c>
      <c r="F7" s="452">
        <v>128973</v>
      </c>
      <c r="G7" s="453">
        <v>2097.804163955758</v>
      </c>
      <c r="H7" s="751" t="s">
        <v>1440</v>
      </c>
      <c r="I7" s="751" t="s">
        <v>1440</v>
      </c>
      <c r="J7" s="751" t="s">
        <v>1440</v>
      </c>
      <c r="K7" s="738">
        <v>76.2</v>
      </c>
      <c r="L7" s="738">
        <v>596</v>
      </c>
      <c r="M7" s="740">
        <v>782.1522309711288</v>
      </c>
      <c r="N7" s="738">
        <v>41.3</v>
      </c>
      <c r="O7" s="738">
        <v>571</v>
      </c>
      <c r="P7" s="740">
        <v>1382.5665859564162</v>
      </c>
      <c r="Q7" s="738">
        <v>14.7</v>
      </c>
      <c r="R7" s="738">
        <v>86</v>
      </c>
      <c r="S7" s="740">
        <v>585.0340136054422</v>
      </c>
      <c r="T7" s="575" t="s">
        <v>1203</v>
      </c>
      <c r="U7" s="401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</row>
    <row r="8" spans="1:21" s="43" customFormat="1" ht="30" customHeight="1">
      <c r="A8" s="573" t="s">
        <v>263</v>
      </c>
      <c r="B8" s="454">
        <v>2785</v>
      </c>
      <c r="C8" s="455">
        <v>64412</v>
      </c>
      <c r="D8" s="456">
        <f>C8/B8*100</f>
        <v>2312.8186714542194</v>
      </c>
      <c r="E8" s="455">
        <v>2647</v>
      </c>
      <c r="F8" s="449">
        <v>62782</v>
      </c>
      <c r="G8" s="456">
        <f>F8/E8*100</f>
        <v>2371.817151492255</v>
      </c>
      <c r="H8" s="751" t="s">
        <v>1440</v>
      </c>
      <c r="I8" s="751" t="s">
        <v>1440</v>
      </c>
      <c r="J8" s="751" t="s">
        <v>1440</v>
      </c>
      <c r="K8" s="467">
        <v>92</v>
      </c>
      <c r="L8" s="467">
        <v>730</v>
      </c>
      <c r="M8" s="467">
        <v>793</v>
      </c>
      <c r="N8" s="467">
        <v>35</v>
      </c>
      <c r="O8" s="467">
        <v>805</v>
      </c>
      <c r="P8" s="467">
        <v>2300</v>
      </c>
      <c r="Q8" s="467">
        <v>11</v>
      </c>
      <c r="R8" s="467">
        <v>95</v>
      </c>
      <c r="S8" s="762">
        <f>R8/Q8*100</f>
        <v>863.6363636363636</v>
      </c>
      <c r="T8" s="575" t="s">
        <v>1192</v>
      </c>
      <c r="U8" s="401"/>
    </row>
    <row r="9" spans="1:171" s="243" customFormat="1" ht="30" customHeight="1">
      <c r="A9" s="574" t="s">
        <v>480</v>
      </c>
      <c r="B9" s="457">
        <v>5255.6</v>
      </c>
      <c r="C9" s="452">
        <v>124229</v>
      </c>
      <c r="D9" s="453">
        <f>(C9/B9)*100</f>
        <v>2363.745338305807</v>
      </c>
      <c r="E9" s="452">
        <v>5127</v>
      </c>
      <c r="F9" s="452">
        <v>122821</v>
      </c>
      <c r="G9" s="453">
        <v>2395</v>
      </c>
      <c r="H9" s="751" t="s">
        <v>1440</v>
      </c>
      <c r="I9" s="751" t="s">
        <v>1440</v>
      </c>
      <c r="J9" s="751" t="s">
        <v>1440</v>
      </c>
      <c r="K9" s="738">
        <v>67.1</v>
      </c>
      <c r="L9" s="738">
        <v>564</v>
      </c>
      <c r="M9" s="740">
        <v>841</v>
      </c>
      <c r="N9" s="738">
        <v>47.7</v>
      </c>
      <c r="O9" s="738">
        <v>710</v>
      </c>
      <c r="P9" s="740">
        <f>(O9/N9)*100</f>
        <v>1488.4696016771488</v>
      </c>
      <c r="Q9" s="738">
        <v>13.6</v>
      </c>
      <c r="R9" s="738">
        <v>134</v>
      </c>
      <c r="S9" s="740">
        <v>985</v>
      </c>
      <c r="T9" s="575" t="s">
        <v>1204</v>
      </c>
      <c r="U9" s="401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</row>
    <row r="10" spans="1:20" s="620" customFormat="1" ht="30" customHeight="1">
      <c r="A10" s="501" t="s">
        <v>962</v>
      </c>
      <c r="B10" s="749">
        <v>7531.8</v>
      </c>
      <c r="C10" s="750">
        <v>212257</v>
      </c>
      <c r="D10" s="750">
        <v>2818</v>
      </c>
      <c r="E10" s="750">
        <v>7300</v>
      </c>
      <c r="F10" s="750">
        <v>208987</v>
      </c>
      <c r="G10" s="750">
        <v>2863</v>
      </c>
      <c r="H10" s="752" t="s">
        <v>1440</v>
      </c>
      <c r="I10" s="752" t="s">
        <v>1440</v>
      </c>
      <c r="J10" s="752" t="s">
        <v>1440</v>
      </c>
      <c r="K10" s="763">
        <v>131.9</v>
      </c>
      <c r="L10" s="763">
        <v>1342</v>
      </c>
      <c r="M10" s="763">
        <v>1017</v>
      </c>
      <c r="N10" s="763">
        <v>77.3</v>
      </c>
      <c r="O10" s="763">
        <v>1732</v>
      </c>
      <c r="P10" s="763">
        <v>2241</v>
      </c>
      <c r="Q10" s="763">
        <v>22.6</v>
      </c>
      <c r="R10" s="763">
        <v>196</v>
      </c>
      <c r="S10" s="763">
        <v>867</v>
      </c>
      <c r="T10" s="581" t="s">
        <v>1443</v>
      </c>
    </row>
    <row r="11" spans="1:20" s="500" customFormat="1" ht="30" customHeight="1">
      <c r="A11" s="349" t="s">
        <v>1436</v>
      </c>
      <c r="B11" s="826">
        <f>SUM(E11,H11,K11,N11,Q11)</f>
        <v>7494.2</v>
      </c>
      <c r="C11" s="827">
        <f>SUM(F11,I11,L11,O11,R11)</f>
        <v>195464</v>
      </c>
      <c r="D11" s="827">
        <f>C11/B11*100</f>
        <v>2608.2036775106085</v>
      </c>
      <c r="E11" s="826">
        <v>7296</v>
      </c>
      <c r="F11" s="827">
        <v>192519</v>
      </c>
      <c r="G11" s="827">
        <f>F11/E11*100</f>
        <v>2638.6924342105262</v>
      </c>
      <c r="H11" s="752" t="s">
        <v>1440</v>
      </c>
      <c r="I11" s="752" t="s">
        <v>1440</v>
      </c>
      <c r="J11" s="752" t="s">
        <v>1440</v>
      </c>
      <c r="K11" s="680">
        <v>100.4</v>
      </c>
      <c r="L11" s="680">
        <v>1438</v>
      </c>
      <c r="M11" s="680">
        <f>L11/K11*100</f>
        <v>1432.2709163346613</v>
      </c>
      <c r="N11" s="680">
        <v>75.7</v>
      </c>
      <c r="O11" s="680">
        <v>1340</v>
      </c>
      <c r="P11" s="680">
        <f>O11/N11*100</f>
        <v>1770.1453104359314</v>
      </c>
      <c r="Q11" s="680">
        <v>22.1</v>
      </c>
      <c r="R11" s="680">
        <v>167</v>
      </c>
      <c r="S11" s="680">
        <f>R11/Q11*100</f>
        <v>755.6561085972851</v>
      </c>
      <c r="T11" s="353" t="s">
        <v>1436</v>
      </c>
    </row>
    <row r="12" spans="1:20" s="500" customFormat="1" ht="30" customHeight="1">
      <c r="A12" s="349" t="s">
        <v>1147</v>
      </c>
      <c r="B12" s="826">
        <v>7475.2</v>
      </c>
      <c r="C12" s="827">
        <v>232759</v>
      </c>
      <c r="D12" s="827">
        <v>3114</v>
      </c>
      <c r="E12" s="826">
        <v>7277</v>
      </c>
      <c r="F12" s="827">
        <v>230123</v>
      </c>
      <c r="G12" s="827">
        <v>3162</v>
      </c>
      <c r="H12" s="752" t="s">
        <v>1440</v>
      </c>
      <c r="I12" s="752" t="s">
        <v>1440</v>
      </c>
      <c r="J12" s="752" t="s">
        <v>1440</v>
      </c>
      <c r="K12" s="680">
        <v>90.7</v>
      </c>
      <c r="L12" s="680">
        <v>1073</v>
      </c>
      <c r="M12" s="680">
        <v>1183</v>
      </c>
      <c r="N12" s="680">
        <v>85.3</v>
      </c>
      <c r="O12" s="680">
        <v>1388</v>
      </c>
      <c r="P12" s="680">
        <v>1627</v>
      </c>
      <c r="Q12" s="680">
        <v>22.2</v>
      </c>
      <c r="R12" s="680">
        <v>175</v>
      </c>
      <c r="S12" s="680">
        <v>788</v>
      </c>
      <c r="T12" s="353" t="s">
        <v>1147</v>
      </c>
    </row>
    <row r="13" spans="1:20" s="507" customFormat="1" ht="30" customHeight="1" thickBot="1">
      <c r="A13" s="892" t="s">
        <v>1151</v>
      </c>
      <c r="B13" s="1383">
        <f>SUM(E13,H13,K13,N13,Q13)</f>
        <v>7289.3</v>
      </c>
      <c r="C13" s="1384">
        <v>210030</v>
      </c>
      <c r="D13" s="1384">
        <v>6233</v>
      </c>
      <c r="E13" s="1384">
        <v>7103</v>
      </c>
      <c r="F13" s="1099">
        <v>207649</v>
      </c>
      <c r="G13" s="1099">
        <v>2923</v>
      </c>
      <c r="H13" s="893">
        <v>0</v>
      </c>
      <c r="I13" s="899">
        <v>0</v>
      </c>
      <c r="J13" s="899">
        <v>0</v>
      </c>
      <c r="K13" s="1381">
        <v>76.6</v>
      </c>
      <c r="L13" s="1058">
        <v>743</v>
      </c>
      <c r="M13" s="1099">
        <v>970</v>
      </c>
      <c r="N13" s="1381">
        <v>82.9</v>
      </c>
      <c r="O13" s="1058">
        <v>1494</v>
      </c>
      <c r="P13" s="1099">
        <v>1802</v>
      </c>
      <c r="Q13" s="1381">
        <v>26.8</v>
      </c>
      <c r="R13" s="1058">
        <v>144</v>
      </c>
      <c r="S13" s="1382">
        <v>537</v>
      </c>
      <c r="T13" s="909" t="s">
        <v>1149</v>
      </c>
    </row>
    <row r="14" spans="1:20" s="227" customFormat="1" ht="18" customHeight="1">
      <c r="A14" s="231" t="s">
        <v>881</v>
      </c>
      <c r="B14" s="233"/>
      <c r="C14" s="233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O14" s="420" t="s">
        <v>882</v>
      </c>
      <c r="P14" s="421"/>
      <c r="Q14" s="106"/>
      <c r="R14" s="106"/>
      <c r="S14" s="420"/>
      <c r="T14" s="420"/>
    </row>
    <row r="15" spans="1:16" s="227" customFormat="1" ht="18" customHeight="1">
      <c r="A15" s="227" t="s">
        <v>963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27" t="s">
        <v>964</v>
      </c>
    </row>
  </sheetData>
  <mergeCells count="7">
    <mergeCell ref="A1:T1"/>
    <mergeCell ref="B3:D3"/>
    <mergeCell ref="E3:G3"/>
    <mergeCell ref="H3:J3"/>
    <mergeCell ref="K3:M3"/>
    <mergeCell ref="N3:P3"/>
    <mergeCell ref="Q3:S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16.421875" style="2" customWidth="1"/>
    <col min="2" max="2" width="12.140625" style="2" customWidth="1"/>
    <col min="3" max="3" width="12.00390625" style="2" customWidth="1"/>
    <col min="4" max="5" width="14.00390625" style="2" customWidth="1"/>
    <col min="6" max="6" width="12.7109375" style="2" customWidth="1"/>
    <col min="7" max="7" width="13.421875" style="2" customWidth="1"/>
    <col min="8" max="8" width="13.57421875" style="2" customWidth="1"/>
    <col min="9" max="9" width="12.00390625" style="2" customWidth="1"/>
    <col min="10" max="10" width="13.00390625" style="2" customWidth="1"/>
    <col min="11" max="11" width="14.140625" style="2" customWidth="1"/>
    <col min="12" max="16384" width="9.140625" style="2" customWidth="1"/>
  </cols>
  <sheetData>
    <row r="1" spans="1:11" ht="32.25" customHeight="1">
      <c r="A1" s="1643" t="s">
        <v>1268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</row>
    <row r="2" spans="1:11" s="6" customFormat="1" ht="18" customHeight="1">
      <c r="A2" s="244" t="s">
        <v>965</v>
      </c>
      <c r="B2" s="9"/>
      <c r="C2" s="9"/>
      <c r="D2" s="9"/>
      <c r="E2" s="9"/>
      <c r="F2" s="9"/>
      <c r="G2" s="9"/>
      <c r="H2" s="9"/>
      <c r="I2" s="9"/>
      <c r="J2" s="9"/>
      <c r="K2" s="5" t="s">
        <v>966</v>
      </c>
    </row>
    <row r="3" spans="1:11" s="78" customFormat="1" ht="30" customHeight="1">
      <c r="A3" s="61"/>
      <c r="B3" s="110" t="s">
        <v>968</v>
      </c>
      <c r="C3" s="1645" t="s">
        <v>969</v>
      </c>
      <c r="D3" s="1646"/>
      <c r="E3" s="1646"/>
      <c r="F3" s="1647"/>
      <c r="G3" s="215" t="s">
        <v>970</v>
      </c>
      <c r="H3" s="1645" t="s">
        <v>971</v>
      </c>
      <c r="I3" s="1646"/>
      <c r="J3" s="1647"/>
      <c r="K3" s="250"/>
    </row>
    <row r="4" spans="1:11" s="78" customFormat="1" ht="30" customHeight="1">
      <c r="A4" s="251"/>
      <c r="B4" s="252" t="s">
        <v>972</v>
      </c>
      <c r="C4" s="245" t="s">
        <v>1446</v>
      </c>
      <c r="D4" s="1641" t="s">
        <v>973</v>
      </c>
      <c r="E4" s="1642"/>
      <c r="F4" s="215" t="s">
        <v>974</v>
      </c>
      <c r="G4" s="253" t="s">
        <v>975</v>
      </c>
      <c r="H4" s="215" t="s">
        <v>976</v>
      </c>
      <c r="I4" s="110" t="s">
        <v>977</v>
      </c>
      <c r="J4" s="110" t="s">
        <v>978</v>
      </c>
      <c r="K4" s="251"/>
    </row>
    <row r="5" spans="1:11" s="78" customFormat="1" ht="30" customHeight="1">
      <c r="A5" s="458" t="s">
        <v>1198</v>
      </c>
      <c r="B5" s="252"/>
      <c r="C5" s="252"/>
      <c r="D5" s="110" t="s">
        <v>979</v>
      </c>
      <c r="E5" s="110" t="s">
        <v>980</v>
      </c>
      <c r="F5" s="252"/>
      <c r="G5" s="254"/>
      <c r="H5" s="252"/>
      <c r="I5" s="252"/>
      <c r="J5" s="252"/>
      <c r="K5" s="251" t="s">
        <v>1194</v>
      </c>
    </row>
    <row r="6" spans="1:11" s="78" customFormat="1" ht="30" customHeight="1">
      <c r="A6" s="251"/>
      <c r="B6" s="252" t="s">
        <v>981</v>
      </c>
      <c r="C6" s="251"/>
      <c r="D6" s="252"/>
      <c r="E6" s="252" t="s">
        <v>982</v>
      </c>
      <c r="F6" s="252" t="s">
        <v>983</v>
      </c>
      <c r="G6" s="253"/>
      <c r="H6" s="253" t="s">
        <v>984</v>
      </c>
      <c r="I6" s="252"/>
      <c r="J6" s="252"/>
      <c r="K6" s="251"/>
    </row>
    <row r="7" spans="1:11" s="78" customFormat="1" ht="30" customHeight="1">
      <c r="A7" s="255"/>
      <c r="B7" s="239" t="s">
        <v>985</v>
      </c>
      <c r="C7" s="239" t="s">
        <v>1447</v>
      </c>
      <c r="D7" s="239" t="s">
        <v>986</v>
      </c>
      <c r="E7" s="239" t="s">
        <v>987</v>
      </c>
      <c r="F7" s="239" t="s">
        <v>988</v>
      </c>
      <c r="G7" s="256" t="s">
        <v>989</v>
      </c>
      <c r="H7" s="255" t="s">
        <v>990</v>
      </c>
      <c r="I7" s="239" t="s">
        <v>991</v>
      </c>
      <c r="J7" s="239" t="s">
        <v>992</v>
      </c>
      <c r="K7" s="257"/>
    </row>
    <row r="8" spans="1:11" s="86" customFormat="1" ht="30" customHeight="1">
      <c r="A8" s="578" t="s">
        <v>262</v>
      </c>
      <c r="B8" s="720">
        <v>2973</v>
      </c>
      <c r="C8" s="720">
        <v>65790</v>
      </c>
      <c r="D8" s="720">
        <v>61951</v>
      </c>
      <c r="E8" s="720">
        <v>3592</v>
      </c>
      <c r="F8" s="720">
        <v>247</v>
      </c>
      <c r="G8" s="755">
        <v>470415</v>
      </c>
      <c r="H8" s="755">
        <v>487415</v>
      </c>
      <c r="I8" s="755">
        <v>120333</v>
      </c>
      <c r="J8" s="755">
        <v>37782</v>
      </c>
      <c r="K8" s="575" t="s">
        <v>1191</v>
      </c>
    </row>
    <row r="9" spans="1:11" s="258" customFormat="1" ht="30" customHeight="1">
      <c r="A9" s="577" t="s">
        <v>1536</v>
      </c>
      <c r="B9" s="753">
        <v>6148</v>
      </c>
      <c r="C9" s="753">
        <v>128973</v>
      </c>
      <c r="D9" s="753">
        <v>121419</v>
      </c>
      <c r="E9" s="753">
        <v>6141</v>
      </c>
      <c r="F9" s="753">
        <v>1413</v>
      </c>
      <c r="G9" s="754">
        <v>-69669</v>
      </c>
      <c r="H9" s="754">
        <v>-101916</v>
      </c>
      <c r="I9" s="754">
        <v>-23258</v>
      </c>
      <c r="J9" s="754">
        <v>-3799</v>
      </c>
      <c r="K9" s="575" t="s">
        <v>1203</v>
      </c>
    </row>
    <row r="10" spans="1:11" s="42" customFormat="1" ht="30" customHeight="1">
      <c r="A10" s="579" t="s">
        <v>263</v>
      </c>
      <c r="B10" s="466">
        <v>2647</v>
      </c>
      <c r="C10" s="466">
        <v>62782</v>
      </c>
      <c r="D10" s="466">
        <v>58737</v>
      </c>
      <c r="E10" s="466">
        <v>3639</v>
      </c>
      <c r="F10" s="466">
        <v>406</v>
      </c>
      <c r="G10" s="756">
        <v>610491</v>
      </c>
      <c r="H10" s="756">
        <v>442473</v>
      </c>
      <c r="I10" s="756">
        <v>100517</v>
      </c>
      <c r="J10" s="756">
        <v>72601</v>
      </c>
      <c r="K10" s="575" t="s">
        <v>1192</v>
      </c>
    </row>
    <row r="11" spans="1:11" s="83" customFormat="1" ht="30" customHeight="1">
      <c r="A11" s="580" t="s">
        <v>931</v>
      </c>
      <c r="B11" s="757">
        <v>5127.2</v>
      </c>
      <c r="C11" s="758">
        <v>122821</v>
      </c>
      <c r="D11" s="758">
        <v>117601</v>
      </c>
      <c r="E11" s="758">
        <v>3755</v>
      </c>
      <c r="F11" s="758">
        <v>1465</v>
      </c>
      <c r="G11" s="759">
        <v>-103761</v>
      </c>
      <c r="H11" s="759">
        <v>-87401</v>
      </c>
      <c r="I11" s="759">
        <v>-22398</v>
      </c>
      <c r="J11" s="759">
        <v>-13022</v>
      </c>
      <c r="K11" s="575" t="s">
        <v>1204</v>
      </c>
    </row>
    <row r="12" spans="1:11" s="582" customFormat="1" ht="30" customHeight="1">
      <c r="A12" s="501" t="s">
        <v>1449</v>
      </c>
      <c r="B12" s="760">
        <v>7300</v>
      </c>
      <c r="C12" s="761">
        <v>208987</v>
      </c>
      <c r="D12" s="761">
        <v>198852</v>
      </c>
      <c r="E12" s="760">
        <v>7605</v>
      </c>
      <c r="F12" s="760">
        <v>2530</v>
      </c>
      <c r="G12" s="761">
        <v>600639</v>
      </c>
      <c r="H12" s="761">
        <v>498109</v>
      </c>
      <c r="I12" s="761">
        <v>125343</v>
      </c>
      <c r="J12" s="761">
        <v>38540</v>
      </c>
      <c r="K12" s="581" t="s">
        <v>1443</v>
      </c>
    </row>
    <row r="13" spans="1:11" s="500" customFormat="1" ht="30" customHeight="1">
      <c r="A13" s="349" t="s">
        <v>1436</v>
      </c>
      <c r="B13" s="697">
        <v>7296</v>
      </c>
      <c r="C13" s="697">
        <f>SUM(D13:F13)</f>
        <v>192519</v>
      </c>
      <c r="D13" s="697">
        <v>182697</v>
      </c>
      <c r="E13" s="697">
        <v>6159</v>
      </c>
      <c r="F13" s="697">
        <v>3663</v>
      </c>
      <c r="G13" s="698">
        <v>188343</v>
      </c>
      <c r="H13" s="698">
        <v>168289</v>
      </c>
      <c r="I13" s="698">
        <v>27465</v>
      </c>
      <c r="J13" s="698">
        <v>49540</v>
      </c>
      <c r="K13" s="353" t="s">
        <v>1436</v>
      </c>
    </row>
    <row r="14" spans="1:11" s="500" customFormat="1" ht="30" customHeight="1">
      <c r="A14" s="349" t="s">
        <v>1147</v>
      </c>
      <c r="B14" s="697">
        <v>7277</v>
      </c>
      <c r="C14" s="697">
        <v>230123</v>
      </c>
      <c r="D14" s="697">
        <v>217732</v>
      </c>
      <c r="E14" s="697">
        <v>8685</v>
      </c>
      <c r="F14" s="697">
        <v>3706</v>
      </c>
      <c r="G14" s="698">
        <v>133020</v>
      </c>
      <c r="H14" s="698">
        <v>158234</v>
      </c>
      <c r="I14" s="698">
        <v>42745</v>
      </c>
      <c r="J14" s="698">
        <v>29213</v>
      </c>
      <c r="K14" s="353" t="s">
        <v>1147</v>
      </c>
    </row>
    <row r="15" spans="1:12" s="507" customFormat="1" ht="30" customHeight="1" thickBot="1">
      <c r="A15" s="892" t="s">
        <v>1151</v>
      </c>
      <c r="B15" s="1157">
        <v>7103</v>
      </c>
      <c r="C15" s="1158">
        <v>207649</v>
      </c>
      <c r="D15" s="1158">
        <v>196168</v>
      </c>
      <c r="E15" s="1159">
        <v>6810</v>
      </c>
      <c r="F15" s="1159">
        <v>4671</v>
      </c>
      <c r="G15" s="1158">
        <v>188606</v>
      </c>
      <c r="H15" s="1158">
        <v>149684</v>
      </c>
      <c r="I15" s="1158">
        <v>31025</v>
      </c>
      <c r="J15" s="1160">
        <v>26539</v>
      </c>
      <c r="K15" s="909" t="s">
        <v>1155</v>
      </c>
      <c r="L15" s="609"/>
    </row>
    <row r="16" spans="1:11" s="227" customFormat="1" ht="15.75" customHeight="1">
      <c r="A16" s="248" t="s">
        <v>476</v>
      </c>
      <c r="B16" s="233"/>
      <c r="C16" s="234"/>
      <c r="D16" s="234"/>
      <c r="E16" s="234"/>
      <c r="F16" s="234"/>
      <c r="G16" s="234"/>
      <c r="H16" s="421"/>
      <c r="I16" s="421"/>
      <c r="J16" s="106"/>
      <c r="K16" s="422" t="s">
        <v>882</v>
      </c>
    </row>
    <row r="17" ht="14.25">
      <c r="G17" s="249"/>
    </row>
    <row r="18" ht="14.25">
      <c r="G18" s="249"/>
    </row>
  </sheetData>
  <mergeCells count="4">
    <mergeCell ref="A1:K1"/>
    <mergeCell ref="C3:F3"/>
    <mergeCell ref="H3:J3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4">
      <selection activeCell="I17" sqref="I17"/>
    </sheetView>
  </sheetViews>
  <sheetFormatPr defaultColWidth="9.140625" defaultRowHeight="12.75"/>
  <cols>
    <col min="1" max="1" width="9.28125" style="74" customWidth="1"/>
    <col min="2" max="5" width="8.7109375" style="74" customWidth="1"/>
    <col min="6" max="9" width="7.28125" style="74" customWidth="1"/>
    <col min="10" max="13" width="6.00390625" style="74" customWidth="1"/>
    <col min="14" max="15" width="8.28125" style="74" customWidth="1"/>
    <col min="16" max="16" width="8.421875" style="74" customWidth="1"/>
    <col min="17" max="17" width="8.28125" style="74" customWidth="1"/>
    <col min="18" max="16384" width="9.140625" style="74" customWidth="1"/>
  </cols>
  <sheetData>
    <row r="1" spans="1:17" ht="32.25" customHeight="1">
      <c r="A1" s="1653" t="s">
        <v>244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  <c r="O1" s="1653"/>
      <c r="P1" s="1653"/>
      <c r="Q1" s="1653"/>
    </row>
    <row r="2" spans="1:18" ht="18" customHeight="1">
      <c r="A2" s="55" t="s">
        <v>36</v>
      </c>
      <c r="G2" s="74" t="s">
        <v>1437</v>
      </c>
      <c r="R2" s="259" t="s">
        <v>993</v>
      </c>
    </row>
    <row r="3" spans="1:18" s="2" customFormat="1" ht="35.25" customHeight="1">
      <c r="A3" s="1654" t="s">
        <v>1193</v>
      </c>
      <c r="B3" s="1657" t="s">
        <v>994</v>
      </c>
      <c r="C3" s="1658"/>
      <c r="D3" s="1658"/>
      <c r="E3" s="1659"/>
      <c r="F3" s="1657" t="s">
        <v>995</v>
      </c>
      <c r="G3" s="1658"/>
      <c r="H3" s="1658"/>
      <c r="I3" s="1659"/>
      <c r="J3" s="1657" t="s">
        <v>996</v>
      </c>
      <c r="K3" s="1658"/>
      <c r="L3" s="1658"/>
      <c r="M3" s="1659"/>
      <c r="N3" s="1657" t="s">
        <v>997</v>
      </c>
      <c r="O3" s="1658"/>
      <c r="P3" s="1658"/>
      <c r="Q3" s="1658"/>
      <c r="R3" s="1648" t="s">
        <v>1442</v>
      </c>
    </row>
    <row r="4" spans="1:18" s="2" customFormat="1" ht="22.5" customHeight="1">
      <c r="A4" s="1655"/>
      <c r="B4" s="260" t="s">
        <v>998</v>
      </c>
      <c r="C4" s="261" t="s">
        <v>999</v>
      </c>
      <c r="D4" s="261" t="s">
        <v>1000</v>
      </c>
      <c r="E4" s="260" t="s">
        <v>1001</v>
      </c>
      <c r="F4" s="260" t="s">
        <v>998</v>
      </c>
      <c r="G4" s="261" t="s">
        <v>999</v>
      </c>
      <c r="H4" s="261" t="s">
        <v>1000</v>
      </c>
      <c r="I4" s="260" t="s">
        <v>1001</v>
      </c>
      <c r="J4" s="260" t="s">
        <v>998</v>
      </c>
      <c r="K4" s="261" t="s">
        <v>999</v>
      </c>
      <c r="L4" s="261" t="s">
        <v>1000</v>
      </c>
      <c r="M4" s="260" t="s">
        <v>1001</v>
      </c>
      <c r="N4" s="260" t="s">
        <v>998</v>
      </c>
      <c r="O4" s="261" t="s">
        <v>999</v>
      </c>
      <c r="P4" s="261" t="s">
        <v>1000</v>
      </c>
      <c r="Q4" s="262" t="s">
        <v>1001</v>
      </c>
      <c r="R4" s="1649"/>
    </row>
    <row r="5" spans="1:18" s="265" customFormat="1" ht="21.75" customHeight="1">
      <c r="A5" s="1655"/>
      <c r="B5" s="263" t="s">
        <v>28</v>
      </c>
      <c r="C5" s="263" t="s">
        <v>29</v>
      </c>
      <c r="D5" s="263" t="s">
        <v>30</v>
      </c>
      <c r="E5" s="263" t="s">
        <v>31</v>
      </c>
      <c r="F5" s="263" t="s">
        <v>28</v>
      </c>
      <c r="G5" s="263" t="s">
        <v>29</v>
      </c>
      <c r="H5" s="263" t="s">
        <v>30</v>
      </c>
      <c r="I5" s="263" t="s">
        <v>31</v>
      </c>
      <c r="J5" s="263" t="s">
        <v>28</v>
      </c>
      <c r="K5" s="263" t="s">
        <v>29</v>
      </c>
      <c r="L5" s="263" t="s">
        <v>30</v>
      </c>
      <c r="M5" s="263" t="s">
        <v>31</v>
      </c>
      <c r="N5" s="263" t="s">
        <v>28</v>
      </c>
      <c r="O5" s="263" t="s">
        <v>29</v>
      </c>
      <c r="P5" s="263" t="s">
        <v>30</v>
      </c>
      <c r="Q5" s="264" t="s">
        <v>31</v>
      </c>
      <c r="R5" s="1650"/>
    </row>
    <row r="6" spans="1:18" s="2" customFormat="1" ht="23.25" customHeight="1">
      <c r="A6" s="1656"/>
      <c r="B6" s="266" t="s">
        <v>32</v>
      </c>
      <c r="C6" s="266" t="s">
        <v>33</v>
      </c>
      <c r="D6" s="266" t="s">
        <v>33</v>
      </c>
      <c r="E6" s="266" t="s">
        <v>33</v>
      </c>
      <c r="F6" s="266" t="s">
        <v>32</v>
      </c>
      <c r="G6" s="266" t="s">
        <v>33</v>
      </c>
      <c r="H6" s="266" t="s">
        <v>33</v>
      </c>
      <c r="I6" s="266" t="s">
        <v>33</v>
      </c>
      <c r="J6" s="266" t="s">
        <v>32</v>
      </c>
      <c r="K6" s="266" t="s">
        <v>33</v>
      </c>
      <c r="L6" s="266" t="s">
        <v>33</v>
      </c>
      <c r="M6" s="266" t="s">
        <v>33</v>
      </c>
      <c r="N6" s="266" t="s">
        <v>32</v>
      </c>
      <c r="O6" s="266" t="s">
        <v>33</v>
      </c>
      <c r="P6" s="266" t="s">
        <v>33</v>
      </c>
      <c r="Q6" s="267" t="s">
        <v>33</v>
      </c>
      <c r="R6" s="1651"/>
    </row>
    <row r="7" spans="1:18" s="583" customFormat="1" ht="45" customHeight="1">
      <c r="A7" s="587" t="s">
        <v>1432</v>
      </c>
      <c r="B7" s="1033">
        <v>11188600</v>
      </c>
      <c r="C7" s="1034">
        <v>1409360</v>
      </c>
      <c r="D7" s="1034">
        <v>7694120</v>
      </c>
      <c r="E7" s="1034">
        <v>2085120</v>
      </c>
      <c r="F7" s="1034">
        <v>0</v>
      </c>
      <c r="G7" s="1034">
        <v>0</v>
      </c>
      <c r="H7" s="1034">
        <v>0</v>
      </c>
      <c r="I7" s="1034">
        <v>0</v>
      </c>
      <c r="J7" s="1034">
        <v>0</v>
      </c>
      <c r="K7" s="1034">
        <v>0</v>
      </c>
      <c r="L7" s="1034">
        <v>0</v>
      </c>
      <c r="M7" s="1034">
        <v>0</v>
      </c>
      <c r="N7" s="1034">
        <v>11188600</v>
      </c>
      <c r="O7" s="1034">
        <v>1409360</v>
      </c>
      <c r="P7" s="1034">
        <v>7694120</v>
      </c>
      <c r="Q7" s="1035">
        <v>2085120</v>
      </c>
      <c r="R7" s="588" t="s">
        <v>1432</v>
      </c>
    </row>
    <row r="8" spans="1:18" s="583" customFormat="1" ht="45" customHeight="1">
      <c r="A8" s="587" t="s">
        <v>1433</v>
      </c>
      <c r="B8" s="1033">
        <v>8442880</v>
      </c>
      <c r="C8" s="1034">
        <v>560400</v>
      </c>
      <c r="D8" s="1034">
        <v>5437680</v>
      </c>
      <c r="E8" s="1034">
        <v>2444800</v>
      </c>
      <c r="F8" s="1034">
        <v>0</v>
      </c>
      <c r="G8" s="1034">
        <v>0</v>
      </c>
      <c r="H8" s="1034">
        <v>0</v>
      </c>
      <c r="I8" s="1034">
        <v>0</v>
      </c>
      <c r="J8" s="1034">
        <v>0</v>
      </c>
      <c r="K8" s="1034">
        <v>0</v>
      </c>
      <c r="L8" s="1034">
        <v>0</v>
      </c>
      <c r="M8" s="1034">
        <v>0</v>
      </c>
      <c r="N8" s="1034">
        <v>8442880</v>
      </c>
      <c r="O8" s="1034">
        <v>560400</v>
      </c>
      <c r="P8" s="1034">
        <v>5437680</v>
      </c>
      <c r="Q8" s="1035">
        <v>2444800</v>
      </c>
      <c r="R8" s="588" t="s">
        <v>1433</v>
      </c>
    </row>
    <row r="9" spans="1:18" s="583" customFormat="1" ht="45" customHeight="1">
      <c r="A9" s="587" t="s">
        <v>1434</v>
      </c>
      <c r="B9" s="1036">
        <v>7088</v>
      </c>
      <c r="C9" s="1037">
        <v>1294</v>
      </c>
      <c r="D9" s="1037">
        <v>4795</v>
      </c>
      <c r="E9" s="1037">
        <v>998</v>
      </c>
      <c r="F9" s="1037">
        <v>64</v>
      </c>
      <c r="G9" s="1037">
        <v>54</v>
      </c>
      <c r="H9" s="1037">
        <v>10</v>
      </c>
      <c r="I9" s="1410" t="s">
        <v>34</v>
      </c>
      <c r="J9" s="1410" t="s">
        <v>34</v>
      </c>
      <c r="K9" s="1410" t="s">
        <v>34</v>
      </c>
      <c r="L9" s="1410" t="s">
        <v>34</v>
      </c>
      <c r="M9" s="1410" t="s">
        <v>34</v>
      </c>
      <c r="N9" s="1037">
        <v>7023</v>
      </c>
      <c r="O9" s="1037">
        <v>1239</v>
      </c>
      <c r="P9" s="1037">
        <v>4785</v>
      </c>
      <c r="Q9" s="1038">
        <v>998</v>
      </c>
      <c r="R9" s="588" t="s">
        <v>1434</v>
      </c>
    </row>
    <row r="10" spans="1:18" s="828" customFormat="1" ht="45" customHeight="1">
      <c r="A10" s="829" t="s">
        <v>1436</v>
      </c>
      <c r="B10" s="1033">
        <v>6541080</v>
      </c>
      <c r="C10" s="1034">
        <v>786040</v>
      </c>
      <c r="D10" s="1034">
        <v>4601920</v>
      </c>
      <c r="E10" s="1034">
        <v>1153120</v>
      </c>
      <c r="F10" s="1034">
        <v>80240</v>
      </c>
      <c r="G10" s="1034">
        <v>79960</v>
      </c>
      <c r="H10" s="1409" t="s">
        <v>1494</v>
      </c>
      <c r="I10" s="1034">
        <v>0</v>
      </c>
      <c r="J10" s="1034">
        <v>0</v>
      </c>
      <c r="K10" s="1034">
        <v>0</v>
      </c>
      <c r="L10" s="1034">
        <v>0</v>
      </c>
      <c r="M10" s="1034">
        <v>0</v>
      </c>
      <c r="N10" s="1034">
        <v>6460840</v>
      </c>
      <c r="O10" s="1034">
        <v>706080</v>
      </c>
      <c r="P10" s="1034">
        <v>4601640</v>
      </c>
      <c r="Q10" s="1034">
        <v>1153120</v>
      </c>
      <c r="R10" s="830" t="s">
        <v>1436</v>
      </c>
    </row>
    <row r="11" spans="1:18" s="828" customFormat="1" ht="45" customHeight="1">
      <c r="A11" s="829" t="s">
        <v>1147</v>
      </c>
      <c r="B11" s="1033">
        <v>6521600</v>
      </c>
      <c r="C11" s="1034">
        <v>1766200</v>
      </c>
      <c r="D11" s="1034">
        <v>4460760</v>
      </c>
      <c r="E11" s="1034">
        <v>294640</v>
      </c>
      <c r="F11" s="1034">
        <v>0</v>
      </c>
      <c r="G11" s="1034">
        <v>0</v>
      </c>
      <c r="H11" s="1034">
        <v>0</v>
      </c>
      <c r="I11" s="1034">
        <v>0</v>
      </c>
      <c r="J11" s="1034">
        <v>0</v>
      </c>
      <c r="K11" s="1034">
        <v>0</v>
      </c>
      <c r="L11" s="1034">
        <v>0</v>
      </c>
      <c r="M11" s="1034">
        <v>0</v>
      </c>
      <c r="N11" s="1034">
        <v>6521600</v>
      </c>
      <c r="O11" s="1034">
        <v>1766200</v>
      </c>
      <c r="P11" s="1034">
        <v>4460760</v>
      </c>
      <c r="Q11" s="1034">
        <v>294640</v>
      </c>
      <c r="R11" s="830" t="s">
        <v>1147</v>
      </c>
    </row>
    <row r="12" spans="1:18" s="583" customFormat="1" ht="45" customHeight="1">
      <c r="A12" s="584" t="s">
        <v>1149</v>
      </c>
      <c r="B12" s="1399">
        <f>F12+J12+N12</f>
        <v>7570000</v>
      </c>
      <c r="C12" s="1400">
        <f>G12+K12+O12</f>
        <v>1862000</v>
      </c>
      <c r="D12" s="1400">
        <f>H12+L12+P12</f>
        <v>5376000</v>
      </c>
      <c r="E12" s="1400">
        <f>I12+M12+Q12</f>
        <v>332000</v>
      </c>
      <c r="F12" s="1401">
        <f aca="true" t="shared" si="0" ref="F12:M12">F13+F14</f>
        <v>0</v>
      </c>
      <c r="G12" s="1401">
        <f t="shared" si="0"/>
        <v>0</v>
      </c>
      <c r="H12" s="1401">
        <f t="shared" si="0"/>
        <v>0</v>
      </c>
      <c r="I12" s="1401">
        <f t="shared" si="0"/>
        <v>0</v>
      </c>
      <c r="J12" s="1401">
        <f t="shared" si="0"/>
        <v>0</v>
      </c>
      <c r="K12" s="1401">
        <f t="shared" si="0"/>
        <v>0</v>
      </c>
      <c r="L12" s="1401">
        <f t="shared" si="0"/>
        <v>0</v>
      </c>
      <c r="M12" s="1401">
        <f t="shared" si="0"/>
        <v>0</v>
      </c>
      <c r="N12" s="1401">
        <f>SUM(O12:Q12)</f>
        <v>7570000</v>
      </c>
      <c r="O12" s="1400">
        <v>1862000</v>
      </c>
      <c r="P12" s="1400">
        <v>5376000</v>
      </c>
      <c r="Q12" s="1400">
        <v>332000</v>
      </c>
      <c r="R12" s="585" t="s">
        <v>1149</v>
      </c>
    </row>
    <row r="13" spans="1:18" s="766" customFormat="1" ht="15.75" customHeight="1">
      <c r="A13" s="1652" t="s">
        <v>172</v>
      </c>
      <c r="B13" s="1652"/>
      <c r="C13" s="1652"/>
      <c r="D13" s="1652"/>
      <c r="E13" s="1652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4" t="s">
        <v>171</v>
      </c>
    </row>
    <row r="14" spans="1:18" s="586" customFormat="1" ht="15.75" customHeight="1">
      <c r="A14" s="570" t="s">
        <v>35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</row>
    <row r="15" spans="1:18" s="586" customFormat="1" ht="15.75" customHeight="1">
      <c r="A15" s="570" t="s">
        <v>170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</row>
    <row r="16" spans="1:18" s="586" customFormat="1" ht="15.75" customHeight="1">
      <c r="A16" s="570"/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</row>
  </sheetData>
  <mergeCells count="8">
    <mergeCell ref="R3:R6"/>
    <mergeCell ref="A13:E13"/>
    <mergeCell ref="A1:Q1"/>
    <mergeCell ref="A3:A6"/>
    <mergeCell ref="B3:E3"/>
    <mergeCell ref="F3:I3"/>
    <mergeCell ref="J3:M3"/>
    <mergeCell ref="N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6">
      <selection activeCell="A22" sqref="A22"/>
    </sheetView>
  </sheetViews>
  <sheetFormatPr defaultColWidth="9.140625" defaultRowHeight="12.75"/>
  <cols>
    <col min="1" max="1" width="10.8515625" style="2" customWidth="1"/>
    <col min="2" max="14" width="13.28125" style="2" customWidth="1"/>
    <col min="15" max="16384" width="9.140625" style="2" customWidth="1"/>
  </cols>
  <sheetData>
    <row r="1" spans="1:14" ht="32.25" customHeight="1">
      <c r="A1" s="1602" t="s">
        <v>293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</row>
    <row r="2" spans="1:12" s="6" customFormat="1" ht="18" customHeight="1">
      <c r="A2" s="4" t="s">
        <v>1438</v>
      </c>
      <c r="B2" s="4"/>
      <c r="L2" s="889" t="s">
        <v>292</v>
      </c>
    </row>
    <row r="3" spans="1:12" s="870" customFormat="1" ht="36" customHeight="1">
      <c r="A3" s="864"/>
      <c r="B3" s="1604" t="s">
        <v>276</v>
      </c>
      <c r="C3" s="1605"/>
      <c r="D3" s="1600" t="s">
        <v>277</v>
      </c>
      <c r="E3" s="1601"/>
      <c r="F3" s="1600" t="s">
        <v>278</v>
      </c>
      <c r="G3" s="1601"/>
      <c r="H3" s="1600" t="s">
        <v>279</v>
      </c>
      <c r="I3" s="1601"/>
      <c r="J3" s="1600" t="s">
        <v>280</v>
      </c>
      <c r="K3" s="1601"/>
      <c r="L3" s="865"/>
    </row>
    <row r="4" spans="1:12" s="870" customFormat="1" ht="36" customHeight="1">
      <c r="A4" s="442" t="s">
        <v>281</v>
      </c>
      <c r="B4" s="866"/>
      <c r="C4" s="11" t="s">
        <v>282</v>
      </c>
      <c r="D4" s="866"/>
      <c r="E4" s="11" t="s">
        <v>282</v>
      </c>
      <c r="F4" s="866"/>
      <c r="G4" s="11" t="s">
        <v>282</v>
      </c>
      <c r="H4" s="866"/>
      <c r="I4" s="11" t="s">
        <v>282</v>
      </c>
      <c r="J4" s="866"/>
      <c r="K4" s="11" t="s">
        <v>282</v>
      </c>
      <c r="L4" s="866" t="s">
        <v>283</v>
      </c>
    </row>
    <row r="5" spans="1:12" s="870" customFormat="1" ht="36" customHeight="1">
      <c r="A5" s="867"/>
      <c r="B5" s="868"/>
      <c r="C5" s="868" t="s">
        <v>284</v>
      </c>
      <c r="D5" s="868"/>
      <c r="E5" s="868" t="s">
        <v>284</v>
      </c>
      <c r="F5" s="868"/>
      <c r="G5" s="868" t="s">
        <v>284</v>
      </c>
      <c r="H5" s="868"/>
      <c r="I5" s="868" t="s">
        <v>284</v>
      </c>
      <c r="J5" s="868"/>
      <c r="K5" s="868" t="s">
        <v>284</v>
      </c>
      <c r="L5" s="869"/>
    </row>
    <row r="6" spans="1:12" s="870" customFormat="1" ht="36" customHeight="1">
      <c r="A6" s="871">
        <v>2003</v>
      </c>
      <c r="B6" s="872">
        <v>116967</v>
      </c>
      <c r="C6" s="873">
        <v>58327</v>
      </c>
      <c r="D6" s="873">
        <v>20195</v>
      </c>
      <c r="E6" s="873">
        <v>10556</v>
      </c>
      <c r="F6" s="873">
        <v>6571</v>
      </c>
      <c r="G6" s="873">
        <v>3160</v>
      </c>
      <c r="H6" s="873">
        <v>13755</v>
      </c>
      <c r="I6" s="873">
        <v>7570</v>
      </c>
      <c r="J6" s="873">
        <v>13816</v>
      </c>
      <c r="K6" s="874">
        <v>7958</v>
      </c>
      <c r="L6" s="866" t="s">
        <v>1432</v>
      </c>
    </row>
    <row r="7" spans="1:12" s="870" customFormat="1" ht="36" customHeight="1">
      <c r="A7" s="871">
        <v>2004</v>
      </c>
      <c r="B7" s="872">
        <v>109955</v>
      </c>
      <c r="C7" s="873">
        <v>54204</v>
      </c>
      <c r="D7" s="873">
        <v>18573</v>
      </c>
      <c r="E7" s="873">
        <v>9635</v>
      </c>
      <c r="F7" s="873">
        <v>6311</v>
      </c>
      <c r="G7" s="873">
        <v>2962</v>
      </c>
      <c r="H7" s="873">
        <v>11559</v>
      </c>
      <c r="I7" s="873">
        <v>5781</v>
      </c>
      <c r="J7" s="873">
        <v>13259</v>
      </c>
      <c r="K7" s="874">
        <v>7823</v>
      </c>
      <c r="L7" s="866" t="s">
        <v>1433</v>
      </c>
    </row>
    <row r="8" spans="1:12" s="870" customFormat="1" ht="36" customHeight="1">
      <c r="A8" s="871">
        <v>2005</v>
      </c>
      <c r="B8" s="872">
        <v>110281</v>
      </c>
      <c r="C8" s="873">
        <v>54899</v>
      </c>
      <c r="D8" s="873">
        <v>17895</v>
      </c>
      <c r="E8" s="875">
        <v>9437</v>
      </c>
      <c r="F8" s="876">
        <v>5823</v>
      </c>
      <c r="G8" s="875">
        <v>3057</v>
      </c>
      <c r="H8" s="875">
        <v>12007</v>
      </c>
      <c r="I8" s="875">
        <v>6582</v>
      </c>
      <c r="J8" s="876">
        <v>12908</v>
      </c>
      <c r="K8" s="877">
        <v>7202</v>
      </c>
      <c r="L8" s="866" t="s">
        <v>1434</v>
      </c>
    </row>
    <row r="9" spans="1:12" s="870" customFormat="1" ht="36" customHeight="1">
      <c r="A9" s="871">
        <v>2006</v>
      </c>
      <c r="B9" s="872">
        <v>105103</v>
      </c>
      <c r="C9" s="873">
        <v>51949</v>
      </c>
      <c r="D9" s="873">
        <v>16641</v>
      </c>
      <c r="E9" s="860">
        <v>8957</v>
      </c>
      <c r="F9" s="873">
        <v>5945</v>
      </c>
      <c r="G9" s="860">
        <v>3142</v>
      </c>
      <c r="H9" s="860">
        <v>8750</v>
      </c>
      <c r="I9" s="860">
        <v>4771</v>
      </c>
      <c r="J9" s="873">
        <v>11670</v>
      </c>
      <c r="K9" s="878">
        <v>6516</v>
      </c>
      <c r="L9" s="866" t="s">
        <v>285</v>
      </c>
    </row>
    <row r="10" spans="1:12" s="870" customFormat="1" ht="36" customHeight="1">
      <c r="A10" s="871">
        <v>2007</v>
      </c>
      <c r="B10" s="872">
        <v>105004</v>
      </c>
      <c r="C10" s="873">
        <v>51613</v>
      </c>
      <c r="D10" s="873">
        <v>15881</v>
      </c>
      <c r="E10" s="860">
        <v>8177</v>
      </c>
      <c r="F10" s="873">
        <v>6621</v>
      </c>
      <c r="G10" s="860">
        <v>3630</v>
      </c>
      <c r="H10" s="860">
        <v>9034</v>
      </c>
      <c r="I10" s="860">
        <v>4985</v>
      </c>
      <c r="J10" s="873">
        <v>11947</v>
      </c>
      <c r="K10" s="878">
        <v>6425</v>
      </c>
      <c r="L10" s="866" t="s">
        <v>1147</v>
      </c>
    </row>
    <row r="11" spans="1:12" s="880" customFormat="1" ht="36" customHeight="1">
      <c r="A11" s="879">
        <v>2008</v>
      </c>
      <c r="B11" s="861">
        <v>102192</v>
      </c>
      <c r="C11" s="862">
        <v>49942</v>
      </c>
      <c r="D11" s="862">
        <v>16370</v>
      </c>
      <c r="E11" s="862">
        <v>8325</v>
      </c>
      <c r="F11" s="862">
        <v>6135</v>
      </c>
      <c r="G11" s="862">
        <v>2972</v>
      </c>
      <c r="H11" s="862">
        <v>8905</v>
      </c>
      <c r="I11" s="862">
        <v>4890</v>
      </c>
      <c r="J11" s="862">
        <v>10727</v>
      </c>
      <c r="K11" s="863">
        <v>5579</v>
      </c>
      <c r="L11" s="861" t="s">
        <v>1149</v>
      </c>
    </row>
    <row r="12" spans="1:11" s="870" customFormat="1" ht="24.75" customHeight="1">
      <c r="A12" s="881"/>
      <c r="B12" s="881"/>
      <c r="C12" s="881"/>
      <c r="D12" s="881"/>
      <c r="E12" s="881"/>
      <c r="F12" s="881"/>
      <c r="G12" s="881"/>
      <c r="H12" s="881"/>
      <c r="I12" s="881"/>
      <c r="J12" s="881"/>
      <c r="K12" s="881"/>
    </row>
    <row r="13" spans="1:12" s="870" customFormat="1" ht="35.25" customHeight="1">
      <c r="A13" s="858"/>
      <c r="B13" s="1600" t="s">
        <v>286</v>
      </c>
      <c r="C13" s="1601"/>
      <c r="D13" s="1600" t="s">
        <v>287</v>
      </c>
      <c r="E13" s="1601"/>
      <c r="F13" s="1600" t="s">
        <v>288</v>
      </c>
      <c r="G13" s="1601"/>
      <c r="H13" s="1600" t="s">
        <v>289</v>
      </c>
      <c r="I13" s="1601"/>
      <c r="J13" s="1600" t="s">
        <v>290</v>
      </c>
      <c r="K13" s="1601"/>
      <c r="L13" s="865"/>
    </row>
    <row r="14" spans="1:12" s="870" customFormat="1" ht="35.25" customHeight="1">
      <c r="A14" s="442" t="s">
        <v>291</v>
      </c>
      <c r="B14" s="866"/>
      <c r="C14" s="11" t="s">
        <v>282</v>
      </c>
      <c r="D14" s="866"/>
      <c r="E14" s="11" t="s">
        <v>282</v>
      </c>
      <c r="F14" s="866"/>
      <c r="G14" s="11" t="s">
        <v>282</v>
      </c>
      <c r="H14" s="866"/>
      <c r="I14" s="11" t="s">
        <v>282</v>
      </c>
      <c r="J14" s="866"/>
      <c r="K14" s="11" t="s">
        <v>282</v>
      </c>
      <c r="L14" s="866" t="s">
        <v>283</v>
      </c>
    </row>
    <row r="15" spans="1:12" s="870" customFormat="1" ht="35.25" customHeight="1">
      <c r="A15" s="882"/>
      <c r="B15" s="868"/>
      <c r="C15" s="868" t="s">
        <v>284</v>
      </c>
      <c r="D15" s="868"/>
      <c r="E15" s="868" t="s">
        <v>284</v>
      </c>
      <c r="F15" s="868"/>
      <c r="G15" s="868" t="s">
        <v>284</v>
      </c>
      <c r="H15" s="868"/>
      <c r="I15" s="868" t="s">
        <v>284</v>
      </c>
      <c r="J15" s="868"/>
      <c r="K15" s="868" t="s">
        <v>284</v>
      </c>
      <c r="L15" s="869"/>
    </row>
    <row r="16" spans="1:12" s="870" customFormat="1" ht="35.25" customHeight="1">
      <c r="A16" s="871">
        <v>2003</v>
      </c>
      <c r="B16" s="883">
        <v>15875</v>
      </c>
      <c r="C16" s="883">
        <v>7729</v>
      </c>
      <c r="D16" s="883">
        <v>16479</v>
      </c>
      <c r="E16" s="883">
        <v>7866</v>
      </c>
      <c r="F16" s="883">
        <v>10175</v>
      </c>
      <c r="G16" s="883">
        <v>4474</v>
      </c>
      <c r="H16" s="883">
        <v>10473</v>
      </c>
      <c r="I16" s="883">
        <v>5203</v>
      </c>
      <c r="J16" s="883">
        <v>9630</v>
      </c>
      <c r="K16" s="883">
        <v>3811</v>
      </c>
      <c r="L16" s="866" t="s">
        <v>1432</v>
      </c>
    </row>
    <row r="17" spans="1:12" s="870" customFormat="1" ht="35.25" customHeight="1">
      <c r="A17" s="871">
        <v>2004</v>
      </c>
      <c r="B17" s="883">
        <v>14954</v>
      </c>
      <c r="C17" s="883">
        <v>7177</v>
      </c>
      <c r="D17" s="883">
        <v>15937</v>
      </c>
      <c r="E17" s="883">
        <v>7956</v>
      </c>
      <c r="F17" s="883">
        <v>9154</v>
      </c>
      <c r="G17" s="883">
        <v>3937</v>
      </c>
      <c r="H17" s="883">
        <v>11341</v>
      </c>
      <c r="I17" s="883">
        <v>5399</v>
      </c>
      <c r="J17" s="883">
        <v>8868</v>
      </c>
      <c r="K17" s="883">
        <v>3534</v>
      </c>
      <c r="L17" s="866" t="s">
        <v>1433</v>
      </c>
    </row>
    <row r="18" spans="1:12" s="870" customFormat="1" ht="35.25" customHeight="1">
      <c r="A18" s="871">
        <v>2005</v>
      </c>
      <c r="B18" s="883">
        <v>15302</v>
      </c>
      <c r="C18" s="875">
        <v>7719</v>
      </c>
      <c r="D18" s="884">
        <v>16337</v>
      </c>
      <c r="E18" s="875">
        <v>7786</v>
      </c>
      <c r="F18" s="884">
        <v>9357</v>
      </c>
      <c r="G18" s="875">
        <v>4488</v>
      </c>
      <c r="H18" s="875">
        <v>9352</v>
      </c>
      <c r="I18" s="875">
        <v>4392</v>
      </c>
      <c r="J18" s="884">
        <v>11282</v>
      </c>
      <c r="K18" s="875">
        <v>4236</v>
      </c>
      <c r="L18" s="866" t="s">
        <v>1434</v>
      </c>
    </row>
    <row r="19" spans="1:12" s="870" customFormat="1" ht="35.25" customHeight="1">
      <c r="A19" s="871">
        <v>2006</v>
      </c>
      <c r="B19" s="883">
        <v>14429</v>
      </c>
      <c r="C19" s="860">
        <v>6925</v>
      </c>
      <c r="D19" s="883">
        <v>14918</v>
      </c>
      <c r="E19" s="860">
        <v>7284</v>
      </c>
      <c r="F19" s="883">
        <v>9791</v>
      </c>
      <c r="G19" s="860">
        <v>5142</v>
      </c>
      <c r="H19" s="860">
        <v>9245</v>
      </c>
      <c r="I19" s="860">
        <v>4200</v>
      </c>
      <c r="J19" s="883">
        <v>13712</v>
      </c>
      <c r="K19" s="860">
        <v>5013</v>
      </c>
      <c r="L19" s="866" t="s">
        <v>285</v>
      </c>
    </row>
    <row r="20" spans="1:12" s="870" customFormat="1" ht="35.25" customHeight="1">
      <c r="A20" s="871">
        <v>2007</v>
      </c>
      <c r="B20" s="883">
        <v>14133</v>
      </c>
      <c r="C20" s="860">
        <v>7100</v>
      </c>
      <c r="D20" s="883">
        <v>15040</v>
      </c>
      <c r="E20" s="860">
        <v>7275</v>
      </c>
      <c r="F20" s="883">
        <v>9298</v>
      </c>
      <c r="G20" s="860">
        <v>4707</v>
      </c>
      <c r="H20" s="860">
        <v>9383</v>
      </c>
      <c r="I20" s="860">
        <v>4316</v>
      </c>
      <c r="J20" s="883">
        <v>13669</v>
      </c>
      <c r="K20" s="860">
        <v>4998</v>
      </c>
      <c r="L20" s="866" t="s">
        <v>1147</v>
      </c>
    </row>
    <row r="21" spans="1:12" s="880" customFormat="1" ht="35.25" customHeight="1">
      <c r="A21" s="879">
        <v>2008</v>
      </c>
      <c r="B21" s="862">
        <v>14177</v>
      </c>
      <c r="C21" s="862">
        <v>7124</v>
      </c>
      <c r="D21" s="862">
        <v>14209</v>
      </c>
      <c r="E21" s="862">
        <v>6867</v>
      </c>
      <c r="F21" s="862">
        <v>8966</v>
      </c>
      <c r="G21" s="862">
        <v>4532</v>
      </c>
      <c r="H21" s="862">
        <v>8862</v>
      </c>
      <c r="I21" s="862">
        <v>4575</v>
      </c>
      <c r="J21" s="862">
        <v>13841</v>
      </c>
      <c r="K21" s="862">
        <v>5081</v>
      </c>
      <c r="L21" s="861" t="s">
        <v>1222</v>
      </c>
    </row>
    <row r="22" spans="1:11" s="886" customFormat="1" ht="15.75" customHeight="1">
      <c r="A22" s="1166" t="s">
        <v>1384</v>
      </c>
      <c r="B22" s="885"/>
      <c r="C22" s="885"/>
      <c r="D22" s="885"/>
      <c r="J22" s="887" t="s">
        <v>1223</v>
      </c>
      <c r="K22" s="885"/>
    </row>
    <row r="23" spans="1:11" s="886" customFormat="1" ht="15.75" customHeight="1">
      <c r="A23" s="1172" t="s">
        <v>1224</v>
      </c>
      <c r="B23" s="1172"/>
      <c r="C23" s="1172"/>
      <c r="D23" s="1172"/>
      <c r="E23" s="1167"/>
      <c r="F23" s="1167"/>
      <c r="J23" s="1162" t="s">
        <v>1225</v>
      </c>
      <c r="K23" s="885"/>
    </row>
    <row r="24" spans="1:6" s="886" customFormat="1" ht="15.75" customHeight="1">
      <c r="A24" s="886" t="s">
        <v>1226</v>
      </c>
      <c r="E24" s="888"/>
      <c r="F24" s="888"/>
    </row>
    <row r="25" spans="1:12" ht="18" customHeight="1">
      <c r="A25" s="513" t="s">
        <v>1227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</row>
    <row r="26" spans="1:5" ht="14.25">
      <c r="A26" s="6" t="s">
        <v>1437</v>
      </c>
      <c r="B26" s="6"/>
      <c r="C26" s="6"/>
      <c r="D26" s="6"/>
      <c r="E26" s="6"/>
    </row>
  </sheetData>
  <mergeCells count="11">
    <mergeCell ref="J13:K13"/>
    <mergeCell ref="B3:C3"/>
    <mergeCell ref="D3:E3"/>
    <mergeCell ref="B13:C13"/>
    <mergeCell ref="D13:E13"/>
    <mergeCell ref="F13:G13"/>
    <mergeCell ref="H13:I13"/>
    <mergeCell ref="F3:G3"/>
    <mergeCell ref="H3:I3"/>
    <mergeCell ref="A1:N1"/>
    <mergeCell ref="J3:K3"/>
  </mergeCells>
  <printOptions/>
  <pageMargins left="0.7480314960629921" right="0.7480314960629921" top="0.984251968503937" bottom="0.68" header="0.5118110236220472" footer="0.37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23" sqref="K23:L23"/>
    </sheetView>
  </sheetViews>
  <sheetFormatPr defaultColWidth="9.140625" defaultRowHeight="12.75"/>
  <cols>
    <col min="1" max="1" width="13.57421875" style="74" customWidth="1"/>
    <col min="2" max="2" width="9.57421875" style="74" customWidth="1"/>
    <col min="3" max="3" width="11.57421875" style="74" bestFit="1" customWidth="1"/>
    <col min="4" max="4" width="10.421875" style="74" bestFit="1" customWidth="1"/>
    <col min="5" max="5" width="11.57421875" style="74" customWidth="1"/>
    <col min="6" max="6" width="10.421875" style="74" customWidth="1"/>
    <col min="7" max="8" width="11.8515625" style="74" customWidth="1"/>
    <col min="9" max="10" width="11.00390625" style="74" customWidth="1"/>
    <col min="11" max="11" width="10.140625" style="74" customWidth="1"/>
    <col min="12" max="12" width="14.57421875" style="74" customWidth="1"/>
    <col min="13" max="16384" width="9.140625" style="74" customWidth="1"/>
  </cols>
  <sheetData>
    <row r="1" spans="1:12" s="2" customFormat="1" ht="32.25" customHeight="1">
      <c r="A1" s="1558" t="s">
        <v>1210</v>
      </c>
      <c r="B1" s="1558"/>
      <c r="C1" s="1558"/>
      <c r="D1" s="1558"/>
      <c r="E1" s="1558"/>
      <c r="F1" s="1558"/>
      <c r="G1" s="1558"/>
      <c r="H1" s="1558"/>
      <c r="I1" s="1558"/>
      <c r="J1" s="1558"/>
      <c r="K1" s="1558"/>
      <c r="L1" s="1558"/>
    </row>
    <row r="2" spans="1:12" s="6" customFormat="1" ht="15" customHeight="1">
      <c r="A2" s="269" t="s">
        <v>1002</v>
      </c>
      <c r="L2" s="75" t="s">
        <v>1003</v>
      </c>
    </row>
    <row r="3" spans="1:12" s="55" customFormat="1" ht="12" customHeight="1">
      <c r="A3" s="109"/>
      <c r="B3" s="214" t="s">
        <v>1004</v>
      </c>
      <c r="C3" s="110" t="s">
        <v>1005</v>
      </c>
      <c r="D3" s="1645" t="s">
        <v>1006</v>
      </c>
      <c r="E3" s="1662"/>
      <c r="F3" s="1663"/>
      <c r="G3" s="1668" t="s">
        <v>1007</v>
      </c>
      <c r="H3" s="1662"/>
      <c r="I3" s="1662"/>
      <c r="J3" s="1662"/>
      <c r="K3" s="1663"/>
      <c r="L3" s="66"/>
    </row>
    <row r="4" spans="1:12" s="55" customFormat="1" ht="12" customHeight="1">
      <c r="A4" s="246"/>
      <c r="B4" s="68"/>
      <c r="C4" s="69"/>
      <c r="D4" s="1562" t="s">
        <v>1008</v>
      </c>
      <c r="E4" s="1664"/>
      <c r="F4" s="1560"/>
      <c r="G4" s="1562" t="s">
        <v>1009</v>
      </c>
      <c r="H4" s="1664"/>
      <c r="I4" s="1664"/>
      <c r="J4" s="1664"/>
      <c r="K4" s="1560"/>
      <c r="L4" s="216"/>
    </row>
    <row r="5" spans="1:12" s="55" customFormat="1" ht="15" customHeight="1">
      <c r="A5" s="274" t="s">
        <v>1390</v>
      </c>
      <c r="B5" s="68" t="s">
        <v>1010</v>
      </c>
      <c r="C5" s="69"/>
      <c r="D5" s="110" t="s">
        <v>1011</v>
      </c>
      <c r="E5" s="110" t="s">
        <v>1012</v>
      </c>
      <c r="F5" s="110" t="s">
        <v>1013</v>
      </c>
      <c r="G5" s="110" t="s">
        <v>1014</v>
      </c>
      <c r="H5" s="110" t="s">
        <v>1015</v>
      </c>
      <c r="I5" s="110" t="s">
        <v>1016</v>
      </c>
      <c r="J5" s="110" t="s">
        <v>1017</v>
      </c>
      <c r="K5" s="110" t="s">
        <v>1018</v>
      </c>
      <c r="L5" s="216" t="s">
        <v>1391</v>
      </c>
    </row>
    <row r="6" spans="1:12" s="55" customFormat="1" ht="11.25" customHeight="1">
      <c r="A6" s="246"/>
      <c r="B6" s="68" t="s">
        <v>1019</v>
      </c>
      <c r="C6" s="69"/>
      <c r="D6" s="69"/>
      <c r="E6" s="69"/>
      <c r="F6" s="69"/>
      <c r="G6" s="69"/>
      <c r="H6" s="69"/>
      <c r="I6" s="69"/>
      <c r="J6" s="69"/>
      <c r="K6" s="69" t="s">
        <v>1020</v>
      </c>
      <c r="L6" s="216"/>
    </row>
    <row r="7" spans="1:12" s="55" customFormat="1" ht="24" customHeight="1">
      <c r="A7" s="1163" t="s">
        <v>585</v>
      </c>
      <c r="B7" s="71" t="s">
        <v>1021</v>
      </c>
      <c r="C7" s="72" t="s">
        <v>1022</v>
      </c>
      <c r="D7" s="72" t="s">
        <v>1023</v>
      </c>
      <c r="E7" s="72" t="s">
        <v>1024</v>
      </c>
      <c r="F7" s="72" t="s">
        <v>1025</v>
      </c>
      <c r="G7" s="72" t="s">
        <v>1026</v>
      </c>
      <c r="H7" s="72" t="s">
        <v>1027</v>
      </c>
      <c r="I7" s="278" t="s">
        <v>1211</v>
      </c>
      <c r="J7" s="72" t="s">
        <v>1028</v>
      </c>
      <c r="K7" s="72" t="s">
        <v>1029</v>
      </c>
      <c r="L7" s="1464" t="s">
        <v>1392</v>
      </c>
    </row>
    <row r="8" spans="1:12" s="590" customFormat="1" ht="15" customHeight="1">
      <c r="A8" s="589" t="s">
        <v>1432</v>
      </c>
      <c r="B8" s="1411">
        <v>43</v>
      </c>
      <c r="C8" s="1411">
        <v>66531</v>
      </c>
      <c r="D8" s="1411">
        <v>1761</v>
      </c>
      <c r="E8" s="1411">
        <v>1263</v>
      </c>
      <c r="F8" s="1411">
        <v>498</v>
      </c>
      <c r="G8" s="1411">
        <v>684833</v>
      </c>
      <c r="H8" s="1411">
        <v>236833</v>
      </c>
      <c r="I8" s="1411">
        <v>117364</v>
      </c>
      <c r="J8" s="1411">
        <v>57581</v>
      </c>
      <c r="K8" s="1411">
        <v>950</v>
      </c>
      <c r="L8" s="549" t="s">
        <v>1432</v>
      </c>
    </row>
    <row r="9" spans="1:12" s="590" customFormat="1" ht="15" customHeight="1">
      <c r="A9" s="589" t="s">
        <v>1433</v>
      </c>
      <c r="B9" s="1411">
        <v>43</v>
      </c>
      <c r="C9" s="1411">
        <v>66316</v>
      </c>
      <c r="D9" s="1411">
        <v>1810</v>
      </c>
      <c r="E9" s="1411">
        <v>1308</v>
      </c>
      <c r="F9" s="1411">
        <v>502</v>
      </c>
      <c r="G9" s="1411">
        <v>765446</v>
      </c>
      <c r="H9" s="1411">
        <v>254564</v>
      </c>
      <c r="I9" s="1411">
        <v>140199</v>
      </c>
      <c r="J9" s="1411">
        <v>56205</v>
      </c>
      <c r="K9" s="1411">
        <v>833</v>
      </c>
      <c r="L9" s="549" t="s">
        <v>1433</v>
      </c>
    </row>
    <row r="10" spans="1:12" s="590" customFormat="1" ht="15" customHeight="1">
      <c r="A10" s="589" t="s">
        <v>1434</v>
      </c>
      <c r="B10" s="1411">
        <v>45</v>
      </c>
      <c r="C10" s="1411">
        <v>67618</v>
      </c>
      <c r="D10" s="1411">
        <v>2545</v>
      </c>
      <c r="E10" s="1411">
        <v>1695</v>
      </c>
      <c r="F10" s="1411">
        <v>850</v>
      </c>
      <c r="G10" s="1411">
        <v>770494</v>
      </c>
      <c r="H10" s="1411">
        <v>269945</v>
      </c>
      <c r="I10" s="1411">
        <v>141051</v>
      </c>
      <c r="J10" s="1411">
        <v>58301</v>
      </c>
      <c r="K10" s="1411">
        <v>1094</v>
      </c>
      <c r="L10" s="549" t="s">
        <v>1434</v>
      </c>
    </row>
    <row r="11" spans="1:12" s="833" customFormat="1" ht="15" customHeight="1">
      <c r="A11" s="831" t="s">
        <v>1436</v>
      </c>
      <c r="B11" s="1412">
        <v>42</v>
      </c>
      <c r="C11" s="1412">
        <v>67877</v>
      </c>
      <c r="D11" s="1412">
        <f>SUM(E11:F11)</f>
        <v>2658</v>
      </c>
      <c r="E11" s="1412">
        <v>1717</v>
      </c>
      <c r="F11" s="1412">
        <v>941</v>
      </c>
      <c r="G11" s="1412">
        <v>821356</v>
      </c>
      <c r="H11" s="1412">
        <v>311698</v>
      </c>
      <c r="I11" s="1412">
        <v>154531</v>
      </c>
      <c r="J11" s="1412">
        <v>65116</v>
      </c>
      <c r="K11" s="1412">
        <v>891</v>
      </c>
      <c r="L11" s="832" t="s">
        <v>1436</v>
      </c>
    </row>
    <row r="12" spans="1:12" s="833" customFormat="1" ht="15" customHeight="1">
      <c r="A12" s="831" t="s">
        <v>1150</v>
      </c>
      <c r="B12" s="1412">
        <v>43</v>
      </c>
      <c r="C12" s="1412">
        <v>68926</v>
      </c>
      <c r="D12" s="1412">
        <v>2823</v>
      </c>
      <c r="E12" s="1412">
        <v>1801</v>
      </c>
      <c r="F12" s="1412">
        <v>1022</v>
      </c>
      <c r="G12" s="1412">
        <v>818413</v>
      </c>
      <c r="H12" s="1412">
        <v>368178</v>
      </c>
      <c r="I12" s="1412">
        <v>167526</v>
      </c>
      <c r="J12" s="1412">
        <v>66068</v>
      </c>
      <c r="K12" s="1412">
        <v>1202</v>
      </c>
      <c r="L12" s="832" t="s">
        <v>1147</v>
      </c>
    </row>
    <row r="13" spans="1:12" s="519" customFormat="1" ht="15" customHeight="1">
      <c r="A13" s="591" t="s">
        <v>1154</v>
      </c>
      <c r="B13" s="1039">
        <v>43</v>
      </c>
      <c r="C13" s="1039">
        <v>70629</v>
      </c>
      <c r="D13" s="1039">
        <v>2923</v>
      </c>
      <c r="E13" s="1039">
        <v>1888</v>
      </c>
      <c r="F13" s="1039">
        <v>1035</v>
      </c>
      <c r="G13" s="1039">
        <v>857951</v>
      </c>
      <c r="H13" s="1039">
        <v>469085</v>
      </c>
      <c r="I13" s="1039">
        <v>193275</v>
      </c>
      <c r="J13" s="1039">
        <v>88530</v>
      </c>
      <c r="K13" s="1039">
        <v>1377</v>
      </c>
      <c r="L13" s="592" t="s">
        <v>1149</v>
      </c>
    </row>
    <row r="14" spans="1:12" s="590" customFormat="1" ht="15" customHeight="1">
      <c r="A14" s="593" t="s">
        <v>1030</v>
      </c>
      <c r="B14" s="1413">
        <v>20</v>
      </c>
      <c r="C14" s="1413">
        <v>0</v>
      </c>
      <c r="D14" s="1413">
        <v>423</v>
      </c>
      <c r="E14" s="1413">
        <v>252</v>
      </c>
      <c r="F14" s="1413">
        <v>171</v>
      </c>
      <c r="G14" s="1413">
        <v>52921</v>
      </c>
      <c r="H14" s="1413">
        <v>104060</v>
      </c>
      <c r="I14" s="1413">
        <v>0</v>
      </c>
      <c r="J14" s="1413">
        <v>0</v>
      </c>
      <c r="K14" s="1413">
        <v>0</v>
      </c>
      <c r="L14" s="594" t="s">
        <v>1031</v>
      </c>
    </row>
    <row r="15" spans="1:12" s="590" customFormat="1" ht="15" customHeight="1">
      <c r="A15" s="593" t="s">
        <v>1032</v>
      </c>
      <c r="B15" s="1413">
        <v>19</v>
      </c>
      <c r="C15" s="1413">
        <v>59150</v>
      </c>
      <c r="D15" s="1413">
        <v>2150</v>
      </c>
      <c r="E15" s="1413">
        <v>1380</v>
      </c>
      <c r="F15" s="1413">
        <v>770</v>
      </c>
      <c r="G15" s="1413">
        <v>580887</v>
      </c>
      <c r="H15" s="1413">
        <v>290967</v>
      </c>
      <c r="I15" s="1413">
        <v>189699</v>
      </c>
      <c r="J15" s="1413">
        <v>37385</v>
      </c>
      <c r="K15" s="1413">
        <v>1377</v>
      </c>
      <c r="L15" s="594" t="s">
        <v>1033</v>
      </c>
    </row>
    <row r="16" spans="1:12" s="590" customFormat="1" ht="15" customHeight="1">
      <c r="A16" s="595" t="s">
        <v>1034</v>
      </c>
      <c r="B16" s="1414">
        <v>4</v>
      </c>
      <c r="C16" s="1414">
        <v>11479</v>
      </c>
      <c r="D16" s="1414">
        <v>350</v>
      </c>
      <c r="E16" s="1414">
        <v>256</v>
      </c>
      <c r="F16" s="1414">
        <v>94</v>
      </c>
      <c r="G16" s="1414">
        <v>224143</v>
      </c>
      <c r="H16" s="1414">
        <v>74058</v>
      </c>
      <c r="I16" s="1414">
        <v>3576</v>
      </c>
      <c r="J16" s="1414">
        <v>51145</v>
      </c>
      <c r="K16" s="1414">
        <v>0</v>
      </c>
      <c r="L16" s="596" t="s">
        <v>1035</v>
      </c>
    </row>
    <row r="17" s="55" customFormat="1" ht="7.5" customHeight="1"/>
    <row r="18" spans="1:12" s="55" customFormat="1" ht="13.5" customHeight="1">
      <c r="A18" s="109"/>
      <c r="B18" s="1668" t="s">
        <v>1036</v>
      </c>
      <c r="C18" s="1662"/>
      <c r="D18" s="1663"/>
      <c r="E18" s="1645" t="s">
        <v>1037</v>
      </c>
      <c r="F18" s="1662"/>
      <c r="G18" s="1663"/>
      <c r="H18" s="1645" t="s">
        <v>1038</v>
      </c>
      <c r="I18" s="1662"/>
      <c r="J18" s="1663"/>
      <c r="K18" s="66"/>
      <c r="L18" s="460"/>
    </row>
    <row r="19" spans="1:12" s="55" customFormat="1" ht="13.5" customHeight="1">
      <c r="A19" s="246"/>
      <c r="B19" s="1562"/>
      <c r="C19" s="1664"/>
      <c r="D19" s="1560"/>
      <c r="E19" s="1562" t="s">
        <v>1039</v>
      </c>
      <c r="F19" s="1664"/>
      <c r="G19" s="1560"/>
      <c r="H19" s="1562" t="s">
        <v>1040</v>
      </c>
      <c r="I19" s="1664"/>
      <c r="J19" s="1560"/>
      <c r="K19" s="216"/>
      <c r="L19" s="461"/>
    </row>
    <row r="20" spans="1:12" s="55" customFormat="1" ht="15" customHeight="1">
      <c r="A20" s="274" t="s">
        <v>1393</v>
      </c>
      <c r="B20" s="110" t="s">
        <v>1162</v>
      </c>
      <c r="C20" s="110" t="s">
        <v>1163</v>
      </c>
      <c r="D20" s="110" t="s">
        <v>1164</v>
      </c>
      <c r="E20" s="110" t="s">
        <v>1372</v>
      </c>
      <c r="F20" s="110" t="s">
        <v>1165</v>
      </c>
      <c r="G20" s="110" t="s">
        <v>1166</v>
      </c>
      <c r="H20" s="110" t="s">
        <v>1372</v>
      </c>
      <c r="I20" s="110" t="s">
        <v>1167</v>
      </c>
      <c r="J20" s="110" t="s">
        <v>1168</v>
      </c>
      <c r="K20" s="1660" t="s">
        <v>1394</v>
      </c>
      <c r="L20" s="1661"/>
    </row>
    <row r="21" spans="1:12" s="55" customFormat="1" ht="15" customHeight="1">
      <c r="A21" s="246"/>
      <c r="B21" s="69"/>
      <c r="C21" s="69"/>
      <c r="D21" s="69"/>
      <c r="E21" s="69"/>
      <c r="F21" s="69" t="s">
        <v>1169</v>
      </c>
      <c r="G21" s="69" t="s">
        <v>1170</v>
      </c>
      <c r="H21" s="69"/>
      <c r="I21" s="69" t="s">
        <v>1171</v>
      </c>
      <c r="J21" s="69" t="s">
        <v>1172</v>
      </c>
      <c r="K21" s="216"/>
      <c r="L21" s="461"/>
    </row>
    <row r="22" spans="1:12" s="55" customFormat="1" ht="24" customHeight="1">
      <c r="A22" s="1163" t="s">
        <v>585</v>
      </c>
      <c r="B22" s="278" t="s">
        <v>1212</v>
      </c>
      <c r="C22" s="72" t="s">
        <v>1173</v>
      </c>
      <c r="D22" s="72" t="s">
        <v>967</v>
      </c>
      <c r="E22" s="72" t="s">
        <v>1379</v>
      </c>
      <c r="F22" s="278" t="s">
        <v>1213</v>
      </c>
      <c r="G22" s="72" t="s">
        <v>1174</v>
      </c>
      <c r="H22" s="72" t="s">
        <v>1379</v>
      </c>
      <c r="I22" s="72" t="s">
        <v>1175</v>
      </c>
      <c r="J22" s="72" t="s">
        <v>1175</v>
      </c>
      <c r="K22" s="1669" t="s">
        <v>1392</v>
      </c>
      <c r="L22" s="1489"/>
    </row>
    <row r="23" spans="1:12" s="590" customFormat="1" ht="12" customHeight="1">
      <c r="A23" s="589" t="s">
        <v>1432</v>
      </c>
      <c r="B23" s="597">
        <v>385</v>
      </c>
      <c r="C23" s="597">
        <v>101119</v>
      </c>
      <c r="D23" s="597">
        <v>23555</v>
      </c>
      <c r="E23" s="597">
        <v>1935597</v>
      </c>
      <c r="F23" s="597">
        <v>1660859</v>
      </c>
      <c r="G23" s="597">
        <v>274738</v>
      </c>
      <c r="H23" s="597">
        <v>3373302</v>
      </c>
      <c r="I23" s="597">
        <v>2805864</v>
      </c>
      <c r="J23" s="597">
        <v>567438</v>
      </c>
      <c r="K23" s="1508" t="s">
        <v>1432</v>
      </c>
      <c r="L23" s="1509"/>
    </row>
    <row r="24" spans="1:12" s="590" customFormat="1" ht="12" customHeight="1">
      <c r="A24" s="589" t="s">
        <v>1433</v>
      </c>
      <c r="B24" s="597">
        <v>355</v>
      </c>
      <c r="C24" s="597">
        <v>92123</v>
      </c>
      <c r="D24" s="597">
        <v>25306</v>
      </c>
      <c r="E24" s="597">
        <v>2964804</v>
      </c>
      <c r="F24" s="597">
        <v>2451962</v>
      </c>
      <c r="G24" s="597">
        <v>512842</v>
      </c>
      <c r="H24" s="597">
        <v>3604673</v>
      </c>
      <c r="I24" s="597">
        <v>2810817</v>
      </c>
      <c r="J24" s="597">
        <v>793856</v>
      </c>
      <c r="K24" s="1508" t="s">
        <v>1433</v>
      </c>
      <c r="L24" s="1509"/>
    </row>
    <row r="25" spans="1:12" s="590" customFormat="1" ht="12" customHeight="1">
      <c r="A25" s="589" t="s">
        <v>1434</v>
      </c>
      <c r="B25" s="597">
        <v>377</v>
      </c>
      <c r="C25" s="597">
        <v>109077</v>
      </c>
      <c r="D25" s="597">
        <v>26259</v>
      </c>
      <c r="E25" s="597">
        <v>2353710</v>
      </c>
      <c r="F25" s="597">
        <v>2122925</v>
      </c>
      <c r="G25" s="597">
        <v>230785</v>
      </c>
      <c r="H25" s="597">
        <v>3962955</v>
      </c>
      <c r="I25" s="597">
        <v>3609155</v>
      </c>
      <c r="J25" s="597">
        <v>353800</v>
      </c>
      <c r="K25" s="1508" t="s">
        <v>1434</v>
      </c>
      <c r="L25" s="1509"/>
    </row>
    <row r="26" spans="1:12" s="590" customFormat="1" ht="12" customHeight="1">
      <c r="A26" s="349" t="s">
        <v>297</v>
      </c>
      <c r="B26" s="912">
        <v>395</v>
      </c>
      <c r="C26" s="912">
        <v>129792</v>
      </c>
      <c r="D26" s="912">
        <v>31082</v>
      </c>
      <c r="E26" s="912">
        <v>3756751</v>
      </c>
      <c r="F26" s="912">
        <v>3226431</v>
      </c>
      <c r="G26" s="912">
        <v>530200</v>
      </c>
      <c r="H26" s="912">
        <v>4194739</v>
      </c>
      <c r="I26" s="912">
        <v>3848507</v>
      </c>
      <c r="J26" s="912">
        <v>346232</v>
      </c>
      <c r="K26" s="1508" t="s">
        <v>1156</v>
      </c>
      <c r="L26" s="1509"/>
    </row>
    <row r="27" spans="1:12" s="590" customFormat="1" ht="12" customHeight="1">
      <c r="A27" s="349" t="s">
        <v>1150</v>
      </c>
      <c r="B27" s="912">
        <v>271</v>
      </c>
      <c r="C27" s="912">
        <v>126206</v>
      </c>
      <c r="D27" s="912">
        <v>37020</v>
      </c>
      <c r="E27" s="912">
        <v>4281863</v>
      </c>
      <c r="F27" s="912">
        <v>3790296</v>
      </c>
      <c r="G27" s="912">
        <v>491567</v>
      </c>
      <c r="H27" s="912">
        <v>4720092</v>
      </c>
      <c r="I27" s="912">
        <v>3856828</v>
      </c>
      <c r="J27" s="912">
        <v>863264</v>
      </c>
      <c r="K27" s="1675" t="s">
        <v>1150</v>
      </c>
      <c r="L27" s="1676"/>
    </row>
    <row r="28" spans="1:12" s="590" customFormat="1" ht="12" customHeight="1">
      <c r="A28" s="591" t="s">
        <v>1151</v>
      </c>
      <c r="B28" s="1039">
        <v>205</v>
      </c>
      <c r="C28" s="1039">
        <v>158477</v>
      </c>
      <c r="D28" s="1039">
        <v>41615</v>
      </c>
      <c r="E28" s="1039">
        <v>4665394</v>
      </c>
      <c r="F28" s="1039">
        <v>4150335</v>
      </c>
      <c r="G28" s="1039">
        <v>515059</v>
      </c>
      <c r="H28" s="1039">
        <v>5115964</v>
      </c>
      <c r="I28" s="1039">
        <v>4260895</v>
      </c>
      <c r="J28" s="1039">
        <v>855069</v>
      </c>
      <c r="K28" s="1674" t="s">
        <v>1149</v>
      </c>
      <c r="L28" s="1523"/>
    </row>
    <row r="29" spans="1:12" s="590" customFormat="1" ht="12" customHeight="1">
      <c r="A29" s="593" t="s">
        <v>1176</v>
      </c>
      <c r="B29" s="1040">
        <v>0</v>
      </c>
      <c r="C29" s="1040">
        <v>45925</v>
      </c>
      <c r="D29" s="1040">
        <v>0</v>
      </c>
      <c r="E29" s="1040">
        <v>1847163</v>
      </c>
      <c r="F29" s="1040">
        <v>1772409</v>
      </c>
      <c r="G29" s="1040">
        <v>74754</v>
      </c>
      <c r="H29" s="1040">
        <v>2145723</v>
      </c>
      <c r="I29" s="1040">
        <v>2005543</v>
      </c>
      <c r="J29" s="1040">
        <v>140180</v>
      </c>
      <c r="K29" s="1670" t="s">
        <v>1177</v>
      </c>
      <c r="L29" s="1671"/>
    </row>
    <row r="30" spans="1:12" s="590" customFormat="1" ht="12" customHeight="1">
      <c r="A30" s="593" t="s">
        <v>1178</v>
      </c>
      <c r="B30" s="1040">
        <v>143</v>
      </c>
      <c r="C30" s="1040">
        <v>103396</v>
      </c>
      <c r="D30" s="1040">
        <v>33915</v>
      </c>
      <c r="E30" s="1040">
        <v>2325659</v>
      </c>
      <c r="F30" s="1040">
        <v>1984504</v>
      </c>
      <c r="G30" s="1040">
        <v>341155</v>
      </c>
      <c r="H30" s="1040">
        <v>2523125</v>
      </c>
      <c r="I30" s="1040">
        <v>1899999</v>
      </c>
      <c r="J30" s="1040">
        <v>623126</v>
      </c>
      <c r="K30" s="1670" t="s">
        <v>1179</v>
      </c>
      <c r="L30" s="1671"/>
    </row>
    <row r="31" spans="1:12" s="590" customFormat="1" ht="12" customHeight="1">
      <c r="A31" s="595" t="s">
        <v>1180</v>
      </c>
      <c r="B31" s="1041">
        <v>62</v>
      </c>
      <c r="C31" s="1042">
        <v>9156</v>
      </c>
      <c r="D31" s="1042">
        <v>7700</v>
      </c>
      <c r="E31" s="1042">
        <v>492572</v>
      </c>
      <c r="F31" s="1042">
        <v>393422</v>
      </c>
      <c r="G31" s="1042">
        <v>99150</v>
      </c>
      <c r="H31" s="1042">
        <v>447116</v>
      </c>
      <c r="I31" s="1042">
        <v>355353</v>
      </c>
      <c r="J31" s="1043">
        <v>91763</v>
      </c>
      <c r="K31" s="1672" t="s">
        <v>1188</v>
      </c>
      <c r="L31" s="1673"/>
    </row>
    <row r="32" spans="1:12" s="15" customFormat="1" ht="12.75" customHeight="1">
      <c r="A32" s="1665" t="s">
        <v>1215</v>
      </c>
      <c r="B32" s="1666"/>
      <c r="C32" s="1666"/>
      <c r="D32" s="1666"/>
      <c r="E32" s="1666"/>
      <c r="L32" s="219" t="s">
        <v>1216</v>
      </c>
    </row>
    <row r="33" spans="1:11" s="265" customFormat="1" ht="12" customHeight="1">
      <c r="A33" s="1666" t="s">
        <v>1214</v>
      </c>
      <c r="B33" s="1667"/>
      <c r="C33" s="1667"/>
      <c r="D33" s="1667"/>
      <c r="E33" s="15"/>
      <c r="F33" s="15"/>
      <c r="G33" s="15"/>
      <c r="H33" s="15"/>
      <c r="I33" s="15"/>
      <c r="J33" s="15"/>
      <c r="K33" s="15"/>
    </row>
    <row r="34" s="55" customFormat="1" ht="12" customHeight="1">
      <c r="A34" s="55" t="s">
        <v>1041</v>
      </c>
    </row>
  </sheetData>
  <mergeCells count="24">
    <mergeCell ref="K22:L22"/>
    <mergeCell ref="K29:L29"/>
    <mergeCell ref="K30:L30"/>
    <mergeCell ref="K31:L31"/>
    <mergeCell ref="K23:L23"/>
    <mergeCell ref="K24:L24"/>
    <mergeCell ref="K25:L25"/>
    <mergeCell ref="K26:L26"/>
    <mergeCell ref="K28:L28"/>
    <mergeCell ref="K27:L27"/>
    <mergeCell ref="A1:L1"/>
    <mergeCell ref="D3:F3"/>
    <mergeCell ref="G3:K3"/>
    <mergeCell ref="D4:F4"/>
    <mergeCell ref="G4:K4"/>
    <mergeCell ref="A32:E32"/>
    <mergeCell ref="A33:D33"/>
    <mergeCell ref="B18:D18"/>
    <mergeCell ref="E18:G18"/>
    <mergeCell ref="K20:L20"/>
    <mergeCell ref="H18:J18"/>
    <mergeCell ref="B19:D19"/>
    <mergeCell ref="E19:G19"/>
    <mergeCell ref="H19:J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100" workbookViewId="0" topLeftCell="A1">
      <selection activeCell="J24" sqref="J24:K24"/>
    </sheetView>
  </sheetViews>
  <sheetFormatPr defaultColWidth="9.140625" defaultRowHeight="12.75"/>
  <cols>
    <col min="1" max="1" width="15.57421875" style="2" customWidth="1"/>
    <col min="2" max="3" width="9.7109375" style="2" customWidth="1"/>
    <col min="4" max="7" width="8.00390625" style="2" customWidth="1"/>
    <col min="8" max="8" width="12.7109375" style="2" customWidth="1"/>
    <col min="9" max="9" width="12.00390625" style="2" customWidth="1"/>
    <col min="10" max="10" width="9.7109375" style="2" customWidth="1"/>
    <col min="11" max="11" width="7.7109375" style="2" customWidth="1"/>
    <col min="12" max="12" width="8.140625" style="2" customWidth="1"/>
    <col min="13" max="13" width="15.28125" style="2" customWidth="1"/>
    <col min="14" max="14" width="7.28125" style="2" customWidth="1"/>
    <col min="15" max="15" width="6.28125" style="2" bestFit="1" customWidth="1"/>
    <col min="16" max="16" width="7.57421875" style="2" customWidth="1"/>
    <col min="17" max="17" width="5.8515625" style="2" customWidth="1"/>
    <col min="18" max="18" width="8.421875" style="2" bestFit="1" customWidth="1"/>
    <col min="19" max="19" width="7.421875" style="2" bestFit="1" customWidth="1"/>
    <col min="20" max="21" width="8.140625" style="2" customWidth="1"/>
    <col min="22" max="22" width="14.28125" style="2" customWidth="1"/>
    <col min="23" max="16384" width="9.140625" style="2" customWidth="1"/>
  </cols>
  <sheetData>
    <row r="1" spans="1:22" ht="32.25" customHeight="1">
      <c r="A1" s="1603" t="s">
        <v>1287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"/>
      <c r="O1" s="1"/>
      <c r="P1" s="1"/>
      <c r="Q1" s="1"/>
      <c r="R1" s="1"/>
      <c r="S1" s="1"/>
      <c r="T1" s="1"/>
      <c r="U1" s="1"/>
      <c r="V1" s="1"/>
    </row>
    <row r="2" spans="1:21" s="6" customFormat="1" ht="18" customHeight="1">
      <c r="A2" s="6" t="s">
        <v>1288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68" t="s">
        <v>1289</v>
      </c>
      <c r="N2" s="268"/>
      <c r="O2" s="212"/>
      <c r="P2" s="212"/>
      <c r="Q2" s="212"/>
      <c r="R2" s="212"/>
      <c r="S2" s="212"/>
      <c r="T2" s="212"/>
      <c r="U2" s="212"/>
    </row>
    <row r="3" spans="1:13" s="6" customFormat="1" ht="12" customHeight="1">
      <c r="A3" s="1559" t="s">
        <v>737</v>
      </c>
      <c r="B3" s="110" t="s">
        <v>1290</v>
      </c>
      <c r="C3" s="110" t="s">
        <v>1291</v>
      </c>
      <c r="D3" s="1677" t="s">
        <v>1292</v>
      </c>
      <c r="E3" s="1678"/>
      <c r="F3" s="1678"/>
      <c r="G3" s="1678"/>
      <c r="H3" s="271" t="s">
        <v>1293</v>
      </c>
      <c r="I3" s="272" t="s">
        <v>1294</v>
      </c>
      <c r="J3" s="1677" t="s">
        <v>1295</v>
      </c>
      <c r="K3" s="1678"/>
      <c r="L3" s="1678"/>
      <c r="M3" s="1681" t="s">
        <v>237</v>
      </c>
    </row>
    <row r="4" spans="1:13" s="6" customFormat="1" ht="12" customHeight="1">
      <c r="A4" s="1679"/>
      <c r="B4" s="245"/>
      <c r="C4" s="245"/>
      <c r="D4" s="1688" t="s">
        <v>1300</v>
      </c>
      <c r="E4" s="1689"/>
      <c r="F4" s="1689"/>
      <c r="G4" s="1679"/>
      <c r="H4" s="275" t="s">
        <v>1305</v>
      </c>
      <c r="I4" s="276" t="s">
        <v>1301</v>
      </c>
      <c r="J4" s="1688" t="s">
        <v>1302</v>
      </c>
      <c r="K4" s="1689"/>
      <c r="L4" s="1679"/>
      <c r="M4" s="1682"/>
    </row>
    <row r="5" spans="1:13" s="6" customFormat="1" ht="12" customHeight="1">
      <c r="A5" s="1679"/>
      <c r="B5" s="69"/>
      <c r="C5" s="275" t="s">
        <v>1304</v>
      </c>
      <c r="D5" s="1690"/>
      <c r="E5" s="1691"/>
      <c r="F5" s="1691"/>
      <c r="G5" s="1680"/>
      <c r="I5" s="275" t="s">
        <v>1306</v>
      </c>
      <c r="J5" s="1690"/>
      <c r="K5" s="1691"/>
      <c r="L5" s="1680"/>
      <c r="M5" s="1682"/>
    </row>
    <row r="6" spans="1:13" s="6" customFormat="1" ht="12" customHeight="1">
      <c r="A6" s="1679"/>
      <c r="B6" s="69"/>
      <c r="C6" s="69" t="s">
        <v>1308</v>
      </c>
      <c r="D6" s="110" t="s">
        <v>1446</v>
      </c>
      <c r="E6" s="110" t="s">
        <v>1309</v>
      </c>
      <c r="F6" s="110" t="s">
        <v>1310</v>
      </c>
      <c r="G6" s="110" t="s">
        <v>1311</v>
      </c>
      <c r="H6" s="245" t="s">
        <v>1312</v>
      </c>
      <c r="I6" s="245" t="s">
        <v>1313</v>
      </c>
      <c r="J6" s="110" t="s">
        <v>1446</v>
      </c>
      <c r="K6" s="110" t="s">
        <v>1314</v>
      </c>
      <c r="L6" s="110" t="s">
        <v>1315</v>
      </c>
      <c r="M6" s="1682"/>
    </row>
    <row r="7" spans="1:13" s="6" customFormat="1" ht="12" customHeight="1">
      <c r="A7" s="1680"/>
      <c r="B7" s="72" t="s">
        <v>1447</v>
      </c>
      <c r="C7" s="72" t="s">
        <v>1321</v>
      </c>
      <c r="D7" s="72" t="s">
        <v>1447</v>
      </c>
      <c r="E7" s="72" t="s">
        <v>1322</v>
      </c>
      <c r="F7" s="278" t="s">
        <v>1042</v>
      </c>
      <c r="G7" s="72" t="s">
        <v>1323</v>
      </c>
      <c r="H7" s="278" t="s">
        <v>1043</v>
      </c>
      <c r="I7" s="278" t="s">
        <v>1044</v>
      </c>
      <c r="J7" s="72" t="s">
        <v>1447</v>
      </c>
      <c r="K7" s="278" t="s">
        <v>1045</v>
      </c>
      <c r="L7" s="72" t="s">
        <v>1324</v>
      </c>
      <c r="M7" s="1669"/>
    </row>
    <row r="8" spans="1:13" s="509" customFormat="1" ht="18" customHeight="1">
      <c r="A8" s="606" t="s">
        <v>1046</v>
      </c>
      <c r="B8" s="1044">
        <v>3624</v>
      </c>
      <c r="C8" s="1045">
        <v>1439</v>
      </c>
      <c r="D8" s="1045">
        <v>164</v>
      </c>
      <c r="E8" s="767">
        <v>47</v>
      </c>
      <c r="F8" s="767">
        <v>52</v>
      </c>
      <c r="G8" s="767">
        <v>65</v>
      </c>
      <c r="H8" s="767">
        <v>56</v>
      </c>
      <c r="I8" s="767" t="s">
        <v>479</v>
      </c>
      <c r="J8" s="767" t="s">
        <v>479</v>
      </c>
      <c r="K8" s="767" t="s">
        <v>479</v>
      </c>
      <c r="L8" s="767" t="s">
        <v>479</v>
      </c>
      <c r="M8" s="508" t="s">
        <v>735</v>
      </c>
    </row>
    <row r="9" spans="1:13" s="509" customFormat="1" ht="18" customHeight="1">
      <c r="A9" s="607" t="s">
        <v>931</v>
      </c>
      <c r="B9" s="1044">
        <v>16100</v>
      </c>
      <c r="C9" s="1045">
        <v>9382</v>
      </c>
      <c r="D9" s="1045">
        <v>1405</v>
      </c>
      <c r="E9" s="767">
        <v>235</v>
      </c>
      <c r="F9" s="767">
        <v>717</v>
      </c>
      <c r="G9" s="767">
        <v>453</v>
      </c>
      <c r="H9" s="767">
        <v>102</v>
      </c>
      <c r="I9" s="767">
        <v>4</v>
      </c>
      <c r="J9" s="767">
        <v>89</v>
      </c>
      <c r="K9" s="767">
        <v>82</v>
      </c>
      <c r="L9" s="767">
        <v>7</v>
      </c>
      <c r="M9" s="508" t="s">
        <v>736</v>
      </c>
    </row>
    <row r="10" spans="1:13" s="509" customFormat="1" ht="18" customHeight="1">
      <c r="A10" s="482" t="s">
        <v>1434</v>
      </c>
      <c r="B10" s="1044">
        <v>18220</v>
      </c>
      <c r="C10" s="1045">
        <v>9625</v>
      </c>
      <c r="D10" s="1045">
        <v>1736</v>
      </c>
      <c r="E10" s="767">
        <v>261</v>
      </c>
      <c r="F10" s="767">
        <v>940</v>
      </c>
      <c r="G10" s="767">
        <v>535</v>
      </c>
      <c r="H10" s="767">
        <v>119</v>
      </c>
      <c r="I10" s="767">
        <v>62</v>
      </c>
      <c r="J10" s="767">
        <v>65</v>
      </c>
      <c r="K10" s="767">
        <v>52</v>
      </c>
      <c r="L10" s="767">
        <v>13</v>
      </c>
      <c r="M10" s="510" t="s">
        <v>1434</v>
      </c>
    </row>
    <row r="11" spans="1:13" s="500" customFormat="1" ht="18" customHeight="1">
      <c r="A11" s="349" t="s">
        <v>1436</v>
      </c>
      <c r="B11" s="1046">
        <v>18422</v>
      </c>
      <c r="C11" s="1047">
        <v>9660</v>
      </c>
      <c r="D11" s="1047">
        <f>SUM(E11:G11)</f>
        <v>1815</v>
      </c>
      <c r="E11" s="835">
        <v>280</v>
      </c>
      <c r="F11" s="835">
        <v>946</v>
      </c>
      <c r="G11" s="835">
        <v>589</v>
      </c>
      <c r="H11" s="835">
        <v>109</v>
      </c>
      <c r="I11" s="835">
        <v>97</v>
      </c>
      <c r="J11" s="835">
        <v>27</v>
      </c>
      <c r="K11" s="835">
        <v>27</v>
      </c>
      <c r="L11" s="835" t="s">
        <v>1494</v>
      </c>
      <c r="M11" s="581" t="s">
        <v>1436</v>
      </c>
    </row>
    <row r="12" spans="1:13" s="500" customFormat="1" ht="18" customHeight="1">
      <c r="A12" s="349" t="s">
        <v>1147</v>
      </c>
      <c r="B12" s="1046">
        <v>17351</v>
      </c>
      <c r="C12" s="1047">
        <v>9052</v>
      </c>
      <c r="D12" s="1047">
        <v>1886</v>
      </c>
      <c r="E12" s="835">
        <v>299</v>
      </c>
      <c r="F12" s="835">
        <v>956</v>
      </c>
      <c r="G12" s="835">
        <v>631</v>
      </c>
      <c r="H12" s="835">
        <v>89</v>
      </c>
      <c r="I12" s="835">
        <v>98</v>
      </c>
      <c r="J12" s="835">
        <v>39</v>
      </c>
      <c r="K12" s="835">
        <v>38</v>
      </c>
      <c r="L12" s="835">
        <v>1</v>
      </c>
      <c r="M12" s="581" t="s">
        <v>1147</v>
      </c>
    </row>
    <row r="13" spans="1:13" s="507" customFormat="1" ht="18" customHeight="1" thickBot="1">
      <c r="A13" s="892" t="s">
        <v>1151</v>
      </c>
      <c r="B13" s="1161">
        <f>C13+D13+H13+I13+J13+B25+C25+D25+H25+I25</f>
        <v>17129</v>
      </c>
      <c r="C13" s="899">
        <v>8773</v>
      </c>
      <c r="D13" s="899">
        <v>1865</v>
      </c>
      <c r="E13" s="899">
        <v>271</v>
      </c>
      <c r="F13" s="899">
        <v>914</v>
      </c>
      <c r="G13" s="899">
        <v>680</v>
      </c>
      <c r="H13" s="899">
        <v>187</v>
      </c>
      <c r="I13" s="899">
        <v>107</v>
      </c>
      <c r="J13" s="899">
        <v>25</v>
      </c>
      <c r="K13" s="899">
        <v>25</v>
      </c>
      <c r="L13" s="899">
        <v>0</v>
      </c>
      <c r="M13" s="914" t="s">
        <v>1149</v>
      </c>
    </row>
    <row r="14" spans="1:22" s="507" customFormat="1" ht="16.5" customHeight="1">
      <c r="A14" s="598"/>
      <c r="B14" s="603"/>
      <c r="C14" s="603"/>
      <c r="D14" s="603"/>
      <c r="E14" s="603"/>
      <c r="F14" s="603"/>
      <c r="G14" s="603"/>
      <c r="H14" s="603"/>
      <c r="I14" s="603"/>
      <c r="J14" s="603"/>
      <c r="K14" s="603"/>
      <c r="L14" s="604"/>
      <c r="M14" s="603"/>
      <c r="N14" s="603"/>
      <c r="O14" s="603"/>
      <c r="P14" s="603"/>
      <c r="Q14" s="603"/>
      <c r="R14" s="603"/>
      <c r="S14" s="603"/>
      <c r="T14" s="603"/>
      <c r="U14" s="603"/>
      <c r="V14" s="605"/>
    </row>
    <row r="15" spans="1:11" s="6" customFormat="1" ht="18" customHeight="1">
      <c r="A15" s="109"/>
      <c r="B15" s="110" t="s">
        <v>1296</v>
      </c>
      <c r="C15" s="110" t="s">
        <v>1297</v>
      </c>
      <c r="D15" s="1668" t="s">
        <v>1298</v>
      </c>
      <c r="E15" s="1683"/>
      <c r="F15" s="1683"/>
      <c r="G15" s="1417"/>
      <c r="H15" s="271" t="s">
        <v>734</v>
      </c>
      <c r="I15" s="271" t="s">
        <v>1299</v>
      </c>
      <c r="J15" s="1681" t="s">
        <v>237</v>
      </c>
      <c r="K15" s="1685"/>
    </row>
    <row r="16" spans="1:11" ht="14.25">
      <c r="A16" s="246"/>
      <c r="B16" s="245"/>
      <c r="C16" s="245"/>
      <c r="D16" s="1660" t="s">
        <v>1303</v>
      </c>
      <c r="E16" s="1661"/>
      <c r="F16" s="1661"/>
      <c r="G16" s="1684"/>
      <c r="H16" s="275" t="s">
        <v>733</v>
      </c>
      <c r="I16" s="275" t="s">
        <v>1307</v>
      </c>
      <c r="J16" s="1682"/>
      <c r="K16" s="1686"/>
    </row>
    <row r="17" spans="1:11" ht="6" customHeight="1">
      <c r="A17" s="246"/>
      <c r="B17" s="57"/>
      <c r="C17" s="57"/>
      <c r="D17" s="1562"/>
      <c r="E17" s="1664"/>
      <c r="F17" s="1664"/>
      <c r="G17" s="1560"/>
      <c r="H17" s="608"/>
      <c r="I17" s="608"/>
      <c r="J17" s="1682"/>
      <c r="K17" s="1686"/>
    </row>
    <row r="18" spans="1:11" ht="14.25">
      <c r="A18" s="274" t="s">
        <v>737</v>
      </c>
      <c r="B18" s="69"/>
      <c r="C18" s="69"/>
      <c r="D18" s="245" t="s">
        <v>1446</v>
      </c>
      <c r="E18" s="245" t="s">
        <v>1316</v>
      </c>
      <c r="F18" s="245" t="s">
        <v>1317</v>
      </c>
      <c r="G18" s="245" t="s">
        <v>1318</v>
      </c>
      <c r="H18" s="245" t="s">
        <v>1319</v>
      </c>
      <c r="I18" s="245" t="s">
        <v>1320</v>
      </c>
      <c r="J18" s="1682"/>
      <c r="K18" s="1686"/>
    </row>
    <row r="19" spans="1:11" ht="36">
      <c r="A19" s="111"/>
      <c r="B19" s="278" t="s">
        <v>1047</v>
      </c>
      <c r="C19" s="73" t="s">
        <v>1325</v>
      </c>
      <c r="D19" s="72" t="s">
        <v>1447</v>
      </c>
      <c r="E19" s="277" t="s">
        <v>732</v>
      </c>
      <c r="F19" s="277" t="s">
        <v>1326</v>
      </c>
      <c r="G19" s="277" t="s">
        <v>731</v>
      </c>
      <c r="H19" s="72" t="s">
        <v>1327</v>
      </c>
      <c r="I19" s="278" t="s">
        <v>1328</v>
      </c>
      <c r="J19" s="1669"/>
      <c r="K19" s="1687"/>
    </row>
    <row r="20" spans="1:11" ht="17.25" customHeight="1">
      <c r="A20" s="606" t="s">
        <v>1046</v>
      </c>
      <c r="B20" s="767">
        <v>1791</v>
      </c>
      <c r="C20" s="767">
        <v>7</v>
      </c>
      <c r="D20" s="767">
        <v>88</v>
      </c>
      <c r="E20" s="767">
        <v>40</v>
      </c>
      <c r="F20" s="767">
        <v>44</v>
      </c>
      <c r="G20" s="767">
        <v>4</v>
      </c>
      <c r="H20" s="767">
        <v>41</v>
      </c>
      <c r="I20" s="767">
        <v>38</v>
      </c>
      <c r="J20" s="1692" t="s">
        <v>735</v>
      </c>
      <c r="K20" s="1693"/>
    </row>
    <row r="21" spans="1:11" ht="17.25" customHeight="1">
      <c r="A21" s="607" t="s">
        <v>931</v>
      </c>
      <c r="B21" s="767">
        <v>4077</v>
      </c>
      <c r="C21" s="767">
        <v>441</v>
      </c>
      <c r="D21" s="767">
        <v>259</v>
      </c>
      <c r="E21" s="767">
        <v>183</v>
      </c>
      <c r="F21" s="767">
        <v>66</v>
      </c>
      <c r="G21" s="767">
        <v>10</v>
      </c>
      <c r="H21" s="767">
        <v>163</v>
      </c>
      <c r="I21" s="767">
        <v>178</v>
      </c>
      <c r="J21" s="1694" t="s">
        <v>736</v>
      </c>
      <c r="K21" s="1695"/>
    </row>
    <row r="22" spans="1:11" ht="17.25" customHeight="1">
      <c r="A22" s="511" t="s">
        <v>1434</v>
      </c>
      <c r="B22" s="767">
        <v>5576</v>
      </c>
      <c r="C22" s="767">
        <v>300</v>
      </c>
      <c r="D22" s="767">
        <v>308</v>
      </c>
      <c r="E22" s="767">
        <v>184</v>
      </c>
      <c r="F22" s="767">
        <v>95</v>
      </c>
      <c r="G22" s="767">
        <v>29</v>
      </c>
      <c r="H22" s="767">
        <v>215</v>
      </c>
      <c r="I22" s="767">
        <v>214</v>
      </c>
      <c r="J22" s="1696" t="s">
        <v>1434</v>
      </c>
      <c r="K22" s="1697"/>
    </row>
    <row r="23" spans="1:11" s="834" customFormat="1" ht="17.25" customHeight="1">
      <c r="A23" s="349" t="s">
        <v>1436</v>
      </c>
      <c r="B23" s="835">
        <v>5517</v>
      </c>
      <c r="C23" s="835">
        <v>428</v>
      </c>
      <c r="D23" s="835">
        <f>SUM(E23:G23)</f>
        <v>319</v>
      </c>
      <c r="E23" s="835">
        <v>182</v>
      </c>
      <c r="F23" s="835">
        <v>104</v>
      </c>
      <c r="G23" s="835">
        <v>33</v>
      </c>
      <c r="H23" s="835">
        <v>227</v>
      </c>
      <c r="I23" s="835">
        <v>223</v>
      </c>
      <c r="J23" s="1675" t="s">
        <v>1436</v>
      </c>
      <c r="K23" s="1700"/>
    </row>
    <row r="24" spans="1:11" s="834" customFormat="1" ht="17.25" customHeight="1">
      <c r="A24" s="349" t="s">
        <v>1147</v>
      </c>
      <c r="B24" s="835">
        <v>5104</v>
      </c>
      <c r="C24" s="835">
        <v>347</v>
      </c>
      <c r="D24" s="835">
        <v>301</v>
      </c>
      <c r="E24" s="835">
        <v>167</v>
      </c>
      <c r="F24" s="835">
        <v>94</v>
      </c>
      <c r="G24" s="835">
        <v>40</v>
      </c>
      <c r="H24" s="835">
        <v>236</v>
      </c>
      <c r="I24" s="835">
        <v>199</v>
      </c>
      <c r="J24" s="1675" t="s">
        <v>1147</v>
      </c>
      <c r="K24" s="1523"/>
    </row>
    <row r="25" spans="1:11" ht="17.25" customHeight="1" thickBot="1">
      <c r="A25" s="892" t="s">
        <v>1151</v>
      </c>
      <c r="B25" s="899">
        <v>5104</v>
      </c>
      <c r="C25" s="899">
        <v>327</v>
      </c>
      <c r="D25" s="899">
        <v>283</v>
      </c>
      <c r="E25" s="899">
        <v>161</v>
      </c>
      <c r="F25" s="899">
        <v>80</v>
      </c>
      <c r="G25" s="899">
        <v>42</v>
      </c>
      <c r="H25" s="899">
        <v>255</v>
      </c>
      <c r="I25" s="899">
        <v>203</v>
      </c>
      <c r="J25" s="1698" t="s">
        <v>1149</v>
      </c>
      <c r="K25" s="1699"/>
    </row>
    <row r="26" spans="1:21" ht="15.75" customHeight="1">
      <c r="A26" s="231" t="s">
        <v>475</v>
      </c>
      <c r="B26" s="232"/>
      <c r="C26" s="232"/>
      <c r="D26" s="212"/>
      <c r="E26" s="212"/>
      <c r="F26" s="212"/>
      <c r="G26" s="212"/>
      <c r="H26" s="212"/>
      <c r="I26" s="212"/>
      <c r="J26" s="1408" t="s">
        <v>883</v>
      </c>
      <c r="M26" s="232"/>
      <c r="N26" s="232"/>
      <c r="O26" s="212"/>
      <c r="P26" s="55"/>
      <c r="Q26" s="55"/>
      <c r="R26" s="55"/>
      <c r="S26" s="212"/>
      <c r="T26" s="212"/>
      <c r="U26" s="212"/>
    </row>
  </sheetData>
  <mergeCells count="16">
    <mergeCell ref="J20:K20"/>
    <mergeCell ref="J21:K21"/>
    <mergeCell ref="J22:K22"/>
    <mergeCell ref="J25:K25"/>
    <mergeCell ref="J23:K23"/>
    <mergeCell ref="J24:K24"/>
    <mergeCell ref="D15:G15"/>
    <mergeCell ref="D16:G17"/>
    <mergeCell ref="J15:K19"/>
    <mergeCell ref="D4:G5"/>
    <mergeCell ref="J4:L5"/>
    <mergeCell ref="D3:G3"/>
    <mergeCell ref="J3:L3"/>
    <mergeCell ref="A1:M1"/>
    <mergeCell ref="A3:A7"/>
    <mergeCell ref="M3:M7"/>
  </mergeCells>
  <printOptions/>
  <pageMargins left="0.7480314960629921" right="0.7480314960629921" top="0.54" bottom="0.41" header="0.32" footer="0.2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R19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13.28125" style="26" customWidth="1"/>
    <col min="2" max="2" width="10.140625" style="26" customWidth="1"/>
    <col min="3" max="3" width="11.00390625" style="26" customWidth="1"/>
    <col min="4" max="4" width="10.00390625" style="26" customWidth="1"/>
    <col min="5" max="5" width="8.8515625" style="26" customWidth="1"/>
    <col min="6" max="6" width="8.421875" style="26" customWidth="1"/>
    <col min="7" max="7" width="9.140625" style="26" customWidth="1"/>
    <col min="8" max="8" width="9.421875" style="26" customWidth="1"/>
    <col min="9" max="9" width="8.140625" style="26" customWidth="1"/>
    <col min="10" max="10" width="7.8515625" style="26" customWidth="1"/>
    <col min="11" max="11" width="8.28125" style="26" customWidth="1"/>
    <col min="12" max="12" width="9.421875" style="26" customWidth="1"/>
    <col min="13" max="13" width="9.00390625" style="26" customWidth="1"/>
    <col min="14" max="14" width="8.8515625" style="26" customWidth="1"/>
    <col min="15" max="15" width="9.421875" style="26" customWidth="1"/>
    <col min="16" max="16" width="14.421875" style="26" customWidth="1"/>
    <col min="17" max="16384" width="12.57421875" style="26" customWidth="1"/>
  </cols>
  <sheetData>
    <row r="1" spans="1:16" s="203" customFormat="1" ht="32.25" customHeight="1">
      <c r="A1" s="1608" t="s">
        <v>1330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</row>
    <row r="2" spans="1:16" s="32" customFormat="1" ht="18" customHeight="1">
      <c r="A2" s="1526" t="s">
        <v>1331</v>
      </c>
      <c r="B2" s="152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15" t="s">
        <v>1332</v>
      </c>
    </row>
    <row r="3" spans="1:16" s="37" customFormat="1" ht="30" customHeight="1">
      <c r="A3" s="1491" t="s">
        <v>1444</v>
      </c>
      <c r="B3" s="1701" t="s">
        <v>1356</v>
      </c>
      <c r="C3" s="1702"/>
      <c r="D3" s="1702"/>
      <c r="E3" s="1702"/>
      <c r="F3" s="1703"/>
      <c r="G3" s="1484" t="s">
        <v>1357</v>
      </c>
      <c r="H3" s="1482"/>
      <c r="I3" s="1482"/>
      <c r="J3" s="1482"/>
      <c r="K3" s="1482"/>
      <c r="L3" s="1482"/>
      <c r="M3" s="1482"/>
      <c r="N3" s="1482"/>
      <c r="O3" s="1483"/>
      <c r="P3" s="1494" t="s">
        <v>1445</v>
      </c>
    </row>
    <row r="4" spans="1:16" s="37" customFormat="1" ht="30" customHeight="1">
      <c r="A4" s="1492"/>
      <c r="B4" s="125" t="s">
        <v>1446</v>
      </c>
      <c r="C4" s="125" t="s">
        <v>1333</v>
      </c>
      <c r="D4" s="284" t="s">
        <v>1358</v>
      </c>
      <c r="E4" s="125" t="s">
        <v>1334</v>
      </c>
      <c r="F4" s="125" t="s">
        <v>1359</v>
      </c>
      <c r="G4" s="125" t="s">
        <v>1446</v>
      </c>
      <c r="H4" s="125" t="s">
        <v>1360</v>
      </c>
      <c r="I4" s="125" t="s">
        <v>1361</v>
      </c>
      <c r="J4" s="125" t="s">
        <v>1362</v>
      </c>
      <c r="K4" s="125" t="s">
        <v>1363</v>
      </c>
      <c r="L4" s="125" t="s">
        <v>1335</v>
      </c>
      <c r="M4" s="285" t="s">
        <v>1364</v>
      </c>
      <c r="N4" s="125" t="s">
        <v>1336</v>
      </c>
      <c r="O4" s="125" t="s">
        <v>1365</v>
      </c>
      <c r="P4" s="1495"/>
    </row>
    <row r="5" spans="1:16" s="37" customFormat="1" ht="30" customHeight="1">
      <c r="A5" s="1492"/>
      <c r="B5" s="281"/>
      <c r="C5" s="282"/>
      <c r="D5" s="282"/>
      <c r="E5" s="282"/>
      <c r="F5" s="282"/>
      <c r="G5" s="281"/>
      <c r="H5" s="282"/>
      <c r="I5" s="282"/>
      <c r="J5" s="283"/>
      <c r="K5" s="282" t="s">
        <v>1337</v>
      </c>
      <c r="L5" s="283"/>
      <c r="M5" s="282"/>
      <c r="N5" s="282"/>
      <c r="O5" s="283"/>
      <c r="P5" s="1495"/>
    </row>
    <row r="6" spans="1:16" s="37" customFormat="1" ht="27" customHeight="1">
      <c r="A6" s="1492"/>
      <c r="B6" s="281"/>
      <c r="C6" s="282"/>
      <c r="D6" s="282"/>
      <c r="E6" s="282"/>
      <c r="F6" s="282"/>
      <c r="G6" s="281"/>
      <c r="H6" s="282" t="s">
        <v>1338</v>
      </c>
      <c r="I6" s="282"/>
      <c r="J6" s="282" t="s">
        <v>1339</v>
      </c>
      <c r="K6" s="283" t="s">
        <v>1340</v>
      </c>
      <c r="L6" s="283" t="s">
        <v>1341</v>
      </c>
      <c r="M6" s="282" t="s">
        <v>1342</v>
      </c>
      <c r="N6" s="282" t="s">
        <v>1343</v>
      </c>
      <c r="O6" s="282" t="s">
        <v>1344</v>
      </c>
      <c r="P6" s="1495"/>
    </row>
    <row r="7" spans="1:16" s="37" customFormat="1" ht="28.5" customHeight="1">
      <c r="A7" s="1493"/>
      <c r="B7" s="164" t="s">
        <v>1447</v>
      </c>
      <c r="C7" s="286" t="s">
        <v>1345</v>
      </c>
      <c r="D7" s="286" t="s">
        <v>1346</v>
      </c>
      <c r="E7" s="164" t="s">
        <v>1347</v>
      </c>
      <c r="F7" s="164" t="s">
        <v>992</v>
      </c>
      <c r="G7" s="164" t="s">
        <v>1447</v>
      </c>
      <c r="H7" s="164" t="s">
        <v>1348</v>
      </c>
      <c r="I7" s="164" t="s">
        <v>1349</v>
      </c>
      <c r="J7" s="164" t="s">
        <v>1350</v>
      </c>
      <c r="K7" s="287" t="s">
        <v>1351</v>
      </c>
      <c r="L7" s="164" t="s">
        <v>1352</v>
      </c>
      <c r="M7" s="164" t="s">
        <v>1353</v>
      </c>
      <c r="N7" s="164" t="s">
        <v>1354</v>
      </c>
      <c r="O7" s="287" t="s">
        <v>1350</v>
      </c>
      <c r="P7" s="1471"/>
    </row>
    <row r="8" spans="1:16" s="48" customFormat="1" ht="29.25" customHeight="1">
      <c r="A8" s="576" t="s">
        <v>1535</v>
      </c>
      <c r="B8" s="1048">
        <v>2540</v>
      </c>
      <c r="C8" s="131">
        <v>1037</v>
      </c>
      <c r="D8" s="131">
        <v>762</v>
      </c>
      <c r="E8" s="131">
        <v>741</v>
      </c>
      <c r="F8" s="768" t="s">
        <v>1440</v>
      </c>
      <c r="G8" s="131">
        <v>6536</v>
      </c>
      <c r="H8" s="769" t="s">
        <v>1440</v>
      </c>
      <c r="I8" s="131">
        <v>581</v>
      </c>
      <c r="J8" s="768" t="s">
        <v>1355</v>
      </c>
      <c r="K8" s="768" t="s">
        <v>1355</v>
      </c>
      <c r="L8" s="131">
        <v>204</v>
      </c>
      <c r="M8" s="131">
        <v>97</v>
      </c>
      <c r="N8" s="131">
        <v>5396</v>
      </c>
      <c r="O8" s="131">
        <v>258</v>
      </c>
      <c r="P8" s="575" t="s">
        <v>1048</v>
      </c>
    </row>
    <row r="9" spans="1:16" s="288" customFormat="1" ht="29.25" customHeight="1">
      <c r="A9" s="580" t="s">
        <v>1536</v>
      </c>
      <c r="B9" s="1049">
        <v>15421</v>
      </c>
      <c r="C9" s="1050">
        <v>6676</v>
      </c>
      <c r="D9" s="1050">
        <v>4319</v>
      </c>
      <c r="E9" s="1051">
        <v>4426</v>
      </c>
      <c r="F9" s="768" t="s">
        <v>1440</v>
      </c>
      <c r="G9" s="1051">
        <v>39650</v>
      </c>
      <c r="H9" s="1052">
        <v>45</v>
      </c>
      <c r="I9" s="1050">
        <v>4673</v>
      </c>
      <c r="J9" s="768" t="s">
        <v>1355</v>
      </c>
      <c r="K9" s="768" t="s">
        <v>1355</v>
      </c>
      <c r="L9" s="1050">
        <v>1895</v>
      </c>
      <c r="M9" s="1050">
        <v>591</v>
      </c>
      <c r="N9" s="1050">
        <v>32031</v>
      </c>
      <c r="O9" s="1050">
        <v>415</v>
      </c>
      <c r="P9" s="575" t="s">
        <v>1049</v>
      </c>
    </row>
    <row r="10" spans="1:43" s="289" customFormat="1" ht="29.25" customHeight="1">
      <c r="A10" s="579" t="s">
        <v>1537</v>
      </c>
      <c r="B10" s="143">
        <f>SUM(C10:F10)</f>
        <v>2334</v>
      </c>
      <c r="C10" s="144">
        <v>959</v>
      </c>
      <c r="D10" s="144">
        <v>687</v>
      </c>
      <c r="E10" s="144">
        <v>688</v>
      </c>
      <c r="F10" s="768" t="s">
        <v>1440</v>
      </c>
      <c r="G10" s="1053">
        <v>5716</v>
      </c>
      <c r="H10" s="770" t="s">
        <v>479</v>
      </c>
      <c r="I10" s="144">
        <v>519</v>
      </c>
      <c r="J10" s="768" t="s">
        <v>1355</v>
      </c>
      <c r="K10" s="768" t="s">
        <v>1355</v>
      </c>
      <c r="L10" s="144">
        <v>145</v>
      </c>
      <c r="M10" s="144">
        <v>90</v>
      </c>
      <c r="N10" s="144">
        <v>4769</v>
      </c>
      <c r="O10" s="144">
        <v>193</v>
      </c>
      <c r="P10" s="575" t="s">
        <v>1050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</row>
    <row r="11" spans="1:43" s="289" customFormat="1" ht="29.25" customHeight="1">
      <c r="A11" s="580" t="s">
        <v>931</v>
      </c>
      <c r="B11" s="144">
        <v>15805</v>
      </c>
      <c r="C11" s="144">
        <v>6666</v>
      </c>
      <c r="D11" s="144">
        <v>4676</v>
      </c>
      <c r="E11" s="144">
        <v>4463</v>
      </c>
      <c r="F11" s="768" t="s">
        <v>1440</v>
      </c>
      <c r="G11" s="1053">
        <v>41239</v>
      </c>
      <c r="H11" s="770">
        <v>19</v>
      </c>
      <c r="I11" s="144">
        <v>4392</v>
      </c>
      <c r="J11" s="768" t="s">
        <v>1355</v>
      </c>
      <c r="K11" s="768" t="s">
        <v>1355</v>
      </c>
      <c r="L11" s="144">
        <v>2422</v>
      </c>
      <c r="M11" s="144">
        <v>449</v>
      </c>
      <c r="N11" s="144">
        <v>32884</v>
      </c>
      <c r="O11" s="144">
        <v>1073</v>
      </c>
      <c r="P11" s="575" t="s">
        <v>1051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</row>
    <row r="12" spans="1:43" s="289" customFormat="1" ht="29.25" customHeight="1">
      <c r="A12" s="158" t="s">
        <v>1449</v>
      </c>
      <c r="B12" s="143">
        <v>19099</v>
      </c>
      <c r="C12" s="144">
        <v>7765</v>
      </c>
      <c r="D12" s="144">
        <v>5630</v>
      </c>
      <c r="E12" s="144">
        <v>5704</v>
      </c>
      <c r="F12" s="117" t="s">
        <v>1440</v>
      </c>
      <c r="G12" s="1053">
        <v>48508</v>
      </c>
      <c r="H12" s="770">
        <v>47</v>
      </c>
      <c r="I12" s="144">
        <v>3937</v>
      </c>
      <c r="J12" s="771">
        <v>0</v>
      </c>
      <c r="K12" s="771">
        <v>0</v>
      </c>
      <c r="L12" s="144">
        <v>2138</v>
      </c>
      <c r="M12" s="144">
        <v>643</v>
      </c>
      <c r="N12" s="144">
        <v>41305</v>
      </c>
      <c r="O12" s="144">
        <v>438</v>
      </c>
      <c r="P12" s="159" t="s">
        <v>1052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</row>
    <row r="13" spans="1:43" s="500" customFormat="1" ht="29.25" customHeight="1">
      <c r="A13" s="915" t="s">
        <v>1436</v>
      </c>
      <c r="B13" s="1054">
        <f>SUM(C13:F13)</f>
        <v>10914</v>
      </c>
      <c r="C13" s="352">
        <v>5014</v>
      </c>
      <c r="D13" s="352">
        <v>2846</v>
      </c>
      <c r="E13" s="352">
        <v>3054</v>
      </c>
      <c r="G13" s="352">
        <f>SUM(H13:O13)</f>
        <v>26538</v>
      </c>
      <c r="H13" s="788">
        <v>50</v>
      </c>
      <c r="I13" s="352">
        <v>3869</v>
      </c>
      <c r="J13" s="917" t="s">
        <v>1494</v>
      </c>
      <c r="K13" s="917" t="s">
        <v>1494</v>
      </c>
      <c r="L13" s="352">
        <v>968</v>
      </c>
      <c r="M13" s="352">
        <v>273</v>
      </c>
      <c r="N13" s="352">
        <v>20955</v>
      </c>
      <c r="O13" s="847">
        <v>423</v>
      </c>
      <c r="P13" s="918" t="s">
        <v>1436</v>
      </c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620"/>
      <c r="AF13" s="620"/>
      <c r="AG13" s="620"/>
      <c r="AH13" s="620"/>
      <c r="AI13" s="620"/>
      <c r="AJ13" s="620"/>
      <c r="AK13" s="620"/>
      <c r="AL13" s="620"/>
      <c r="AM13" s="620"/>
      <c r="AN13" s="620"/>
      <c r="AO13" s="620"/>
      <c r="AP13" s="620"/>
      <c r="AQ13" s="620"/>
    </row>
    <row r="14" spans="1:43" s="500" customFormat="1" ht="29.25" customHeight="1">
      <c r="A14" s="915" t="s">
        <v>1147</v>
      </c>
      <c r="B14" s="1054">
        <v>12754</v>
      </c>
      <c r="C14" s="352">
        <v>5683</v>
      </c>
      <c r="D14" s="352">
        <v>3420</v>
      </c>
      <c r="E14" s="352">
        <v>3651</v>
      </c>
      <c r="F14" s="916" t="s">
        <v>1494</v>
      </c>
      <c r="G14" s="352">
        <v>29755</v>
      </c>
      <c r="H14" s="788">
        <v>74</v>
      </c>
      <c r="I14" s="352">
        <v>4034</v>
      </c>
      <c r="J14" s="917" t="s">
        <v>1494</v>
      </c>
      <c r="K14" s="917" t="s">
        <v>1494</v>
      </c>
      <c r="L14" s="352">
        <v>1227</v>
      </c>
      <c r="M14" s="352">
        <v>469</v>
      </c>
      <c r="N14" s="352">
        <v>23842</v>
      </c>
      <c r="O14" s="847">
        <v>109</v>
      </c>
      <c r="P14" s="918" t="s">
        <v>1147</v>
      </c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0"/>
      <c r="AI14" s="620"/>
      <c r="AJ14" s="620"/>
      <c r="AK14" s="620"/>
      <c r="AL14" s="620"/>
      <c r="AM14" s="620"/>
      <c r="AN14" s="620"/>
      <c r="AO14" s="620"/>
      <c r="AP14" s="620"/>
      <c r="AQ14" s="620"/>
    </row>
    <row r="15" spans="1:43" s="507" customFormat="1" ht="29.25" customHeight="1" thickBot="1">
      <c r="A15" s="919" t="s">
        <v>1151</v>
      </c>
      <c r="B15" s="913">
        <f>SUM(C15:F15)</f>
        <v>10115</v>
      </c>
      <c r="C15" s="899">
        <v>0</v>
      </c>
      <c r="D15" s="899">
        <v>4663</v>
      </c>
      <c r="E15" s="899">
        <v>2559</v>
      </c>
      <c r="F15" s="899">
        <v>2893</v>
      </c>
      <c r="G15" s="899">
        <f>SUM(H15:O15)</f>
        <v>47240</v>
      </c>
      <c r="H15" s="899">
        <v>23620</v>
      </c>
      <c r="I15" s="899">
        <v>112</v>
      </c>
      <c r="J15" s="899">
        <v>3430</v>
      </c>
      <c r="K15" s="899">
        <v>0</v>
      </c>
      <c r="L15" s="899">
        <v>767</v>
      </c>
      <c r="M15" s="899">
        <v>449</v>
      </c>
      <c r="N15" s="899">
        <v>18672</v>
      </c>
      <c r="O15" s="922">
        <v>190</v>
      </c>
      <c r="P15" s="921" t="s">
        <v>1155</v>
      </c>
      <c r="Q15" s="609"/>
      <c r="R15" s="609"/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09"/>
      <c r="AE15" s="609"/>
      <c r="AF15" s="609"/>
      <c r="AG15" s="609"/>
      <c r="AH15" s="609"/>
      <c r="AI15" s="609"/>
      <c r="AJ15" s="609"/>
      <c r="AK15" s="609"/>
      <c r="AL15" s="609"/>
      <c r="AM15" s="609"/>
      <c r="AN15" s="609"/>
      <c r="AO15" s="609"/>
      <c r="AP15" s="609"/>
      <c r="AQ15" s="609"/>
    </row>
    <row r="16" spans="1:148" s="24" customFormat="1" ht="27" customHeight="1">
      <c r="A16" s="1704" t="s">
        <v>886</v>
      </c>
      <c r="B16" s="1704"/>
      <c r="C16" s="1704"/>
      <c r="D16" s="1704"/>
      <c r="E16" s="959"/>
      <c r="F16" s="959"/>
      <c r="G16" s="959"/>
      <c r="H16" s="1706" t="s">
        <v>885</v>
      </c>
      <c r="I16" s="1568"/>
      <c r="J16" s="1568"/>
      <c r="K16" s="1568"/>
      <c r="L16" s="1568"/>
      <c r="M16" s="1568"/>
      <c r="N16" s="1568"/>
      <c r="O16" s="1568"/>
      <c r="P16" s="1568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</row>
    <row r="17" spans="1:148" s="25" customFormat="1" ht="23.25" customHeight="1">
      <c r="A17" s="1705" t="s">
        <v>1285</v>
      </c>
      <c r="B17" s="1705"/>
      <c r="C17" s="870"/>
      <c r="D17" s="870"/>
      <c r="E17" s="870"/>
      <c r="F17" s="870"/>
      <c r="G17" s="870"/>
      <c r="H17" s="870"/>
      <c r="I17" s="870"/>
      <c r="J17" s="870"/>
      <c r="K17" s="870"/>
      <c r="L17" s="1705" t="s">
        <v>1286</v>
      </c>
      <c r="M17" s="1705"/>
      <c r="N17" s="1488"/>
      <c r="O17" s="1488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</row>
    <row r="18" spans="1:148" s="23" customFormat="1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</row>
    <row r="19" spans="1:148" s="25" customFormat="1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</row>
  </sheetData>
  <mergeCells count="10">
    <mergeCell ref="A16:D16"/>
    <mergeCell ref="A17:B17"/>
    <mergeCell ref="L17:O17"/>
    <mergeCell ref="H16:P16"/>
    <mergeCell ref="A1:P1"/>
    <mergeCell ref="A2:B2"/>
    <mergeCell ref="A3:A7"/>
    <mergeCell ref="B3:F3"/>
    <mergeCell ref="G3:O3"/>
    <mergeCell ref="P3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14.00390625" style="2" customWidth="1"/>
    <col min="2" max="2" width="10.57421875" style="2" customWidth="1"/>
    <col min="3" max="3" width="10.8515625" style="2" customWidth="1"/>
    <col min="4" max="4" width="9.7109375" style="2" customWidth="1"/>
    <col min="5" max="5" width="12.421875" style="2" customWidth="1"/>
    <col min="6" max="6" width="12.7109375" style="2" customWidth="1"/>
    <col min="7" max="7" width="12.00390625" style="2" customWidth="1"/>
    <col min="8" max="8" width="11.8515625" style="2" customWidth="1"/>
    <col min="9" max="9" width="12.57421875" style="2" customWidth="1"/>
    <col min="10" max="10" width="12.00390625" style="2" customWidth="1"/>
    <col min="11" max="11" width="14.00390625" style="2" customWidth="1"/>
    <col min="12" max="16384" width="9.140625" style="2" customWidth="1"/>
  </cols>
  <sheetData>
    <row r="1" spans="1:11" ht="32.25" customHeight="1">
      <c r="A1" s="1708" t="s">
        <v>1237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</row>
    <row r="2" spans="1:11" s="6" customFormat="1" ht="18" customHeight="1">
      <c r="A2" s="108" t="s">
        <v>447</v>
      </c>
      <c r="B2" s="212"/>
      <c r="C2" s="212"/>
      <c r="D2" s="212"/>
      <c r="E2" s="212"/>
      <c r="F2" s="212"/>
      <c r="G2" s="212"/>
      <c r="H2" s="212"/>
      <c r="I2" s="212"/>
      <c r="K2" s="5" t="s">
        <v>448</v>
      </c>
    </row>
    <row r="3" spans="1:11" s="6" customFormat="1" ht="26.25" customHeight="1">
      <c r="A3" s="1559" t="s">
        <v>257</v>
      </c>
      <c r="B3" s="1668" t="s">
        <v>449</v>
      </c>
      <c r="C3" s="1663"/>
      <c r="D3" s="1668" t="s">
        <v>450</v>
      </c>
      <c r="E3" s="1662"/>
      <c r="F3" s="1662"/>
      <c r="G3" s="1662"/>
      <c r="H3" s="1663"/>
      <c r="I3" s="110" t="s">
        <v>451</v>
      </c>
      <c r="J3" s="110" t="s">
        <v>452</v>
      </c>
      <c r="K3" s="1561" t="s">
        <v>1194</v>
      </c>
    </row>
    <row r="4" spans="1:11" s="6" customFormat="1" ht="26.25" customHeight="1">
      <c r="A4" s="1684"/>
      <c r="B4" s="110" t="s">
        <v>453</v>
      </c>
      <c r="C4" s="110" t="s">
        <v>454</v>
      </c>
      <c r="D4" s="110" t="s">
        <v>455</v>
      </c>
      <c r="E4" s="1638" t="s">
        <v>456</v>
      </c>
      <c r="F4" s="1571"/>
      <c r="G4" s="1571"/>
      <c r="H4" s="1572"/>
      <c r="I4" s="69"/>
      <c r="J4" s="69" t="s">
        <v>457</v>
      </c>
      <c r="K4" s="1660"/>
    </row>
    <row r="5" spans="1:11" s="6" customFormat="1" ht="21.75" customHeight="1">
      <c r="A5" s="1684"/>
      <c r="B5" s="69"/>
      <c r="C5" s="69"/>
      <c r="D5" s="69"/>
      <c r="E5" s="110" t="s">
        <v>1446</v>
      </c>
      <c r="F5" s="110" t="s">
        <v>458</v>
      </c>
      <c r="G5" s="110" t="s">
        <v>459</v>
      </c>
      <c r="H5" s="110" t="s">
        <v>460</v>
      </c>
      <c r="I5" s="69" t="s">
        <v>461</v>
      </c>
      <c r="J5" s="69" t="s">
        <v>462</v>
      </c>
      <c r="K5" s="1660"/>
    </row>
    <row r="6" spans="1:11" s="6" customFormat="1" ht="21.75" customHeight="1">
      <c r="A6" s="1684"/>
      <c r="B6" s="69" t="s">
        <v>463</v>
      </c>
      <c r="C6" s="292" t="s">
        <v>464</v>
      </c>
      <c r="D6" s="69" t="s">
        <v>465</v>
      </c>
      <c r="E6" s="69"/>
      <c r="F6" s="69" t="s">
        <v>466</v>
      </c>
      <c r="G6" s="69" t="s">
        <v>467</v>
      </c>
      <c r="H6" s="69"/>
      <c r="I6" s="69" t="s">
        <v>468</v>
      </c>
      <c r="J6" s="69" t="s">
        <v>469</v>
      </c>
      <c r="K6" s="1660"/>
    </row>
    <row r="7" spans="1:11" s="6" customFormat="1" ht="21.75" customHeight="1">
      <c r="A7" s="1560"/>
      <c r="B7" s="72" t="s">
        <v>470</v>
      </c>
      <c r="C7" s="72" t="s">
        <v>468</v>
      </c>
      <c r="D7" s="72" t="s">
        <v>471</v>
      </c>
      <c r="E7" s="72" t="s">
        <v>1447</v>
      </c>
      <c r="F7" s="72" t="s">
        <v>472</v>
      </c>
      <c r="G7" s="72" t="s">
        <v>472</v>
      </c>
      <c r="H7" s="247" t="s">
        <v>473</v>
      </c>
      <c r="I7" s="72" t="s">
        <v>474</v>
      </c>
      <c r="J7" s="72" t="s">
        <v>477</v>
      </c>
      <c r="K7" s="1562"/>
    </row>
    <row r="8" spans="1:11" s="509" customFormat="1" ht="24.75" customHeight="1">
      <c r="A8" s="611" t="s">
        <v>1532</v>
      </c>
      <c r="B8" s="772">
        <v>2</v>
      </c>
      <c r="C8" s="772">
        <v>477000</v>
      </c>
      <c r="D8" s="772">
        <v>2</v>
      </c>
      <c r="E8" s="772">
        <v>614119</v>
      </c>
      <c r="F8" s="772">
        <v>491295</v>
      </c>
      <c r="G8" s="772">
        <v>122824</v>
      </c>
      <c r="H8" s="772" t="s">
        <v>1494</v>
      </c>
      <c r="I8" s="772">
        <v>1091119</v>
      </c>
      <c r="J8" s="1055">
        <v>1600</v>
      </c>
      <c r="K8" s="575" t="s">
        <v>1048</v>
      </c>
    </row>
    <row r="9" spans="1:11" s="509" customFormat="1" ht="24.75" customHeight="1">
      <c r="A9" s="612" t="s">
        <v>1533</v>
      </c>
      <c r="B9" s="772">
        <v>12</v>
      </c>
      <c r="C9" s="772">
        <v>1531000</v>
      </c>
      <c r="D9" s="772">
        <v>9</v>
      </c>
      <c r="E9" s="772">
        <v>5557061</v>
      </c>
      <c r="F9" s="772">
        <v>4445648</v>
      </c>
      <c r="G9" s="772">
        <v>1111413</v>
      </c>
      <c r="H9" s="772" t="s">
        <v>1494</v>
      </c>
      <c r="I9" s="772">
        <v>7088061</v>
      </c>
      <c r="J9" s="1055">
        <v>9500</v>
      </c>
      <c r="K9" s="575" t="s">
        <v>1049</v>
      </c>
    </row>
    <row r="10" spans="1:11" s="439" customFormat="1" ht="24.75" customHeight="1">
      <c r="A10" s="613" t="s">
        <v>1534</v>
      </c>
      <c r="B10" s="773">
        <v>2</v>
      </c>
      <c r="C10" s="773">
        <v>230000</v>
      </c>
      <c r="D10" s="773">
        <v>2</v>
      </c>
      <c r="E10" s="773">
        <v>701481</v>
      </c>
      <c r="F10" s="773">
        <v>561185</v>
      </c>
      <c r="G10" s="773">
        <v>140296</v>
      </c>
      <c r="H10" s="773" t="s">
        <v>1494</v>
      </c>
      <c r="I10" s="773">
        <v>931481</v>
      </c>
      <c r="J10" s="1056">
        <v>1400</v>
      </c>
      <c r="K10" s="575" t="s">
        <v>1050</v>
      </c>
    </row>
    <row r="11" spans="1:11" s="439" customFormat="1" ht="24.75" customHeight="1">
      <c r="A11" s="614" t="s">
        <v>480</v>
      </c>
      <c r="B11" s="773">
        <v>3</v>
      </c>
      <c r="C11" s="773">
        <v>583744</v>
      </c>
      <c r="D11" s="773">
        <v>18</v>
      </c>
      <c r="E11" s="773">
        <v>4574639</v>
      </c>
      <c r="F11" s="773">
        <v>3659711</v>
      </c>
      <c r="G11" s="773">
        <v>914928</v>
      </c>
      <c r="H11" s="773" t="s">
        <v>1494</v>
      </c>
      <c r="I11" s="773">
        <v>5158383</v>
      </c>
      <c r="J11" s="1056">
        <v>2400</v>
      </c>
      <c r="K11" s="575" t="s">
        <v>1051</v>
      </c>
    </row>
    <row r="12" spans="1:11" s="439" customFormat="1" ht="24.75" customHeight="1">
      <c r="A12" s="491" t="s">
        <v>1434</v>
      </c>
      <c r="B12" s="773">
        <v>6</v>
      </c>
      <c r="C12" s="773">
        <v>1383660</v>
      </c>
      <c r="D12" s="773">
        <v>12</v>
      </c>
      <c r="E12" s="773">
        <v>12807180</v>
      </c>
      <c r="F12" s="773">
        <v>10245740</v>
      </c>
      <c r="G12" s="773">
        <v>2561440</v>
      </c>
      <c r="H12" s="773" t="s">
        <v>1494</v>
      </c>
      <c r="I12" s="773">
        <v>14190840</v>
      </c>
      <c r="J12" s="1056">
        <v>5600</v>
      </c>
      <c r="K12" s="510" t="s">
        <v>1434</v>
      </c>
    </row>
    <row r="13" spans="1:11" s="500" customFormat="1" ht="24.75" customHeight="1">
      <c r="A13" s="349" t="s">
        <v>1436</v>
      </c>
      <c r="B13" s="352">
        <v>6</v>
      </c>
      <c r="C13" s="352">
        <v>1588248</v>
      </c>
      <c r="D13" s="352">
        <v>7</v>
      </c>
      <c r="E13" s="352">
        <f>SUM(F13:H13)</f>
        <v>11961271</v>
      </c>
      <c r="F13" s="352">
        <v>9569016</v>
      </c>
      <c r="G13" s="352">
        <v>2392255</v>
      </c>
      <c r="H13" s="352" t="s">
        <v>1494</v>
      </c>
      <c r="I13" s="352">
        <v>13549519</v>
      </c>
      <c r="J13" s="352">
        <v>5400</v>
      </c>
      <c r="K13" s="353" t="s">
        <v>1436</v>
      </c>
    </row>
    <row r="14" spans="1:11" s="500" customFormat="1" ht="24.75" customHeight="1">
      <c r="A14" s="349" t="s">
        <v>1147</v>
      </c>
      <c r="B14" s="352">
        <v>10</v>
      </c>
      <c r="C14" s="352">
        <v>2452325</v>
      </c>
      <c r="D14" s="352">
        <v>6</v>
      </c>
      <c r="E14" s="352">
        <v>8113925</v>
      </c>
      <c r="F14" s="352">
        <v>6491140</v>
      </c>
      <c r="G14" s="352">
        <v>1622785</v>
      </c>
      <c r="H14" s="352" t="s">
        <v>1494</v>
      </c>
      <c r="I14" s="352">
        <v>10566250</v>
      </c>
      <c r="J14" s="352">
        <v>8000</v>
      </c>
      <c r="K14" s="353" t="s">
        <v>1147</v>
      </c>
    </row>
    <row r="15" spans="1:11" s="507" customFormat="1" ht="24.75" customHeight="1">
      <c r="A15" s="434" t="s">
        <v>1151</v>
      </c>
      <c r="B15" s="1086">
        <v>8</v>
      </c>
      <c r="C15" s="1086">
        <v>1742590</v>
      </c>
      <c r="D15" s="1086">
        <v>20</v>
      </c>
      <c r="E15" s="1086">
        <f>SUM(F15:H15)</f>
        <v>10652410</v>
      </c>
      <c r="F15" s="1086">
        <v>8525928</v>
      </c>
      <c r="G15" s="1086">
        <v>2126482</v>
      </c>
      <c r="H15" s="1208">
        <v>0</v>
      </c>
      <c r="I15" s="1086">
        <v>12395000</v>
      </c>
      <c r="J15" s="1086">
        <v>6100</v>
      </c>
      <c r="K15" s="437" t="s">
        <v>1149</v>
      </c>
    </row>
    <row r="16" spans="1:21" s="6" customFormat="1" ht="18" customHeight="1">
      <c r="A16" s="231" t="s">
        <v>245</v>
      </c>
      <c r="B16" s="232"/>
      <c r="C16" s="232"/>
      <c r="D16" s="212"/>
      <c r="E16" s="212"/>
      <c r="F16" s="212"/>
      <c r="G16" s="212"/>
      <c r="H16" s="212"/>
      <c r="I16" s="212"/>
      <c r="J16" s="212"/>
      <c r="K16" s="219" t="s">
        <v>246</v>
      </c>
      <c r="L16" s="212"/>
      <c r="M16" s="232"/>
      <c r="N16" s="232"/>
      <c r="O16" s="212"/>
      <c r="Q16" s="55"/>
      <c r="R16" s="55"/>
      <c r="S16" s="212"/>
      <c r="T16" s="212"/>
      <c r="U16" s="212"/>
    </row>
    <row r="17" spans="1:2" ht="18" customHeight="1">
      <c r="A17" s="1707" t="s">
        <v>478</v>
      </c>
      <c r="B17" s="1707"/>
    </row>
  </sheetData>
  <mergeCells count="7">
    <mergeCell ref="A17:B17"/>
    <mergeCell ref="A1:K1"/>
    <mergeCell ref="B3:C3"/>
    <mergeCell ref="D3:H3"/>
    <mergeCell ref="E4:H4"/>
    <mergeCell ref="A3:A7"/>
    <mergeCell ref="K3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7">
      <selection activeCell="K31" sqref="K31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6" width="9.421875" style="0" bestFit="1" customWidth="1"/>
    <col min="7" max="8" width="9.28125" style="0" bestFit="1" customWidth="1"/>
    <col min="9" max="9" width="10.00390625" style="0" customWidth="1"/>
    <col min="10" max="13" width="9.28125" style="0" bestFit="1" customWidth="1"/>
    <col min="14" max="14" width="9.421875" style="0" bestFit="1" customWidth="1"/>
    <col min="15" max="15" width="9.7109375" style="0" bestFit="1" customWidth="1"/>
    <col min="16" max="16" width="13.421875" style="0" customWidth="1"/>
  </cols>
  <sheetData>
    <row r="1" spans="1:16" s="97" customFormat="1" ht="32.25" customHeight="1">
      <c r="A1" s="1608" t="s">
        <v>1238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</row>
    <row r="2" spans="1:16" s="32" customFormat="1" ht="18" customHeight="1">
      <c r="A2" s="33" t="s">
        <v>485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15" t="s">
        <v>481</v>
      </c>
    </row>
    <row r="3" spans="1:16" s="83" customFormat="1" ht="43.5" customHeight="1">
      <c r="A3" s="1715" t="s">
        <v>258</v>
      </c>
      <c r="B3" s="1521" t="s">
        <v>486</v>
      </c>
      <c r="C3" s="1514"/>
      <c r="D3" s="1521" t="s">
        <v>487</v>
      </c>
      <c r="E3" s="1514"/>
      <c r="F3" s="1521" t="s">
        <v>488</v>
      </c>
      <c r="G3" s="1514"/>
      <c r="H3" s="1521" t="s">
        <v>489</v>
      </c>
      <c r="I3" s="1514"/>
      <c r="J3" s="1717" t="s">
        <v>490</v>
      </c>
      <c r="K3" s="1514"/>
      <c r="L3" s="1521" t="s">
        <v>491</v>
      </c>
      <c r="M3" s="1514"/>
      <c r="N3" s="1518" t="s">
        <v>492</v>
      </c>
      <c r="O3" s="1514"/>
      <c r="P3" s="1718" t="s">
        <v>259</v>
      </c>
    </row>
    <row r="4" spans="1:16" s="83" customFormat="1" ht="45" customHeight="1">
      <c r="A4" s="1716"/>
      <c r="B4" s="99" t="s">
        <v>493</v>
      </c>
      <c r="C4" s="293" t="s">
        <v>494</v>
      </c>
      <c r="D4" s="99" t="s">
        <v>493</v>
      </c>
      <c r="E4" s="293" t="s">
        <v>494</v>
      </c>
      <c r="F4" s="294" t="s">
        <v>493</v>
      </c>
      <c r="G4" s="293" t="s">
        <v>494</v>
      </c>
      <c r="H4" s="99" t="s">
        <v>493</v>
      </c>
      <c r="I4" s="99" t="s">
        <v>494</v>
      </c>
      <c r="J4" s="295" t="s">
        <v>493</v>
      </c>
      <c r="K4" s="293" t="s">
        <v>494</v>
      </c>
      <c r="L4" s="99" t="s">
        <v>493</v>
      </c>
      <c r="M4" s="293" t="s">
        <v>494</v>
      </c>
      <c r="N4" s="295" t="s">
        <v>493</v>
      </c>
      <c r="O4" s="293" t="s">
        <v>494</v>
      </c>
      <c r="P4" s="1520"/>
    </row>
    <row r="5" spans="1:16" s="617" customFormat="1" ht="15" customHeight="1">
      <c r="A5" s="616" t="s">
        <v>1532</v>
      </c>
      <c r="B5" s="632">
        <v>83</v>
      </c>
      <c r="C5" s="632">
        <v>1632</v>
      </c>
      <c r="D5" s="632">
        <v>21</v>
      </c>
      <c r="E5" s="632">
        <v>1038</v>
      </c>
      <c r="F5" s="632">
        <v>15</v>
      </c>
      <c r="G5" s="632">
        <v>9445</v>
      </c>
      <c r="H5" s="632">
        <v>21</v>
      </c>
      <c r="I5" s="1059">
        <v>21021</v>
      </c>
      <c r="J5" s="632">
        <v>87</v>
      </c>
      <c r="K5" s="632">
        <v>1977</v>
      </c>
      <c r="L5" s="632">
        <v>6</v>
      </c>
      <c r="M5" s="632">
        <v>402</v>
      </c>
      <c r="N5" s="632">
        <v>2</v>
      </c>
      <c r="O5" s="632">
        <v>30</v>
      </c>
      <c r="P5" s="575" t="s">
        <v>1048</v>
      </c>
    </row>
    <row r="6" spans="1:16" s="617" customFormat="1" ht="15" customHeight="1">
      <c r="A6" s="618" t="s">
        <v>1533</v>
      </c>
      <c r="B6" s="610">
        <v>419</v>
      </c>
      <c r="C6" s="633">
        <v>9892</v>
      </c>
      <c r="D6" s="633">
        <v>55</v>
      </c>
      <c r="E6" s="633">
        <v>4195</v>
      </c>
      <c r="F6" s="610">
        <v>223</v>
      </c>
      <c r="G6" s="610">
        <v>260012</v>
      </c>
      <c r="H6" s="610">
        <v>92</v>
      </c>
      <c r="I6" s="599">
        <v>1082116</v>
      </c>
      <c r="J6" s="633">
        <v>234</v>
      </c>
      <c r="K6" s="633">
        <v>5703</v>
      </c>
      <c r="L6" s="633">
        <v>22</v>
      </c>
      <c r="M6" s="633">
        <v>988</v>
      </c>
      <c r="N6" s="633">
        <v>1</v>
      </c>
      <c r="O6" s="633">
        <v>10</v>
      </c>
      <c r="P6" s="575" t="s">
        <v>1049</v>
      </c>
    </row>
    <row r="7" spans="1:16" s="620" customFormat="1" ht="15" customHeight="1">
      <c r="A7" s="619" t="s">
        <v>1534</v>
      </c>
      <c r="B7" s="634">
        <v>76</v>
      </c>
      <c r="C7" s="634">
        <v>2120</v>
      </c>
      <c r="D7" s="634">
        <v>13</v>
      </c>
      <c r="E7" s="634">
        <v>720</v>
      </c>
      <c r="F7" s="634">
        <v>12</v>
      </c>
      <c r="G7" s="634">
        <v>11373</v>
      </c>
      <c r="H7" s="634">
        <v>22</v>
      </c>
      <c r="I7" s="634">
        <v>21541</v>
      </c>
      <c r="J7" s="634">
        <v>93</v>
      </c>
      <c r="K7" s="634">
        <v>2189</v>
      </c>
      <c r="L7" s="634">
        <v>10</v>
      </c>
      <c r="M7" s="634">
        <v>428</v>
      </c>
      <c r="N7" s="634">
        <f>SUM(N16:N36)</f>
        <v>906</v>
      </c>
      <c r="O7" s="1060">
        <f>SUM(O16:O36)</f>
        <v>118351</v>
      </c>
      <c r="P7" s="615" t="s">
        <v>1050</v>
      </c>
    </row>
    <row r="8" spans="1:16" s="622" customFormat="1" ht="15" customHeight="1">
      <c r="A8" s="621" t="s">
        <v>480</v>
      </c>
      <c r="B8" s="610">
        <v>449</v>
      </c>
      <c r="C8" s="610">
        <v>11555</v>
      </c>
      <c r="D8" s="610">
        <v>51</v>
      </c>
      <c r="E8" s="610">
        <v>4401</v>
      </c>
      <c r="F8" s="610">
        <v>217</v>
      </c>
      <c r="G8" s="610">
        <v>268033</v>
      </c>
      <c r="H8" s="633">
        <v>74</v>
      </c>
      <c r="I8" s="633">
        <v>1127462</v>
      </c>
      <c r="J8" s="610">
        <v>260</v>
      </c>
      <c r="K8" s="610">
        <v>6664</v>
      </c>
      <c r="L8" s="633">
        <v>20</v>
      </c>
      <c r="M8" s="633">
        <v>1197</v>
      </c>
      <c r="N8" s="610">
        <f>SUM(N9:N15)</f>
        <v>11</v>
      </c>
      <c r="O8" s="1061">
        <f>SUM(O9:O15)</f>
        <v>106</v>
      </c>
      <c r="P8" s="615" t="s">
        <v>1051</v>
      </c>
    </row>
    <row r="9" spans="1:16" s="620" customFormat="1" ht="15" customHeight="1">
      <c r="A9" s="501" t="s">
        <v>1443</v>
      </c>
      <c r="B9" s="634">
        <v>556</v>
      </c>
      <c r="C9" s="1062">
        <v>13940</v>
      </c>
      <c r="D9" s="634">
        <v>58</v>
      </c>
      <c r="E9" s="1062">
        <v>4822</v>
      </c>
      <c r="F9" s="1062">
        <v>227</v>
      </c>
      <c r="G9" s="1062">
        <v>271185</v>
      </c>
      <c r="H9" s="1062">
        <v>105</v>
      </c>
      <c r="I9" s="1062">
        <v>1124863</v>
      </c>
      <c r="J9" s="634">
        <v>386</v>
      </c>
      <c r="K9" s="1062">
        <v>9711</v>
      </c>
      <c r="L9" s="634">
        <v>22</v>
      </c>
      <c r="M9" s="634">
        <v>1427</v>
      </c>
      <c r="N9" s="634">
        <v>1</v>
      </c>
      <c r="O9" s="1060">
        <v>30</v>
      </c>
      <c r="P9" s="582" t="s">
        <v>1052</v>
      </c>
    </row>
    <row r="10" spans="1:16" s="620" customFormat="1" ht="15" customHeight="1">
      <c r="A10" s="501" t="s">
        <v>1436</v>
      </c>
      <c r="B10" s="1063">
        <v>583</v>
      </c>
      <c r="C10" s="680">
        <v>14352</v>
      </c>
      <c r="D10" s="680">
        <v>61</v>
      </c>
      <c r="E10" s="680">
        <v>4722</v>
      </c>
      <c r="F10" s="680">
        <v>236</v>
      </c>
      <c r="G10" s="680">
        <v>280600</v>
      </c>
      <c r="H10" s="680">
        <v>110</v>
      </c>
      <c r="I10" s="680">
        <v>987980</v>
      </c>
      <c r="J10" s="680">
        <v>459</v>
      </c>
      <c r="K10" s="680">
        <v>11380</v>
      </c>
      <c r="L10" s="680">
        <v>20</v>
      </c>
      <c r="M10" s="680">
        <v>1220</v>
      </c>
      <c r="N10" s="680">
        <v>4</v>
      </c>
      <c r="O10" s="1064">
        <v>32</v>
      </c>
      <c r="P10" s="352" t="s">
        <v>1436</v>
      </c>
    </row>
    <row r="11" spans="1:16" s="620" customFormat="1" ht="15" customHeight="1">
      <c r="A11" s="501" t="s">
        <v>1147</v>
      </c>
      <c r="B11" s="1063">
        <v>429</v>
      </c>
      <c r="C11" s="680">
        <v>10748</v>
      </c>
      <c r="D11" s="680">
        <v>58</v>
      </c>
      <c r="E11" s="680">
        <v>4573</v>
      </c>
      <c r="F11" s="680">
        <v>239</v>
      </c>
      <c r="G11" s="680">
        <v>297878</v>
      </c>
      <c r="H11" s="680">
        <v>95</v>
      </c>
      <c r="I11" s="680">
        <v>1009361</v>
      </c>
      <c r="J11" s="680">
        <v>542</v>
      </c>
      <c r="K11" s="680">
        <v>12526</v>
      </c>
      <c r="L11" s="680">
        <v>18</v>
      </c>
      <c r="M11" s="680">
        <v>851</v>
      </c>
      <c r="N11" s="680">
        <v>3</v>
      </c>
      <c r="O11" s="680">
        <v>20</v>
      </c>
      <c r="P11" s="1054" t="s">
        <v>1147</v>
      </c>
    </row>
    <row r="12" spans="1:16" s="609" customFormat="1" ht="15" customHeight="1" thickBot="1">
      <c r="A12" s="924" t="s">
        <v>1151</v>
      </c>
      <c r="B12" s="1396">
        <v>600</v>
      </c>
      <c r="C12" s="1058">
        <v>16080</v>
      </c>
      <c r="D12" s="1058">
        <v>53</v>
      </c>
      <c r="E12" s="1058">
        <v>4637</v>
      </c>
      <c r="F12" s="1058">
        <v>218</v>
      </c>
      <c r="G12" s="1058">
        <v>337700</v>
      </c>
      <c r="H12" s="1058">
        <v>81</v>
      </c>
      <c r="I12" s="1058">
        <v>1105153</v>
      </c>
      <c r="J12" s="1058">
        <v>660</v>
      </c>
      <c r="K12" s="1058">
        <v>14660</v>
      </c>
      <c r="L12" s="1058">
        <v>15</v>
      </c>
      <c r="M12" s="1058">
        <v>561</v>
      </c>
      <c r="N12" s="1058">
        <v>3</v>
      </c>
      <c r="O12" s="1058">
        <v>24</v>
      </c>
      <c r="P12" s="1057" t="s">
        <v>1149</v>
      </c>
    </row>
    <row r="13" s="570" customFormat="1" ht="19.5" customHeight="1"/>
    <row r="14" spans="1:16" s="570" customFormat="1" ht="38.25" customHeight="1">
      <c r="A14" s="1714" t="s">
        <v>258</v>
      </c>
      <c r="B14" s="1711" t="s">
        <v>495</v>
      </c>
      <c r="C14" s="1712"/>
      <c r="D14" s="1711" t="s">
        <v>496</v>
      </c>
      <c r="E14" s="1712"/>
      <c r="F14" s="1713" t="s">
        <v>497</v>
      </c>
      <c r="G14" s="1712"/>
      <c r="H14" s="1711" t="s">
        <v>498</v>
      </c>
      <c r="I14" s="1595"/>
      <c r="J14" s="1709" t="s">
        <v>499</v>
      </c>
      <c r="K14" s="1712"/>
      <c r="L14" s="1711" t="s">
        <v>500</v>
      </c>
      <c r="M14" s="1712"/>
      <c r="N14" s="1713" t="s">
        <v>501</v>
      </c>
      <c r="O14" s="1712"/>
      <c r="P14" s="1709" t="s">
        <v>260</v>
      </c>
    </row>
    <row r="15" spans="1:16" s="570" customFormat="1" ht="49.5" customHeight="1">
      <c r="A15" s="1589"/>
      <c r="B15" s="624" t="s">
        <v>482</v>
      </c>
      <c r="C15" s="625" t="s">
        <v>483</v>
      </c>
      <c r="D15" s="624" t="s">
        <v>482</v>
      </c>
      <c r="E15" s="625" t="s">
        <v>483</v>
      </c>
      <c r="F15" s="624" t="s">
        <v>482</v>
      </c>
      <c r="G15" s="625" t="s">
        <v>483</v>
      </c>
      <c r="H15" s="623" t="s">
        <v>482</v>
      </c>
      <c r="I15" s="624" t="s">
        <v>483</v>
      </c>
      <c r="J15" s="626" t="s">
        <v>482</v>
      </c>
      <c r="K15" s="625" t="s">
        <v>483</v>
      </c>
      <c r="L15" s="624" t="s">
        <v>482</v>
      </c>
      <c r="M15" s="625" t="s">
        <v>483</v>
      </c>
      <c r="N15" s="624" t="s">
        <v>482</v>
      </c>
      <c r="O15" s="625" t="s">
        <v>483</v>
      </c>
      <c r="P15" s="1710"/>
    </row>
    <row r="16" spans="1:16" s="628" customFormat="1" ht="12.75" customHeight="1">
      <c r="A16" s="627" t="s">
        <v>1529</v>
      </c>
      <c r="B16" s="632">
        <v>21</v>
      </c>
      <c r="C16" s="632">
        <v>505</v>
      </c>
      <c r="D16" s="632">
        <v>6</v>
      </c>
      <c r="E16" s="632">
        <v>2125</v>
      </c>
      <c r="F16" s="632">
        <v>2665</v>
      </c>
      <c r="G16" s="632">
        <v>6038</v>
      </c>
      <c r="H16" s="632">
        <v>24</v>
      </c>
      <c r="I16" s="632">
        <v>9821</v>
      </c>
      <c r="J16" s="632">
        <v>4</v>
      </c>
      <c r="K16" s="632">
        <v>10</v>
      </c>
      <c r="L16" s="632">
        <v>6</v>
      </c>
      <c r="M16" s="632">
        <v>18</v>
      </c>
      <c r="N16" s="632">
        <v>63</v>
      </c>
      <c r="O16" s="632">
        <v>9439</v>
      </c>
      <c r="P16" s="575" t="s">
        <v>1048</v>
      </c>
    </row>
    <row r="17" spans="1:16" s="628" customFormat="1" ht="12.75" customHeight="1">
      <c r="A17" s="621" t="s">
        <v>1530</v>
      </c>
      <c r="B17" s="610">
        <v>30</v>
      </c>
      <c r="C17" s="610">
        <v>885</v>
      </c>
      <c r="D17" s="610">
        <v>6</v>
      </c>
      <c r="E17" s="610">
        <v>1358</v>
      </c>
      <c r="F17" s="633">
        <v>4717</v>
      </c>
      <c r="G17" s="633">
        <v>15067</v>
      </c>
      <c r="H17" s="610">
        <v>19</v>
      </c>
      <c r="I17" s="610">
        <v>20658</v>
      </c>
      <c r="J17" s="610" t="s">
        <v>218</v>
      </c>
      <c r="K17" s="610" t="s">
        <v>218</v>
      </c>
      <c r="L17" s="610">
        <v>1</v>
      </c>
      <c r="M17" s="610">
        <v>200</v>
      </c>
      <c r="N17" s="610">
        <v>59</v>
      </c>
      <c r="O17" s="610">
        <v>4489</v>
      </c>
      <c r="P17" s="575" t="s">
        <v>1049</v>
      </c>
    </row>
    <row r="18" spans="1:16" s="629" customFormat="1" ht="12.75" customHeight="1">
      <c r="A18" s="619" t="s">
        <v>1531</v>
      </c>
      <c r="B18" s="634">
        <v>20</v>
      </c>
      <c r="C18" s="634">
        <v>424</v>
      </c>
      <c r="D18" s="634">
        <v>8</v>
      </c>
      <c r="E18" s="634">
        <v>1134</v>
      </c>
      <c r="F18" s="634">
        <v>2365</v>
      </c>
      <c r="G18" s="634">
        <v>5694</v>
      </c>
      <c r="H18" s="634">
        <v>21</v>
      </c>
      <c r="I18" s="634">
        <v>7005</v>
      </c>
      <c r="J18" s="634">
        <v>2</v>
      </c>
      <c r="K18" s="634">
        <v>6</v>
      </c>
      <c r="L18" s="634">
        <v>5</v>
      </c>
      <c r="M18" s="634">
        <v>24</v>
      </c>
      <c r="N18" s="634">
        <v>78</v>
      </c>
      <c r="O18" s="634">
        <v>11764</v>
      </c>
      <c r="P18" s="575" t="s">
        <v>1050</v>
      </c>
    </row>
    <row r="19" spans="1:16" s="629" customFormat="1" ht="12.75" customHeight="1">
      <c r="A19" s="621" t="s">
        <v>484</v>
      </c>
      <c r="B19" s="923">
        <v>27</v>
      </c>
      <c r="C19" s="610">
        <v>634</v>
      </c>
      <c r="D19" s="633">
        <v>7</v>
      </c>
      <c r="E19" s="633">
        <v>1196</v>
      </c>
      <c r="F19" s="633">
        <v>4619</v>
      </c>
      <c r="G19" s="633">
        <v>13558</v>
      </c>
      <c r="H19" s="633">
        <v>23</v>
      </c>
      <c r="I19" s="633">
        <v>17276</v>
      </c>
      <c r="J19" s="633">
        <v>2</v>
      </c>
      <c r="K19" s="633">
        <v>14</v>
      </c>
      <c r="L19" s="633">
        <v>3</v>
      </c>
      <c r="M19" s="633">
        <v>155</v>
      </c>
      <c r="N19" s="633">
        <v>79</v>
      </c>
      <c r="O19" s="633">
        <v>7684</v>
      </c>
      <c r="P19" s="575" t="s">
        <v>1051</v>
      </c>
    </row>
    <row r="20" spans="1:16" s="629" customFormat="1" ht="12.75" customHeight="1">
      <c r="A20" s="501" t="s">
        <v>1496</v>
      </c>
      <c r="B20" s="635">
        <v>45</v>
      </c>
      <c r="C20" s="635">
        <v>904</v>
      </c>
      <c r="D20" s="635">
        <v>18</v>
      </c>
      <c r="E20" s="635">
        <v>2980</v>
      </c>
      <c r="F20" s="635">
        <v>7290</v>
      </c>
      <c r="G20" s="635">
        <v>19767</v>
      </c>
      <c r="H20" s="635">
        <v>31</v>
      </c>
      <c r="I20" s="635">
        <v>27285</v>
      </c>
      <c r="J20" s="635">
        <v>2</v>
      </c>
      <c r="K20" s="635">
        <v>22</v>
      </c>
      <c r="L20" s="635">
        <v>5</v>
      </c>
      <c r="M20" s="635">
        <v>175</v>
      </c>
      <c r="N20" s="635">
        <v>157</v>
      </c>
      <c r="O20" s="635">
        <v>21295</v>
      </c>
      <c r="P20" s="630" t="s">
        <v>1052</v>
      </c>
    </row>
    <row r="21" spans="1:16" s="836" customFormat="1" ht="12.75" customHeight="1">
      <c r="A21" s="501" t="s">
        <v>1436</v>
      </c>
      <c r="B21" s="635">
        <v>37</v>
      </c>
      <c r="C21" s="635">
        <v>711</v>
      </c>
      <c r="D21" s="635">
        <v>16</v>
      </c>
      <c r="E21" s="635">
        <v>2248</v>
      </c>
      <c r="F21" s="635">
        <v>5031</v>
      </c>
      <c r="G21" s="635">
        <v>16180</v>
      </c>
      <c r="H21" s="635">
        <v>23</v>
      </c>
      <c r="I21" s="635">
        <v>31351</v>
      </c>
      <c r="J21" s="635">
        <v>2</v>
      </c>
      <c r="K21" s="635">
        <v>18</v>
      </c>
      <c r="L21" s="635">
        <v>4</v>
      </c>
      <c r="M21" s="635">
        <v>609</v>
      </c>
      <c r="N21" s="635">
        <v>161</v>
      </c>
      <c r="O21" s="635">
        <v>21674</v>
      </c>
      <c r="P21" s="630" t="s">
        <v>1436</v>
      </c>
    </row>
    <row r="22" spans="1:16" s="629" customFormat="1" ht="12.75" customHeight="1">
      <c r="A22" s="501" t="s">
        <v>1147</v>
      </c>
      <c r="B22" s="635">
        <v>34</v>
      </c>
      <c r="C22" s="635">
        <v>772</v>
      </c>
      <c r="D22" s="635">
        <v>14</v>
      </c>
      <c r="E22" s="635">
        <v>1461</v>
      </c>
      <c r="F22" s="635">
        <v>4375</v>
      </c>
      <c r="G22" s="635">
        <v>14727</v>
      </c>
      <c r="H22" s="635">
        <v>22</v>
      </c>
      <c r="I22" s="635">
        <v>40567</v>
      </c>
      <c r="J22" s="635">
        <v>2</v>
      </c>
      <c r="K22" s="635">
        <v>17</v>
      </c>
      <c r="L22" s="635">
        <v>3</v>
      </c>
      <c r="M22" s="635">
        <v>804</v>
      </c>
      <c r="N22" s="635">
        <v>150</v>
      </c>
      <c r="O22" s="635">
        <v>19857</v>
      </c>
      <c r="P22" s="630" t="s">
        <v>1147</v>
      </c>
    </row>
    <row r="23" spans="1:16" s="631" customFormat="1" ht="12.75" customHeight="1">
      <c r="A23" s="512" t="s">
        <v>1151</v>
      </c>
      <c r="B23" s="1065">
        <v>28</v>
      </c>
      <c r="C23" s="1065">
        <v>657</v>
      </c>
      <c r="D23" s="1066">
        <v>21</v>
      </c>
      <c r="E23" s="1066">
        <v>2538</v>
      </c>
      <c r="F23" s="1066">
        <v>7986</v>
      </c>
      <c r="G23" s="1066">
        <v>22751</v>
      </c>
      <c r="H23" s="1066">
        <v>19</v>
      </c>
      <c r="I23" s="1066">
        <v>38676</v>
      </c>
      <c r="J23" s="1066">
        <v>2</v>
      </c>
      <c r="K23" s="1066">
        <v>14</v>
      </c>
      <c r="L23" s="1066">
        <v>4</v>
      </c>
      <c r="M23" s="1066">
        <v>606</v>
      </c>
      <c r="N23" s="1066">
        <v>159</v>
      </c>
      <c r="O23" s="1065">
        <v>22149</v>
      </c>
      <c r="P23" s="1067" t="s">
        <v>1149</v>
      </c>
    </row>
    <row r="24" spans="1:16" ht="15.75" customHeight="1">
      <c r="A24" s="426" t="s">
        <v>887</v>
      </c>
      <c r="P24" s="219" t="s">
        <v>247</v>
      </c>
    </row>
    <row r="25" spans="1:18" s="870" customFormat="1" ht="15.75" customHeight="1">
      <c r="A25" s="1392" t="s">
        <v>1253</v>
      </c>
      <c r="B25" s="1393"/>
      <c r="C25" s="1393"/>
      <c r="D25" s="1393"/>
      <c r="E25" s="1393"/>
      <c r="F25" s="1393"/>
      <c r="G25" s="1393"/>
      <c r="H25" s="1394"/>
      <c r="I25" s="1394"/>
      <c r="J25" s="1394"/>
      <c r="K25" s="1394"/>
      <c r="L25" s="1393"/>
      <c r="M25" s="1395"/>
      <c r="N25" s="945"/>
      <c r="O25" s="881"/>
      <c r="P25" s="881"/>
      <c r="Q25" s="881"/>
      <c r="R25" s="881"/>
    </row>
    <row r="26" spans="1:18" s="870" customFormat="1" ht="13.5" customHeight="1">
      <c r="A26" s="248" t="s">
        <v>1254</v>
      </c>
      <c r="B26" s="1393"/>
      <c r="C26" s="1393"/>
      <c r="D26" s="1393"/>
      <c r="E26" s="1393"/>
      <c r="F26" s="1393"/>
      <c r="G26" s="1393"/>
      <c r="H26" s="1394"/>
      <c r="I26" s="1394"/>
      <c r="J26" s="1394"/>
      <c r="K26" s="1394"/>
      <c r="L26" s="1393"/>
      <c r="M26" s="1395"/>
      <c r="N26" s="945"/>
      <c r="O26" s="881"/>
      <c r="P26" s="881"/>
      <c r="Q26" s="881"/>
      <c r="R26" s="881"/>
    </row>
  </sheetData>
  <mergeCells count="19">
    <mergeCell ref="A1:P1"/>
    <mergeCell ref="A3:A4"/>
    <mergeCell ref="B3:C3"/>
    <mergeCell ref="D3:E3"/>
    <mergeCell ref="F3:G3"/>
    <mergeCell ref="H3:I3"/>
    <mergeCell ref="J3:K3"/>
    <mergeCell ref="L3:M3"/>
    <mergeCell ref="N3:O3"/>
    <mergeCell ref="P3:P4"/>
    <mergeCell ref="A14:A15"/>
    <mergeCell ref="B14:C14"/>
    <mergeCell ref="D14:E14"/>
    <mergeCell ref="F14:G14"/>
    <mergeCell ref="P14:P15"/>
    <mergeCell ref="H14:I14"/>
    <mergeCell ref="J14:K14"/>
    <mergeCell ref="L14:M14"/>
    <mergeCell ref="N14:O14"/>
  </mergeCells>
  <printOptions/>
  <pageMargins left="0.36" right="0.49" top="0.984251968503937" bottom="0.984251968503937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H12" sqref="H12"/>
    </sheetView>
  </sheetViews>
  <sheetFormatPr defaultColWidth="9.140625" defaultRowHeight="12.75"/>
  <cols>
    <col min="1" max="1" width="19.57421875" style="2" customWidth="1"/>
    <col min="2" max="2" width="13.7109375" style="2" customWidth="1"/>
    <col min="3" max="5" width="13.28125" style="2" customWidth="1"/>
    <col min="6" max="8" width="12.7109375" style="2" customWidth="1"/>
    <col min="9" max="9" width="21.28125" style="2" customWidth="1"/>
    <col min="10" max="10" width="17.7109375" style="2" hidden="1" customWidth="1"/>
    <col min="11" max="199" width="0" style="2" hidden="1" customWidth="1"/>
    <col min="200" max="16384" width="9.140625" style="2" customWidth="1"/>
  </cols>
  <sheetData>
    <row r="1" spans="1:9" ht="32.25" customHeight="1">
      <c r="A1" s="1603" t="s">
        <v>1239</v>
      </c>
      <c r="B1" s="1603"/>
      <c r="C1" s="1603"/>
      <c r="D1" s="1603"/>
      <c r="E1" s="1603"/>
      <c r="F1" s="1603"/>
      <c r="G1" s="1603"/>
      <c r="H1" s="1603"/>
      <c r="I1" s="1603"/>
    </row>
    <row r="2" spans="1:9" s="6" customFormat="1" ht="18" customHeight="1">
      <c r="A2" s="297" t="s">
        <v>502</v>
      </c>
      <c r="B2" s="297"/>
      <c r="C2" s="297"/>
      <c r="D2" s="297"/>
      <c r="E2" s="297"/>
      <c r="F2" s="297"/>
      <c r="G2" s="297"/>
      <c r="I2" s="5" t="s">
        <v>503</v>
      </c>
    </row>
    <row r="3" spans="1:9" s="6" customFormat="1" ht="27.75" customHeight="1">
      <c r="A3" s="109"/>
      <c r="B3" s="110" t="s">
        <v>504</v>
      </c>
      <c r="C3" s="60" t="s">
        <v>505</v>
      </c>
      <c r="D3" s="60" t="s">
        <v>506</v>
      </c>
      <c r="E3" s="110" t="s">
        <v>507</v>
      </c>
      <c r="F3" s="110" t="s">
        <v>508</v>
      </c>
      <c r="G3" s="60" t="s">
        <v>509</v>
      </c>
      <c r="H3" s="110" t="s">
        <v>510</v>
      </c>
      <c r="I3" s="66"/>
    </row>
    <row r="4" spans="1:9" s="6" customFormat="1" ht="27.75" customHeight="1">
      <c r="A4" s="274" t="s">
        <v>261</v>
      </c>
      <c r="C4" s="69" t="s">
        <v>511</v>
      </c>
      <c r="D4" s="298" t="s">
        <v>512</v>
      </c>
      <c r="E4" s="69" t="s">
        <v>513</v>
      </c>
      <c r="G4" s="292" t="s">
        <v>514</v>
      </c>
      <c r="H4" s="69" t="s">
        <v>515</v>
      </c>
      <c r="I4" s="216" t="s">
        <v>1194</v>
      </c>
    </row>
    <row r="5" spans="1:9" s="6" customFormat="1" ht="27.75" customHeight="1">
      <c r="A5" s="111"/>
      <c r="B5" s="247" t="s">
        <v>516</v>
      </c>
      <c r="C5" s="72" t="s">
        <v>517</v>
      </c>
      <c r="D5" s="72" t="s">
        <v>518</v>
      </c>
      <c r="E5" s="247" t="s">
        <v>519</v>
      </c>
      <c r="F5" s="72" t="s">
        <v>520</v>
      </c>
      <c r="G5" s="247" t="s">
        <v>602</v>
      </c>
      <c r="H5" s="247" t="s">
        <v>602</v>
      </c>
      <c r="I5" s="73"/>
    </row>
    <row r="6" spans="1:9" s="509" customFormat="1" ht="29.25" customHeight="1">
      <c r="A6" s="646" t="s">
        <v>1532</v>
      </c>
      <c r="B6" s="482" t="s">
        <v>1440</v>
      </c>
      <c r="C6" s="482" t="s">
        <v>1440</v>
      </c>
      <c r="D6" s="567" t="s">
        <v>1440</v>
      </c>
      <c r="E6" s="482" t="s">
        <v>1440</v>
      </c>
      <c r="F6" s="482" t="s">
        <v>1440</v>
      </c>
      <c r="G6" s="482" t="s">
        <v>1440</v>
      </c>
      <c r="H6" s="511" t="s">
        <v>1440</v>
      </c>
      <c r="I6" s="806" t="s">
        <v>1048</v>
      </c>
    </row>
    <row r="7" spans="1:9" s="509" customFormat="1" ht="29.25" customHeight="1">
      <c r="A7" s="647" t="s">
        <v>1533</v>
      </c>
      <c r="B7" s="636" t="s">
        <v>1440</v>
      </c>
      <c r="C7" s="636" t="s">
        <v>1440</v>
      </c>
      <c r="D7" s="567" t="s">
        <v>1440</v>
      </c>
      <c r="E7" s="636" t="s">
        <v>1440</v>
      </c>
      <c r="F7" s="636" t="s">
        <v>1440</v>
      </c>
      <c r="G7" s="567" t="s">
        <v>1440</v>
      </c>
      <c r="H7" s="637" t="s">
        <v>1440</v>
      </c>
      <c r="I7" s="806" t="s">
        <v>1049</v>
      </c>
    </row>
    <row r="8" spans="1:9" s="509" customFormat="1" ht="29.25" customHeight="1">
      <c r="A8" s="648" t="s">
        <v>1534</v>
      </c>
      <c r="B8" s="636" t="s">
        <v>1440</v>
      </c>
      <c r="C8" s="636" t="s">
        <v>1440</v>
      </c>
      <c r="D8" s="567" t="s">
        <v>1440</v>
      </c>
      <c r="E8" s="636" t="s">
        <v>1440</v>
      </c>
      <c r="F8" s="636" t="s">
        <v>1440</v>
      </c>
      <c r="G8" s="567" t="s">
        <v>479</v>
      </c>
      <c r="H8" s="637" t="s">
        <v>1440</v>
      </c>
      <c r="I8" s="806" t="s">
        <v>1050</v>
      </c>
    </row>
    <row r="9" spans="1:9" s="509" customFormat="1" ht="29.25" customHeight="1">
      <c r="A9" s="649" t="s">
        <v>480</v>
      </c>
      <c r="B9" s="636" t="s">
        <v>1440</v>
      </c>
      <c r="C9" s="636" t="s">
        <v>1440</v>
      </c>
      <c r="D9" s="567" t="s">
        <v>1440</v>
      </c>
      <c r="E9" s="636" t="s">
        <v>1440</v>
      </c>
      <c r="F9" s="636" t="s">
        <v>1440</v>
      </c>
      <c r="G9" s="567">
        <v>7000</v>
      </c>
      <c r="H9" s="637" t="s">
        <v>1440</v>
      </c>
      <c r="I9" s="806" t="s">
        <v>1051</v>
      </c>
    </row>
    <row r="10" spans="1:9" s="509" customFormat="1" ht="29.25" customHeight="1">
      <c r="A10" s="638" t="s">
        <v>1434</v>
      </c>
      <c r="B10" s="636">
        <v>0</v>
      </c>
      <c r="C10" s="636">
        <v>0</v>
      </c>
      <c r="D10" s="567" t="s">
        <v>218</v>
      </c>
      <c r="E10" s="636">
        <v>0</v>
      </c>
      <c r="F10" s="636">
        <v>0</v>
      </c>
      <c r="G10" s="567">
        <v>1170</v>
      </c>
      <c r="H10" s="637">
        <v>0</v>
      </c>
      <c r="I10" s="639" t="s">
        <v>1434</v>
      </c>
    </row>
    <row r="11" spans="1:9" s="500" customFormat="1" ht="29.25" customHeight="1">
      <c r="A11" s="837" t="s">
        <v>1436</v>
      </c>
      <c r="B11" s="838">
        <v>0</v>
      </c>
      <c r="C11" s="839">
        <v>0</v>
      </c>
      <c r="D11" s="839">
        <v>0</v>
      </c>
      <c r="E11" s="839">
        <v>0</v>
      </c>
      <c r="F11" s="839">
        <v>0</v>
      </c>
      <c r="G11" s="840" t="s">
        <v>1494</v>
      </c>
      <c r="H11" s="841">
        <v>0</v>
      </c>
      <c r="I11" s="842" t="s">
        <v>1436</v>
      </c>
    </row>
    <row r="12" spans="1:9" s="500" customFormat="1" ht="29.25" customHeight="1">
      <c r="A12" s="837" t="s">
        <v>1147</v>
      </c>
      <c r="B12" s="838">
        <v>0</v>
      </c>
      <c r="C12" s="839">
        <v>0</v>
      </c>
      <c r="D12" s="839">
        <v>0</v>
      </c>
      <c r="E12" s="839">
        <v>0</v>
      </c>
      <c r="F12" s="839">
        <v>0</v>
      </c>
      <c r="G12" s="840" t="s">
        <v>1440</v>
      </c>
      <c r="H12" s="841">
        <v>0</v>
      </c>
      <c r="I12" s="842" t="s">
        <v>1147</v>
      </c>
    </row>
    <row r="13" spans="1:9" s="507" customFormat="1" ht="29.25" customHeight="1">
      <c r="A13" s="640" t="s">
        <v>1151</v>
      </c>
      <c r="B13" s="641">
        <v>0</v>
      </c>
      <c r="C13" s="642">
        <v>0</v>
      </c>
      <c r="D13" s="642">
        <v>0</v>
      </c>
      <c r="E13" s="642">
        <v>0</v>
      </c>
      <c r="F13" s="642">
        <v>0</v>
      </c>
      <c r="G13" s="643" t="s">
        <v>479</v>
      </c>
      <c r="H13" s="644">
        <v>0</v>
      </c>
      <c r="I13" s="645" t="s">
        <v>1149</v>
      </c>
    </row>
    <row r="14" spans="1:9" s="6" customFormat="1" ht="18" customHeight="1">
      <c r="A14" s="1704" t="s">
        <v>888</v>
      </c>
      <c r="B14" s="1704"/>
      <c r="C14" s="212"/>
      <c r="D14" s="1719" t="s">
        <v>248</v>
      </c>
      <c r="E14" s="1719"/>
      <c r="F14" s="1719"/>
      <c r="G14" s="1719"/>
      <c r="H14" s="1719"/>
      <c r="I14" s="1719"/>
    </row>
    <row r="22" spans="4:5" ht="14.25" hidden="1">
      <c r="D22" s="300"/>
      <c r="E22" s="300"/>
    </row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</sheetData>
  <mergeCells count="3">
    <mergeCell ref="A1:I1"/>
    <mergeCell ref="A14:B14"/>
    <mergeCell ref="D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G9" sqref="G9"/>
    </sheetView>
  </sheetViews>
  <sheetFormatPr defaultColWidth="9.140625" defaultRowHeight="12.75"/>
  <cols>
    <col min="1" max="1" width="14.00390625" style="26" customWidth="1"/>
    <col min="2" max="2" width="9.8515625" style="26" customWidth="1"/>
    <col min="3" max="3" width="14.421875" style="26" customWidth="1"/>
    <col min="4" max="4" width="12.421875" style="26" customWidth="1"/>
    <col min="5" max="5" width="13.140625" style="26" customWidth="1"/>
    <col min="6" max="7" width="10.57421875" style="26" customWidth="1"/>
    <col min="8" max="8" width="9.28125" style="26" customWidth="1"/>
    <col min="9" max="9" width="12.8515625" style="26" customWidth="1"/>
    <col min="10" max="10" width="12.140625" style="26" customWidth="1"/>
    <col min="11" max="11" width="10.421875" style="26" customWidth="1"/>
    <col min="12" max="12" width="11.421875" style="26" customWidth="1"/>
    <col min="13" max="13" width="15.00390625" style="26" customWidth="1"/>
    <col min="14" max="16384" width="13.8515625" style="26" customWidth="1"/>
  </cols>
  <sheetData>
    <row r="1" spans="1:13" s="304" customFormat="1" ht="32.25" customHeight="1">
      <c r="A1" s="1634" t="s">
        <v>1240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</row>
    <row r="2" spans="1:13" s="32" customFormat="1" ht="22.5" customHeight="1">
      <c r="A2" s="32" t="s">
        <v>621</v>
      </c>
      <c r="B2" s="169"/>
      <c r="C2" s="169"/>
      <c r="D2" s="169"/>
      <c r="E2" s="169"/>
      <c r="F2" s="169"/>
      <c r="G2" s="169"/>
      <c r="H2" s="169"/>
      <c r="I2" s="169"/>
      <c r="J2" s="181"/>
      <c r="K2" s="181"/>
      <c r="L2" s="169"/>
      <c r="M2" s="96" t="s">
        <v>503</v>
      </c>
    </row>
    <row r="3" spans="1:13" s="208" customFormat="1" ht="34.5" customHeight="1">
      <c r="A3" s="1491" t="s">
        <v>1458</v>
      </c>
      <c r="B3" s="125" t="s">
        <v>622</v>
      </c>
      <c r="C3" s="125" t="s">
        <v>603</v>
      </c>
      <c r="D3" s="125" t="s">
        <v>623</v>
      </c>
      <c r="E3" s="125" t="s">
        <v>604</v>
      </c>
      <c r="F3" s="285" t="s">
        <v>624</v>
      </c>
      <c r="G3" s="125" t="s">
        <v>509</v>
      </c>
      <c r="H3" s="427" t="s">
        <v>625</v>
      </c>
      <c r="I3" s="125" t="s">
        <v>605</v>
      </c>
      <c r="J3" s="428" t="s">
        <v>606</v>
      </c>
      <c r="K3" s="428" t="s">
        <v>1158</v>
      </c>
      <c r="L3" s="125" t="s">
        <v>626</v>
      </c>
      <c r="M3" s="1494" t="s">
        <v>1442</v>
      </c>
    </row>
    <row r="4" spans="1:13" s="208" customFormat="1" ht="34.5" customHeight="1">
      <c r="A4" s="1492"/>
      <c r="B4" s="282"/>
      <c r="C4" s="279" t="s">
        <v>607</v>
      </c>
      <c r="D4" s="279" t="s">
        <v>608</v>
      </c>
      <c r="E4" s="280" t="s">
        <v>627</v>
      </c>
      <c r="F4" s="279" t="s">
        <v>609</v>
      </c>
      <c r="G4" s="282"/>
      <c r="H4" s="281"/>
      <c r="I4" s="282"/>
      <c r="J4" s="303" t="s">
        <v>610</v>
      </c>
      <c r="K4" s="303" t="s">
        <v>1157</v>
      </c>
      <c r="L4" s="282"/>
      <c r="M4" s="1495"/>
    </row>
    <row r="5" spans="1:13" s="208" customFormat="1" ht="34.5" customHeight="1">
      <c r="A5" s="1492"/>
      <c r="B5" s="282" t="s">
        <v>611</v>
      </c>
      <c r="C5" s="282" t="s">
        <v>612</v>
      </c>
      <c r="D5" s="282" t="s">
        <v>613</v>
      </c>
      <c r="E5" s="282" t="s">
        <v>614</v>
      </c>
      <c r="F5" s="282"/>
      <c r="G5" s="282" t="s">
        <v>514</v>
      </c>
      <c r="H5" s="281"/>
      <c r="I5" s="282" t="s">
        <v>615</v>
      </c>
      <c r="J5" s="305" t="s">
        <v>616</v>
      </c>
      <c r="L5" s="282"/>
      <c r="M5" s="1495"/>
    </row>
    <row r="6" spans="1:13" s="208" customFormat="1" ht="34.5" customHeight="1">
      <c r="A6" s="1493"/>
      <c r="B6" s="164" t="s">
        <v>516</v>
      </c>
      <c r="C6" s="164" t="s">
        <v>617</v>
      </c>
      <c r="D6" s="164" t="s">
        <v>618</v>
      </c>
      <c r="E6" s="164" t="s">
        <v>619</v>
      </c>
      <c r="F6" s="164" t="s">
        <v>518</v>
      </c>
      <c r="G6" s="164" t="s">
        <v>602</v>
      </c>
      <c r="H6" s="18" t="s">
        <v>520</v>
      </c>
      <c r="I6" s="164" t="s">
        <v>620</v>
      </c>
      <c r="J6" s="164" t="s">
        <v>602</v>
      </c>
      <c r="K6" s="1143" t="s">
        <v>1159</v>
      </c>
      <c r="L6" s="164" t="s">
        <v>967</v>
      </c>
      <c r="M6" s="1471"/>
    </row>
    <row r="7" spans="1:13" s="37" customFormat="1" ht="27.75" customHeight="1">
      <c r="A7" s="576" t="s">
        <v>1532</v>
      </c>
      <c r="B7" s="306" t="s">
        <v>1494</v>
      </c>
      <c r="C7" s="926">
        <v>780</v>
      </c>
      <c r="D7" s="926">
        <v>2010</v>
      </c>
      <c r="E7" s="926">
        <v>2010</v>
      </c>
      <c r="F7" s="1418" t="s">
        <v>1494</v>
      </c>
      <c r="G7" s="926">
        <v>1623000</v>
      </c>
      <c r="H7" s="926">
        <v>3400</v>
      </c>
      <c r="I7" s="926">
        <v>787</v>
      </c>
      <c r="J7" s="926">
        <v>392</v>
      </c>
      <c r="K7" s="306" t="s">
        <v>1494</v>
      </c>
      <c r="L7" s="926">
        <v>30120</v>
      </c>
      <c r="M7" s="575" t="s">
        <v>1048</v>
      </c>
    </row>
    <row r="8" spans="1:13" s="308" customFormat="1" ht="27.75" customHeight="1">
      <c r="A8" s="580" t="s">
        <v>1533</v>
      </c>
      <c r="B8" s="307" t="s">
        <v>1440</v>
      </c>
      <c r="C8" s="927">
        <v>1770</v>
      </c>
      <c r="D8" s="928">
        <v>45500</v>
      </c>
      <c r="E8" s="928">
        <v>45500</v>
      </c>
      <c r="F8" s="1419" t="s">
        <v>1440</v>
      </c>
      <c r="G8" s="929">
        <v>2355000</v>
      </c>
      <c r="H8" s="929">
        <v>3000</v>
      </c>
      <c r="I8" s="929">
        <v>3286</v>
      </c>
      <c r="J8" s="929">
        <v>1489</v>
      </c>
      <c r="K8" s="1426" t="s">
        <v>1440</v>
      </c>
      <c r="L8" s="1415" t="s">
        <v>1440</v>
      </c>
      <c r="M8" s="615" t="s">
        <v>1049</v>
      </c>
    </row>
    <row r="9" spans="1:13" s="289" customFormat="1" ht="27.75" customHeight="1">
      <c r="A9" s="579" t="s">
        <v>1534</v>
      </c>
      <c r="B9" s="309">
        <v>0</v>
      </c>
      <c r="C9" s="930">
        <v>400</v>
      </c>
      <c r="D9" s="930">
        <v>2600</v>
      </c>
      <c r="E9" s="930">
        <v>2600</v>
      </c>
      <c r="F9" s="1420">
        <v>0</v>
      </c>
      <c r="G9" s="930">
        <v>1360000</v>
      </c>
      <c r="H9" s="930">
        <v>3500</v>
      </c>
      <c r="I9" s="930">
        <v>800</v>
      </c>
      <c r="J9" s="930">
        <v>400</v>
      </c>
      <c r="K9" s="309">
        <v>0</v>
      </c>
      <c r="L9" s="932">
        <v>34000</v>
      </c>
      <c r="M9" s="615" t="s">
        <v>1050</v>
      </c>
    </row>
    <row r="10" spans="1:13" s="311" customFormat="1" ht="27.75" customHeight="1">
      <c r="A10" s="580" t="s">
        <v>480</v>
      </c>
      <c r="B10" s="310" t="s">
        <v>51</v>
      </c>
      <c r="C10" s="933">
        <v>24000</v>
      </c>
      <c r="D10" s="933">
        <v>48510</v>
      </c>
      <c r="E10" s="933">
        <v>48510</v>
      </c>
      <c r="F10" s="310" t="s">
        <v>51</v>
      </c>
      <c r="G10" s="933">
        <v>4740000</v>
      </c>
      <c r="H10" s="934">
        <v>2800</v>
      </c>
      <c r="I10" s="933">
        <v>4700</v>
      </c>
      <c r="J10" s="933">
        <v>2400</v>
      </c>
      <c r="K10" s="1427" t="s">
        <v>51</v>
      </c>
      <c r="L10" s="935">
        <v>73050</v>
      </c>
      <c r="M10" s="615" t="s">
        <v>1051</v>
      </c>
    </row>
    <row r="11" spans="1:13" s="289" customFormat="1" ht="27.75" customHeight="1">
      <c r="A11" s="40" t="s">
        <v>1443</v>
      </c>
      <c r="B11" s="309">
        <v>0</v>
      </c>
      <c r="C11" s="930">
        <v>2800</v>
      </c>
      <c r="D11" s="930">
        <v>56050</v>
      </c>
      <c r="E11" s="930">
        <v>56050</v>
      </c>
      <c r="F11" s="1420">
        <v>0</v>
      </c>
      <c r="G11" s="936">
        <v>5440000</v>
      </c>
      <c r="H11" s="930">
        <v>6300</v>
      </c>
      <c r="I11" s="930">
        <v>5600</v>
      </c>
      <c r="J11" s="930">
        <v>2730</v>
      </c>
      <c r="K11" s="309">
        <v>0</v>
      </c>
      <c r="L11" s="932">
        <v>67990</v>
      </c>
      <c r="M11" s="42" t="s">
        <v>1052</v>
      </c>
    </row>
    <row r="12" spans="1:13" s="43" customFormat="1" ht="27.75" customHeight="1">
      <c r="A12" s="40" t="s">
        <v>1436</v>
      </c>
      <c r="B12" s="309">
        <v>0</v>
      </c>
      <c r="C12" s="930">
        <v>2800</v>
      </c>
      <c r="D12" s="930">
        <v>57100</v>
      </c>
      <c r="E12" s="930">
        <v>43000</v>
      </c>
      <c r="F12" s="1420">
        <v>0</v>
      </c>
      <c r="G12" s="936">
        <v>3820000</v>
      </c>
      <c r="H12" s="930">
        <v>6300</v>
      </c>
      <c r="I12" s="930">
        <v>5600</v>
      </c>
      <c r="J12" s="930">
        <v>2370</v>
      </c>
      <c r="K12" s="309">
        <v>0</v>
      </c>
      <c r="L12" s="930">
        <v>32040</v>
      </c>
      <c r="M12" s="87" t="s">
        <v>1436</v>
      </c>
    </row>
    <row r="13" spans="1:13" s="43" customFormat="1" ht="27.75" customHeight="1">
      <c r="A13" s="40" t="s">
        <v>1147</v>
      </c>
      <c r="B13" s="309">
        <v>0</v>
      </c>
      <c r="C13" s="930">
        <v>2800</v>
      </c>
      <c r="D13" s="930">
        <v>59000</v>
      </c>
      <c r="E13" s="930">
        <v>48000</v>
      </c>
      <c r="F13" s="1420"/>
      <c r="G13" s="936">
        <v>4675000</v>
      </c>
      <c r="H13" s="930">
        <v>6400</v>
      </c>
      <c r="I13" s="930">
        <v>5000</v>
      </c>
      <c r="J13" s="930">
        <v>1900</v>
      </c>
      <c r="K13" s="309">
        <v>0</v>
      </c>
      <c r="L13" s="930">
        <v>19190</v>
      </c>
      <c r="M13" s="87" t="s">
        <v>1147</v>
      </c>
    </row>
    <row r="14" spans="1:13" s="290" customFormat="1" ht="27.75" customHeight="1" thickBot="1">
      <c r="A14" s="894" t="s">
        <v>1151</v>
      </c>
      <c r="B14" s="1421">
        <v>0</v>
      </c>
      <c r="C14" s="1422">
        <v>2800</v>
      </c>
      <c r="D14" s="1422">
        <v>60000</v>
      </c>
      <c r="E14" s="1423">
        <v>45000</v>
      </c>
      <c r="F14" s="903">
        <v>0</v>
      </c>
      <c r="G14" s="1422">
        <v>7200000</v>
      </c>
      <c r="H14" s="1422">
        <v>6400</v>
      </c>
      <c r="I14" s="1422">
        <v>5000</v>
      </c>
      <c r="J14" s="1422">
        <v>3100</v>
      </c>
      <c r="K14" s="1424">
        <v>0</v>
      </c>
      <c r="L14" s="1425">
        <v>33165</v>
      </c>
      <c r="M14" s="895" t="s">
        <v>1149</v>
      </c>
    </row>
    <row r="15" spans="1:13" s="509" customFormat="1" ht="15.75" customHeight="1">
      <c r="A15" s="231" t="s">
        <v>1256</v>
      </c>
      <c r="B15" s="1391"/>
      <c r="C15" s="650"/>
      <c r="D15" s="650"/>
      <c r="E15" s="650"/>
      <c r="F15" s="650"/>
      <c r="H15" s="1697" t="s">
        <v>249</v>
      </c>
      <c r="I15" s="1697"/>
      <c r="J15" s="1697"/>
      <c r="K15" s="1697"/>
      <c r="L15" s="1697"/>
      <c r="M15" s="1697"/>
    </row>
  </sheetData>
  <mergeCells count="4">
    <mergeCell ref="A1:M1"/>
    <mergeCell ref="A3:A6"/>
    <mergeCell ref="M3:M6"/>
    <mergeCell ref="H15:M15"/>
  </mergeCells>
  <printOptions/>
  <pageMargins left="0.38" right="0.35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G12" sqref="G12"/>
    </sheetView>
  </sheetViews>
  <sheetFormatPr defaultColWidth="9.140625" defaultRowHeight="12.75"/>
  <cols>
    <col min="1" max="1" width="14.7109375" style="26" customWidth="1"/>
    <col min="2" max="4" width="8.57421875" style="26" customWidth="1"/>
    <col min="5" max="12" width="10.7109375" style="26" customWidth="1"/>
    <col min="13" max="13" width="14.28125" style="26" customWidth="1"/>
    <col min="14" max="16384" width="13.8515625" style="26" customWidth="1"/>
  </cols>
  <sheetData>
    <row r="1" spans="1:13" s="203" customFormat="1" ht="41.25" customHeight="1">
      <c r="A1" s="1592" t="s">
        <v>1241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</row>
    <row r="2" spans="1:13" s="32" customFormat="1" ht="18" customHeight="1">
      <c r="A2" s="32" t="s">
        <v>638</v>
      </c>
      <c r="E2" s="169"/>
      <c r="F2" s="169"/>
      <c r="G2" s="169"/>
      <c r="H2" s="169"/>
      <c r="I2" s="169"/>
      <c r="J2" s="169"/>
      <c r="K2" s="169"/>
      <c r="L2" s="169"/>
      <c r="M2" s="115" t="s">
        <v>1439</v>
      </c>
    </row>
    <row r="3" spans="1:13" s="37" customFormat="1" ht="32.25" customHeight="1">
      <c r="A3" s="1491" t="s">
        <v>1458</v>
      </c>
      <c r="B3" s="1724" t="s">
        <v>889</v>
      </c>
      <c r="C3" s="1725"/>
      <c r="D3" s="1726"/>
      <c r="E3" s="1481" t="s">
        <v>639</v>
      </c>
      <c r="F3" s="1722"/>
      <c r="G3" s="1722"/>
      <c r="H3" s="1722"/>
      <c r="I3" s="1722"/>
      <c r="J3" s="1722"/>
      <c r="K3" s="1722"/>
      <c r="L3" s="1723"/>
      <c r="M3" s="1494" t="s">
        <v>1442</v>
      </c>
    </row>
    <row r="4" spans="1:13" s="37" customFormat="1" ht="29.25" customHeight="1">
      <c r="A4" s="1492"/>
      <c r="B4" s="274"/>
      <c r="C4" s="271" t="s">
        <v>890</v>
      </c>
      <c r="D4" s="1405" t="s">
        <v>891</v>
      </c>
      <c r="E4" s="125" t="s">
        <v>1372</v>
      </c>
      <c r="F4" s="125" t="s">
        <v>640</v>
      </c>
      <c r="G4" s="284" t="s">
        <v>641</v>
      </c>
      <c r="H4" s="125" t="s">
        <v>642</v>
      </c>
      <c r="I4" s="125" t="s">
        <v>630</v>
      </c>
      <c r="J4" s="125" t="s">
        <v>643</v>
      </c>
      <c r="K4" s="126" t="s">
        <v>644</v>
      </c>
      <c r="L4" s="125" t="s">
        <v>626</v>
      </c>
      <c r="M4" s="1495"/>
    </row>
    <row r="5" spans="1:13" s="37" customFormat="1" ht="29.25" customHeight="1">
      <c r="A5" s="1492"/>
      <c r="B5" s="274"/>
      <c r="C5" s="274" t="s">
        <v>284</v>
      </c>
      <c r="D5" s="274" t="s">
        <v>892</v>
      </c>
      <c r="E5" s="281"/>
      <c r="F5" s="282"/>
      <c r="G5" s="282"/>
      <c r="H5" s="282" t="s">
        <v>631</v>
      </c>
      <c r="I5" s="282"/>
      <c r="J5" s="282"/>
      <c r="K5" s="65"/>
      <c r="L5" s="282"/>
      <c r="M5" s="1495"/>
    </row>
    <row r="6" spans="1:13" s="37" customFormat="1" ht="29.25" customHeight="1">
      <c r="A6" s="1493"/>
      <c r="B6" s="1428"/>
      <c r="C6" s="1428"/>
      <c r="D6" s="1428"/>
      <c r="E6" s="164" t="s">
        <v>1379</v>
      </c>
      <c r="F6" s="164" t="s">
        <v>632</v>
      </c>
      <c r="G6" s="164" t="s">
        <v>633</v>
      </c>
      <c r="H6" s="164" t="s">
        <v>634</v>
      </c>
      <c r="I6" s="164" t="s">
        <v>635</v>
      </c>
      <c r="J6" s="164" t="s">
        <v>636</v>
      </c>
      <c r="K6" s="44" t="s">
        <v>637</v>
      </c>
      <c r="L6" s="164" t="s">
        <v>967</v>
      </c>
      <c r="M6" s="1471"/>
    </row>
    <row r="7" spans="1:13" s="48" customFormat="1" ht="24.75" customHeight="1">
      <c r="A7" s="459" t="s">
        <v>1053</v>
      </c>
      <c r="B7" s="1429" t="s">
        <v>893</v>
      </c>
      <c r="C7" s="1429" t="s">
        <v>893</v>
      </c>
      <c r="D7" s="1429" t="s">
        <v>893</v>
      </c>
      <c r="E7" s="1404">
        <v>121</v>
      </c>
      <c r="F7" s="82">
        <v>21</v>
      </c>
      <c r="G7" s="82">
        <v>2</v>
      </c>
      <c r="H7" s="82">
        <v>4</v>
      </c>
      <c r="I7" s="82">
        <v>25</v>
      </c>
      <c r="J7" s="82">
        <v>19</v>
      </c>
      <c r="K7" s="82">
        <v>3</v>
      </c>
      <c r="L7" s="46">
        <v>47</v>
      </c>
      <c r="M7" s="1407" t="s">
        <v>1191</v>
      </c>
    </row>
    <row r="8" spans="1:13" s="308" customFormat="1" ht="24.75" customHeight="1">
      <c r="A8" s="302" t="s">
        <v>1533</v>
      </c>
      <c r="B8" s="1429" t="s">
        <v>893</v>
      </c>
      <c r="C8" s="1429" t="s">
        <v>893</v>
      </c>
      <c r="D8" s="1429" t="s">
        <v>893</v>
      </c>
      <c r="E8" s="1433">
        <v>36</v>
      </c>
      <c r="F8" s="307">
        <v>2</v>
      </c>
      <c r="G8" s="307" t="s">
        <v>1440</v>
      </c>
      <c r="H8" s="242">
        <v>8</v>
      </c>
      <c r="I8" s="242">
        <v>11</v>
      </c>
      <c r="J8" s="242" t="s">
        <v>1440</v>
      </c>
      <c r="K8" s="242">
        <v>7</v>
      </c>
      <c r="L8" s="938">
        <v>8</v>
      </c>
      <c r="M8" s="1407" t="s">
        <v>1203</v>
      </c>
    </row>
    <row r="9" spans="1:13" s="289" customFormat="1" ht="24.75" customHeight="1">
      <c r="A9" s="301" t="s">
        <v>272</v>
      </c>
      <c r="B9" s="1429" t="s">
        <v>893</v>
      </c>
      <c r="C9" s="1429" t="s">
        <v>893</v>
      </c>
      <c r="D9" s="1429" t="s">
        <v>893</v>
      </c>
      <c r="E9" s="42">
        <f>SUM(F9:L9)</f>
        <v>131</v>
      </c>
      <c r="F9" s="42">
        <v>19</v>
      </c>
      <c r="G9" s="42">
        <v>2</v>
      </c>
      <c r="H9" s="42">
        <v>4</v>
      </c>
      <c r="I9" s="42">
        <v>34</v>
      </c>
      <c r="J9" s="42">
        <v>20</v>
      </c>
      <c r="K9" s="42">
        <v>3</v>
      </c>
      <c r="L9" s="40">
        <v>49</v>
      </c>
      <c r="M9" s="1407" t="s">
        <v>1192</v>
      </c>
    </row>
    <row r="10" spans="1:13" s="308" customFormat="1" ht="24.75" customHeight="1">
      <c r="A10" s="302" t="s">
        <v>480</v>
      </c>
      <c r="B10" s="1429" t="s">
        <v>893</v>
      </c>
      <c r="C10" s="1429" t="s">
        <v>893</v>
      </c>
      <c r="D10" s="1429" t="s">
        <v>893</v>
      </c>
      <c r="E10" s="242">
        <v>38</v>
      </c>
      <c r="F10" s="242">
        <v>2</v>
      </c>
      <c r="G10" s="242" t="s">
        <v>51</v>
      </c>
      <c r="H10" s="242">
        <v>10</v>
      </c>
      <c r="I10" s="242">
        <v>20</v>
      </c>
      <c r="J10" s="937" t="s">
        <v>51</v>
      </c>
      <c r="K10" s="242">
        <v>6</v>
      </c>
      <c r="L10" s="938">
        <v>49</v>
      </c>
      <c r="M10" s="1407" t="s">
        <v>1204</v>
      </c>
    </row>
    <row r="11" spans="1:13" s="289" customFormat="1" ht="24.75" customHeight="1">
      <c r="A11" s="40" t="s">
        <v>1443</v>
      </c>
      <c r="B11" s="1430" t="s">
        <v>893</v>
      </c>
      <c r="C11" s="1430" t="s">
        <v>893</v>
      </c>
      <c r="D11" s="1430" t="s">
        <v>893</v>
      </c>
      <c r="E11" s="42">
        <f>SUM(F11:L11)</f>
        <v>172</v>
      </c>
      <c r="F11" s="42">
        <v>24</v>
      </c>
      <c r="G11" s="42">
        <v>2</v>
      </c>
      <c r="H11" s="42">
        <v>14</v>
      </c>
      <c r="I11" s="42">
        <v>52</v>
      </c>
      <c r="J11" s="42">
        <v>22</v>
      </c>
      <c r="K11" s="42">
        <v>9</v>
      </c>
      <c r="L11" s="40">
        <v>49</v>
      </c>
      <c r="M11" s="42" t="s">
        <v>1443</v>
      </c>
    </row>
    <row r="12" spans="1:13" s="43" customFormat="1" ht="24.75" customHeight="1">
      <c r="A12" s="40" t="s">
        <v>1436</v>
      </c>
      <c r="B12" s="1429" t="s">
        <v>893</v>
      </c>
      <c r="C12" s="1429" t="s">
        <v>893</v>
      </c>
      <c r="D12" s="1429" t="s">
        <v>893</v>
      </c>
      <c r="E12" s="42">
        <f>SUM(F12:L12)</f>
        <v>177</v>
      </c>
      <c r="F12" s="42">
        <v>27</v>
      </c>
      <c r="G12" s="42">
        <v>2</v>
      </c>
      <c r="H12" s="42">
        <v>16</v>
      </c>
      <c r="I12" s="42">
        <v>52</v>
      </c>
      <c r="J12" s="42">
        <v>22</v>
      </c>
      <c r="K12" s="42">
        <v>9</v>
      </c>
      <c r="L12" s="40">
        <v>49</v>
      </c>
      <c r="M12" s="87" t="s">
        <v>1436</v>
      </c>
    </row>
    <row r="13" spans="1:13" s="43" customFormat="1" ht="24.75" customHeight="1">
      <c r="A13" s="40" t="s">
        <v>1147</v>
      </c>
      <c r="B13" s="866" t="s">
        <v>893</v>
      </c>
      <c r="C13" s="1429" t="s">
        <v>893</v>
      </c>
      <c r="D13" s="1429" t="s">
        <v>893</v>
      </c>
      <c r="E13" s="42">
        <v>159</v>
      </c>
      <c r="F13" s="42">
        <v>35</v>
      </c>
      <c r="G13" s="42">
        <v>7</v>
      </c>
      <c r="H13" s="42">
        <v>10</v>
      </c>
      <c r="I13" s="42">
        <v>59</v>
      </c>
      <c r="J13" s="42">
        <v>22</v>
      </c>
      <c r="K13" s="42">
        <v>9</v>
      </c>
      <c r="L13" s="40">
        <v>17</v>
      </c>
      <c r="M13" s="87" t="s">
        <v>1147</v>
      </c>
    </row>
    <row r="14" spans="1:13" s="290" customFormat="1" ht="24.75" customHeight="1">
      <c r="A14" s="296" t="s">
        <v>1151</v>
      </c>
      <c r="B14" s="1431" t="s">
        <v>893</v>
      </c>
      <c r="C14" s="1432" t="s">
        <v>893</v>
      </c>
      <c r="D14" s="1432" t="s">
        <v>893</v>
      </c>
      <c r="E14" s="903">
        <v>191</v>
      </c>
      <c r="F14" s="992">
        <v>37</v>
      </c>
      <c r="G14" s="992">
        <v>2</v>
      </c>
      <c r="H14" s="992">
        <v>17</v>
      </c>
      <c r="I14" s="992">
        <v>57</v>
      </c>
      <c r="J14" s="992">
        <v>22</v>
      </c>
      <c r="K14" s="992">
        <v>26</v>
      </c>
      <c r="L14" s="993">
        <v>30</v>
      </c>
      <c r="M14" s="395" t="s">
        <v>1149</v>
      </c>
    </row>
    <row r="15" spans="1:13" s="78" customFormat="1" ht="18" customHeight="1">
      <c r="A15" s="231" t="s">
        <v>1256</v>
      </c>
      <c r="B15" s="231"/>
      <c r="C15" s="231"/>
      <c r="D15" s="231"/>
      <c r="E15" s="233"/>
      <c r="F15" s="233"/>
      <c r="G15" s="234"/>
      <c r="H15" s="234"/>
      <c r="I15" s="1720" t="s">
        <v>1054</v>
      </c>
      <c r="J15" s="1721"/>
      <c r="K15" s="1721"/>
      <c r="L15" s="1721"/>
      <c r="M15" s="1721"/>
    </row>
    <row r="16" s="36" customFormat="1" ht="12.75">
      <c r="M16" s="35"/>
    </row>
  </sheetData>
  <mergeCells count="6">
    <mergeCell ref="I15:M15"/>
    <mergeCell ref="A1:M1"/>
    <mergeCell ref="A3:A6"/>
    <mergeCell ref="E3:L3"/>
    <mergeCell ref="M3:M6"/>
    <mergeCell ref="B3:D3"/>
  </mergeCells>
  <printOptions/>
  <pageMargins left="0.45" right="0.4" top="0.984251968503937" bottom="0.6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3"/>
  <sheetViews>
    <sheetView zoomScaleSheetLayoutView="100" workbookViewId="0" topLeftCell="A4">
      <selection activeCell="L10" sqref="L10"/>
    </sheetView>
  </sheetViews>
  <sheetFormatPr defaultColWidth="9.140625" defaultRowHeight="12.75"/>
  <cols>
    <col min="1" max="1" width="11.28125" style="74" customWidth="1"/>
    <col min="2" max="2" width="10.57421875" style="74" customWidth="1"/>
    <col min="3" max="4" width="12.28125" style="74" customWidth="1"/>
    <col min="5" max="7" width="12.7109375" style="74" customWidth="1"/>
    <col min="8" max="8" width="12.8515625" style="74" customWidth="1"/>
    <col min="9" max="9" width="8.28125" style="74" customWidth="1"/>
    <col min="10" max="13" width="7.7109375" style="74" customWidth="1"/>
    <col min="14" max="14" width="8.7109375" style="74" customWidth="1"/>
    <col min="15" max="16" width="7.57421875" style="74" customWidth="1"/>
    <col min="17" max="17" width="10.00390625" style="74" customWidth="1"/>
    <col min="18" max="16384" width="9.140625" style="74" customWidth="1"/>
  </cols>
  <sheetData>
    <row r="1" spans="1:17" ht="32.25" customHeight="1">
      <c r="A1" s="1602" t="s">
        <v>1242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</row>
    <row r="2" spans="1:17" s="6" customFormat="1" ht="18" customHeight="1">
      <c r="A2" s="269" t="s">
        <v>645</v>
      </c>
      <c r="Q2" s="313" t="s">
        <v>646</v>
      </c>
    </row>
    <row r="3" spans="1:17" s="6" customFormat="1" ht="49.5" customHeight="1">
      <c r="A3" s="8"/>
      <c r="B3" s="1641" t="s">
        <v>647</v>
      </c>
      <c r="C3" s="1571"/>
      <c r="D3" s="1572"/>
      <c r="E3" s="1641" t="s">
        <v>648</v>
      </c>
      <c r="F3" s="1571"/>
      <c r="G3" s="1572"/>
      <c r="H3" s="1638" t="s">
        <v>649</v>
      </c>
      <c r="I3" s="1571"/>
      <c r="J3" s="1572"/>
      <c r="K3" s="1641" t="s">
        <v>650</v>
      </c>
      <c r="L3" s="1571"/>
      <c r="M3" s="1572"/>
      <c r="N3" s="1641" t="s">
        <v>845</v>
      </c>
      <c r="O3" s="1727"/>
      <c r="P3" s="1728"/>
      <c r="Q3" s="8"/>
    </row>
    <row r="4" spans="1:17" s="6" customFormat="1" ht="49.5" customHeight="1">
      <c r="A4" s="442" t="s">
        <v>264</v>
      </c>
      <c r="B4" s="110" t="s">
        <v>651</v>
      </c>
      <c r="C4" s="110" t="s">
        <v>652</v>
      </c>
      <c r="D4" s="110" t="s">
        <v>653</v>
      </c>
      <c r="E4" s="110" t="s">
        <v>651</v>
      </c>
      <c r="F4" s="110" t="s">
        <v>652</v>
      </c>
      <c r="G4" s="110" t="s">
        <v>653</v>
      </c>
      <c r="H4" s="110" t="s">
        <v>651</v>
      </c>
      <c r="I4" s="110" t="s">
        <v>652</v>
      </c>
      <c r="J4" s="110" t="s">
        <v>653</v>
      </c>
      <c r="K4" s="215" t="s">
        <v>651</v>
      </c>
      <c r="L4" s="110" t="s">
        <v>652</v>
      </c>
      <c r="M4" s="110" t="s">
        <v>653</v>
      </c>
      <c r="N4" s="215" t="s">
        <v>651</v>
      </c>
      <c r="O4" s="110" t="s">
        <v>652</v>
      </c>
      <c r="P4" s="110" t="s">
        <v>653</v>
      </c>
      <c r="Q4" s="7" t="s">
        <v>265</v>
      </c>
    </row>
    <row r="5" spans="1:17" s="6" customFormat="1" ht="49.5" customHeight="1">
      <c r="A5" s="10"/>
      <c r="B5" s="314" t="s">
        <v>654</v>
      </c>
      <c r="C5" s="278" t="s">
        <v>655</v>
      </c>
      <c r="D5" s="278" t="s">
        <v>656</v>
      </c>
      <c r="E5" s="314" t="s">
        <v>654</v>
      </c>
      <c r="F5" s="278" t="s">
        <v>655</v>
      </c>
      <c r="G5" s="278" t="s">
        <v>656</v>
      </c>
      <c r="H5" s="314" t="s">
        <v>654</v>
      </c>
      <c r="I5" s="278" t="s">
        <v>655</v>
      </c>
      <c r="J5" s="278" t="s">
        <v>656</v>
      </c>
      <c r="K5" s="315" t="s">
        <v>654</v>
      </c>
      <c r="L5" s="278" t="s">
        <v>655</v>
      </c>
      <c r="M5" s="278" t="s">
        <v>656</v>
      </c>
      <c r="N5" s="315" t="s">
        <v>654</v>
      </c>
      <c r="O5" s="278" t="s">
        <v>655</v>
      </c>
      <c r="P5" s="278" t="s">
        <v>656</v>
      </c>
      <c r="Q5" s="9"/>
    </row>
    <row r="6" spans="1:17" s="509" customFormat="1" ht="45.75" customHeight="1">
      <c r="A6" s="589" t="s">
        <v>1432</v>
      </c>
      <c r="B6" s="651">
        <v>1590</v>
      </c>
      <c r="C6" s="651">
        <v>1062120</v>
      </c>
      <c r="D6" s="651">
        <v>599430</v>
      </c>
      <c r="E6" s="651">
        <v>602172</v>
      </c>
      <c r="F6" s="651">
        <v>65962190</v>
      </c>
      <c r="G6" s="651">
        <v>47571588</v>
      </c>
      <c r="H6" s="651">
        <v>2785636</v>
      </c>
      <c r="I6" s="651" t="s">
        <v>1500</v>
      </c>
      <c r="J6" s="651" t="s">
        <v>1500</v>
      </c>
      <c r="K6" s="651">
        <v>257</v>
      </c>
      <c r="L6" s="651" t="s">
        <v>1500</v>
      </c>
      <c r="M6" s="1212" t="s">
        <v>1500</v>
      </c>
      <c r="N6" s="651" t="s">
        <v>1500</v>
      </c>
      <c r="O6" s="651" t="s">
        <v>1500</v>
      </c>
      <c r="P6" s="1068" t="s">
        <v>1500</v>
      </c>
      <c r="Q6" s="549" t="s">
        <v>1432</v>
      </c>
    </row>
    <row r="7" spans="1:17" s="509" customFormat="1" ht="45.75" customHeight="1">
      <c r="A7" s="589" t="s">
        <v>1433</v>
      </c>
      <c r="B7" s="651">
        <v>1690</v>
      </c>
      <c r="C7" s="651">
        <v>1098500</v>
      </c>
      <c r="D7" s="651">
        <v>637130</v>
      </c>
      <c r="E7" s="651">
        <v>612991</v>
      </c>
      <c r="F7" s="651">
        <v>67429010</v>
      </c>
      <c r="G7" s="651">
        <v>49039280</v>
      </c>
      <c r="H7" s="651">
        <v>2669266</v>
      </c>
      <c r="I7" s="651" t="s">
        <v>1500</v>
      </c>
      <c r="J7" s="651" t="s">
        <v>1500</v>
      </c>
      <c r="K7" s="651">
        <v>359</v>
      </c>
      <c r="L7" s="651" t="s">
        <v>1500</v>
      </c>
      <c r="M7" s="651" t="s">
        <v>1500</v>
      </c>
      <c r="N7" s="651" t="s">
        <v>1500</v>
      </c>
      <c r="O7" s="651" t="s">
        <v>1500</v>
      </c>
      <c r="P7" s="1068" t="s">
        <v>1500</v>
      </c>
      <c r="Q7" s="549" t="s">
        <v>1433</v>
      </c>
    </row>
    <row r="8" spans="1:17" s="509" customFormat="1" ht="45.75" customHeight="1">
      <c r="A8" s="589" t="s">
        <v>1434</v>
      </c>
      <c r="B8" s="651">
        <v>2083</v>
      </c>
      <c r="C8" s="651">
        <v>1353950</v>
      </c>
      <c r="D8" s="651">
        <v>783208</v>
      </c>
      <c r="E8" s="651">
        <v>558360</v>
      </c>
      <c r="F8" s="651">
        <v>64211400</v>
      </c>
      <c r="G8" s="651">
        <v>44668800</v>
      </c>
      <c r="H8" s="651">
        <v>3207636</v>
      </c>
      <c r="I8" s="651" t="s">
        <v>1500</v>
      </c>
      <c r="J8" s="651" t="s">
        <v>1500</v>
      </c>
      <c r="K8" s="651">
        <v>564</v>
      </c>
      <c r="L8" s="651" t="s">
        <v>1500</v>
      </c>
      <c r="M8" s="651" t="s">
        <v>1500</v>
      </c>
      <c r="N8" s="651" t="s">
        <v>1500</v>
      </c>
      <c r="O8" s="651" t="s">
        <v>1500</v>
      </c>
      <c r="P8" s="1068" t="s">
        <v>1500</v>
      </c>
      <c r="Q8" s="549" t="s">
        <v>1434</v>
      </c>
    </row>
    <row r="9" spans="1:17" s="663" customFormat="1" ht="45.75" customHeight="1">
      <c r="A9" s="501" t="s">
        <v>1436</v>
      </c>
      <c r="B9" s="843">
        <v>2311</v>
      </c>
      <c r="C9" s="843">
        <v>1412021</v>
      </c>
      <c r="D9" s="843">
        <v>862003</v>
      </c>
      <c r="E9" s="843">
        <v>570951</v>
      </c>
      <c r="F9" s="843">
        <v>62233659</v>
      </c>
      <c r="G9" s="843">
        <v>46817982</v>
      </c>
      <c r="H9" s="843">
        <v>3121728</v>
      </c>
      <c r="I9" s="843" t="s">
        <v>1500</v>
      </c>
      <c r="J9" s="843" t="s">
        <v>1500</v>
      </c>
      <c r="K9" s="843">
        <v>732</v>
      </c>
      <c r="L9" s="843" t="s">
        <v>1501</v>
      </c>
      <c r="M9" s="843" t="s">
        <v>1501</v>
      </c>
      <c r="N9" s="843" t="s">
        <v>1501</v>
      </c>
      <c r="O9" s="843" t="s">
        <v>1501</v>
      </c>
      <c r="P9" s="1069" t="s">
        <v>1501</v>
      </c>
      <c r="Q9" s="581" t="s">
        <v>1436</v>
      </c>
    </row>
    <row r="10" spans="1:17" s="663" customFormat="1" ht="45.75" customHeight="1">
      <c r="A10" s="501" t="s">
        <v>1147</v>
      </c>
      <c r="B10" s="843">
        <v>2391</v>
      </c>
      <c r="C10" s="843">
        <v>1470465</v>
      </c>
      <c r="D10" s="843">
        <v>896625</v>
      </c>
      <c r="E10" s="843">
        <v>613458</v>
      </c>
      <c r="F10" s="843">
        <v>66866922</v>
      </c>
      <c r="G10" s="843">
        <v>50303556</v>
      </c>
      <c r="H10" s="843">
        <v>2888015</v>
      </c>
      <c r="I10" s="843" t="s">
        <v>1500</v>
      </c>
      <c r="J10" s="843" t="s">
        <v>1500</v>
      </c>
      <c r="K10" s="843">
        <v>687</v>
      </c>
      <c r="L10" s="843" t="s">
        <v>1500</v>
      </c>
      <c r="M10" s="843" t="s">
        <v>1500</v>
      </c>
      <c r="N10" s="843" t="s">
        <v>1500</v>
      </c>
      <c r="O10" s="843" t="s">
        <v>1500</v>
      </c>
      <c r="P10" s="843" t="s">
        <v>1500</v>
      </c>
      <c r="Q10" s="581" t="s">
        <v>1147</v>
      </c>
    </row>
    <row r="11" spans="1:17" s="605" customFormat="1" ht="45.75" customHeight="1" thickBot="1">
      <c r="A11" s="924" t="s">
        <v>1160</v>
      </c>
      <c r="B11" s="1209">
        <v>2687</v>
      </c>
      <c r="C11" s="1210">
        <v>1641807</v>
      </c>
      <c r="D11" s="1210">
        <v>1001502</v>
      </c>
      <c r="E11" s="1210">
        <v>663511</v>
      </c>
      <c r="F11" s="1210">
        <v>72322699</v>
      </c>
      <c r="G11" s="1210">
        <v>54407902</v>
      </c>
      <c r="H11" s="1210">
        <v>2993019</v>
      </c>
      <c r="I11" s="1211" t="s">
        <v>1500</v>
      </c>
      <c r="J11" s="1211" t="s">
        <v>1500</v>
      </c>
      <c r="K11" s="1210">
        <v>699</v>
      </c>
      <c r="L11" s="1211" t="s">
        <v>1500</v>
      </c>
      <c r="M11" s="1211" t="s">
        <v>1500</v>
      </c>
      <c r="N11" s="1211" t="s">
        <v>1500</v>
      </c>
      <c r="O11" s="1211" t="s">
        <v>1500</v>
      </c>
      <c r="P11" s="1211" t="s">
        <v>1500</v>
      </c>
      <c r="Q11" s="914" t="s">
        <v>1149</v>
      </c>
    </row>
    <row r="12" spans="1:18" s="78" customFormat="1" ht="15" customHeight="1">
      <c r="A12" s="231" t="s">
        <v>266</v>
      </c>
      <c r="B12" s="233"/>
      <c r="C12" s="233"/>
      <c r="D12" s="234"/>
      <c r="E12" s="234"/>
      <c r="F12" s="234"/>
      <c r="G12" s="330"/>
      <c r="H12" s="330"/>
      <c r="I12" s="330"/>
      <c r="J12" s="330"/>
      <c r="K12" s="330"/>
      <c r="L12" s="330"/>
      <c r="M12" s="330"/>
      <c r="O12" s="432"/>
      <c r="P12" s="330"/>
      <c r="Q12" s="330" t="s">
        <v>267</v>
      </c>
      <c r="R12" s="330"/>
    </row>
    <row r="13" spans="1:3" s="78" customFormat="1" ht="15" customHeight="1">
      <c r="A13" s="1707" t="s">
        <v>268</v>
      </c>
      <c r="B13" s="1707"/>
      <c r="C13" s="1707"/>
    </row>
  </sheetData>
  <mergeCells count="7">
    <mergeCell ref="A13:C13"/>
    <mergeCell ref="A1:Q1"/>
    <mergeCell ref="B3:D3"/>
    <mergeCell ref="E3:G3"/>
    <mergeCell ref="H3:J3"/>
    <mergeCell ref="N3:P3"/>
    <mergeCell ref="K3:M3"/>
  </mergeCells>
  <printOptions/>
  <pageMargins left="0.54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A13" sqref="A13"/>
    </sheetView>
  </sheetViews>
  <sheetFormatPr defaultColWidth="9.140625" defaultRowHeight="12.75"/>
  <cols>
    <col min="1" max="1" width="28.28125" style="0" bestFit="1" customWidth="1"/>
    <col min="2" max="2" width="14.421875" style="0" customWidth="1"/>
    <col min="3" max="3" width="14.140625" style="0" customWidth="1"/>
    <col min="4" max="4" width="14.28125" style="0" customWidth="1"/>
    <col min="5" max="5" width="13.8515625" style="0" customWidth="1"/>
    <col min="6" max="6" width="14.140625" style="0" customWidth="1"/>
    <col min="7" max="7" width="13.140625" style="0" customWidth="1"/>
    <col min="8" max="8" width="17.140625" style="0" customWidth="1"/>
    <col min="9" max="16384" width="21.57421875" style="0" customWidth="1"/>
  </cols>
  <sheetData>
    <row r="1" spans="1:8" s="222" customFormat="1" ht="32.25" customHeight="1">
      <c r="A1" s="1592" t="s">
        <v>1243</v>
      </c>
      <c r="B1" s="1592"/>
      <c r="C1" s="1592"/>
      <c r="D1" s="1592"/>
      <c r="E1" s="1592"/>
      <c r="F1" s="1592"/>
      <c r="G1" s="1592"/>
      <c r="H1" s="1592"/>
    </row>
    <row r="2" spans="1:8" s="32" customFormat="1" ht="21" customHeight="1">
      <c r="A2" s="32" t="s">
        <v>712</v>
      </c>
      <c r="H2" s="96" t="s">
        <v>1329</v>
      </c>
    </row>
    <row r="3" spans="1:8" s="37" customFormat="1" ht="39.75" customHeight="1">
      <c r="A3" s="1729" t="s">
        <v>665</v>
      </c>
      <c r="B3" s="332" t="s">
        <v>713</v>
      </c>
      <c r="C3" s="433" t="s">
        <v>714</v>
      </c>
      <c r="D3" s="332" t="s">
        <v>715</v>
      </c>
      <c r="E3" s="433" t="s">
        <v>716</v>
      </c>
      <c r="F3" s="332" t="s">
        <v>717</v>
      </c>
      <c r="G3" s="332" t="s">
        <v>718</v>
      </c>
      <c r="H3" s="1555" t="s">
        <v>1442</v>
      </c>
    </row>
    <row r="4" spans="1:8" s="37" customFormat="1" ht="39.75" customHeight="1">
      <c r="A4" s="1550"/>
      <c r="B4" s="51" t="s">
        <v>1379</v>
      </c>
      <c r="C4" s="103" t="s">
        <v>700</v>
      </c>
      <c r="D4" s="51" t="s">
        <v>709</v>
      </c>
      <c r="E4" s="103" t="s">
        <v>710</v>
      </c>
      <c r="F4" s="164" t="s">
        <v>711</v>
      </c>
      <c r="G4" s="51" t="s">
        <v>967</v>
      </c>
      <c r="H4" s="1556"/>
    </row>
    <row r="5" spans="1:8" s="160" customFormat="1" ht="30.75" customHeight="1">
      <c r="A5" s="654" t="s">
        <v>1532</v>
      </c>
      <c r="B5" s="1070">
        <v>89693</v>
      </c>
      <c r="C5" s="775">
        <v>19765</v>
      </c>
      <c r="D5" s="775">
        <v>68088</v>
      </c>
      <c r="E5" s="775">
        <v>0</v>
      </c>
      <c r="F5" s="775">
        <v>0</v>
      </c>
      <c r="G5" s="1072">
        <v>227</v>
      </c>
      <c r="H5" s="657" t="s">
        <v>1048</v>
      </c>
    </row>
    <row r="6" spans="1:8" s="329" customFormat="1" ht="30.75" customHeight="1">
      <c r="A6" s="655" t="s">
        <v>1536</v>
      </c>
      <c r="B6" s="777">
        <v>19436</v>
      </c>
      <c r="C6" s="777" t="s">
        <v>1440</v>
      </c>
      <c r="D6" s="777">
        <v>16474</v>
      </c>
      <c r="E6" s="777">
        <v>1266</v>
      </c>
      <c r="F6" s="774" t="s">
        <v>1440</v>
      </c>
      <c r="G6" s="1071">
        <v>606</v>
      </c>
      <c r="H6" s="657" t="s">
        <v>1049</v>
      </c>
    </row>
    <row r="7" spans="1:8" s="43" customFormat="1" ht="30.75" customHeight="1">
      <c r="A7" s="656" t="s">
        <v>1534</v>
      </c>
      <c r="B7" s="1073">
        <f>SUM(C7:G7)</f>
        <v>80869</v>
      </c>
      <c r="C7" s="776">
        <v>19075</v>
      </c>
      <c r="D7" s="776">
        <v>61385</v>
      </c>
      <c r="E7" s="776">
        <v>0</v>
      </c>
      <c r="F7" s="776">
        <v>0</v>
      </c>
      <c r="G7" s="1074">
        <v>409</v>
      </c>
      <c r="H7" s="657" t="s">
        <v>1050</v>
      </c>
    </row>
    <row r="8" spans="1:8" s="43" customFormat="1" ht="30.75" customHeight="1">
      <c r="A8" s="653" t="s">
        <v>931</v>
      </c>
      <c r="B8" s="776">
        <v>19688</v>
      </c>
      <c r="C8" s="776">
        <v>0</v>
      </c>
      <c r="D8" s="776">
        <v>17662</v>
      </c>
      <c r="E8" s="776">
        <v>1146</v>
      </c>
      <c r="F8" s="776">
        <v>0</v>
      </c>
      <c r="G8" s="1074">
        <v>656</v>
      </c>
      <c r="H8" s="657" t="s">
        <v>1051</v>
      </c>
    </row>
    <row r="9" spans="1:8" s="43" customFormat="1" ht="30.75" customHeight="1">
      <c r="A9" s="40" t="s">
        <v>1443</v>
      </c>
      <c r="B9" s="1075">
        <f>SUM(C9:G9)</f>
        <v>92513</v>
      </c>
      <c r="C9" s="776">
        <v>20318</v>
      </c>
      <c r="D9" s="776">
        <v>66310</v>
      </c>
      <c r="E9" s="776">
        <v>4675</v>
      </c>
      <c r="F9" s="776">
        <v>0</v>
      </c>
      <c r="G9" s="1074">
        <v>1210</v>
      </c>
      <c r="H9" s="42" t="s">
        <v>1443</v>
      </c>
    </row>
    <row r="10" spans="1:8" s="43" customFormat="1" ht="30.75" customHeight="1">
      <c r="A10" s="40" t="s">
        <v>1436</v>
      </c>
      <c r="B10" s="1075">
        <v>92955</v>
      </c>
      <c r="C10" s="776">
        <v>18075</v>
      </c>
      <c r="D10" s="776">
        <v>62580</v>
      </c>
      <c r="E10" s="776">
        <v>8342</v>
      </c>
      <c r="F10" s="776">
        <v>0</v>
      </c>
      <c r="G10" s="1074">
        <v>1358</v>
      </c>
      <c r="H10" s="87" t="s">
        <v>1436</v>
      </c>
    </row>
    <row r="11" spans="1:8" s="43" customFormat="1" ht="30.75" customHeight="1">
      <c r="A11" s="40" t="s">
        <v>1147</v>
      </c>
      <c r="B11" s="1075">
        <v>84669</v>
      </c>
      <c r="C11" s="776">
        <v>9872</v>
      </c>
      <c r="D11" s="776">
        <v>69538</v>
      </c>
      <c r="E11" s="776">
        <v>3368</v>
      </c>
      <c r="F11" s="776">
        <v>0</v>
      </c>
      <c r="G11" s="776">
        <v>1571</v>
      </c>
      <c r="H11" s="87" t="s">
        <v>1147</v>
      </c>
    </row>
    <row r="12" spans="1:8" s="119" customFormat="1" ht="30.75" customHeight="1" thickBot="1">
      <c r="A12" s="894" t="s">
        <v>1161</v>
      </c>
      <c r="B12" s="939">
        <v>71933</v>
      </c>
      <c r="C12" s="940">
        <v>8855</v>
      </c>
      <c r="D12" s="940">
        <v>56107</v>
      </c>
      <c r="E12" s="941">
        <v>5344</v>
      </c>
      <c r="F12" s="941">
        <v>0</v>
      </c>
      <c r="G12" s="940">
        <v>1627</v>
      </c>
      <c r="H12" s="895" t="s">
        <v>1149</v>
      </c>
    </row>
    <row r="13" spans="1:15" s="6" customFormat="1" ht="18" customHeight="1">
      <c r="A13" s="231" t="s">
        <v>1255</v>
      </c>
      <c r="B13" s="232"/>
      <c r="C13" s="232"/>
      <c r="D13" s="212"/>
      <c r="E13" s="212"/>
      <c r="F13" s="212"/>
      <c r="G13" s="75"/>
      <c r="H13" s="75" t="s">
        <v>250</v>
      </c>
      <c r="K13" s="75"/>
      <c r="L13" s="75"/>
      <c r="N13" s="429"/>
      <c r="O13" s="75"/>
    </row>
    <row r="14" s="25" customFormat="1" ht="12.75"/>
    <row r="15" s="317" customFormat="1" ht="12.75"/>
    <row r="16" s="317" customFormat="1" ht="12.75"/>
    <row r="17" s="317" customFormat="1" ht="12.75"/>
    <row r="18" s="317" customFormat="1" ht="12.75"/>
    <row r="19" s="317" customFormat="1" ht="12.75"/>
    <row r="20" s="317" customFormat="1" ht="12.75"/>
    <row r="21" s="317" customFormat="1" ht="12.75"/>
    <row r="22" s="317" customFormat="1" ht="12.75"/>
    <row r="23" s="317" customFormat="1" ht="12.75"/>
    <row r="24" s="317" customFormat="1" ht="12.75"/>
    <row r="25" s="317" customFormat="1" ht="12.75"/>
    <row r="26" s="317" customFormat="1" ht="12.75"/>
    <row r="27" s="317" customFormat="1" ht="12.75"/>
    <row r="28" s="317" customFormat="1" ht="12.75"/>
    <row r="29" s="317" customFormat="1" ht="12.75"/>
    <row r="30" s="317" customFormat="1" ht="12.75"/>
    <row r="31" s="317" customFormat="1" ht="12.75"/>
    <row r="32" s="317" customFormat="1" ht="12.75"/>
    <row r="33" s="317" customFormat="1" ht="12.75"/>
    <row r="34" s="317" customFormat="1" ht="12.75"/>
    <row r="35" s="317" customFormat="1" ht="12.75"/>
    <row r="36" s="317" customFormat="1" ht="12.75"/>
    <row r="37" s="317" customFormat="1" ht="12.75"/>
    <row r="38" s="317" customFormat="1" ht="12.75"/>
    <row r="39" s="317" customFormat="1" ht="12.75"/>
    <row r="40" s="317" customFormat="1" ht="12.75"/>
    <row r="41" s="317" customFormat="1" ht="12.75"/>
    <row r="42" s="317" customFormat="1" ht="12.75"/>
    <row r="43" s="317" customFormat="1" ht="12.75"/>
    <row r="44" s="317" customFormat="1" ht="12.75"/>
    <row r="45" s="317" customFormat="1" ht="12.75"/>
    <row r="46" s="317" customFormat="1" ht="12.75"/>
    <row r="47" s="317" customFormat="1" ht="12.75"/>
    <row r="48" s="317" customFormat="1" ht="12.75"/>
    <row r="49" s="317" customFormat="1" ht="12.75"/>
    <row r="50" s="317" customFormat="1" ht="12.75"/>
    <row r="51" s="317" customFormat="1" ht="12.75"/>
    <row r="52" s="317" customFormat="1" ht="12.75"/>
    <row r="53" s="317" customFormat="1" ht="12.75"/>
    <row r="54" s="317" customFormat="1" ht="12.75"/>
    <row r="55" s="317" customFormat="1" ht="12.75"/>
    <row r="56" s="317" customFormat="1" ht="12.75"/>
    <row r="57" s="317" customFormat="1" ht="12.75"/>
    <row r="58" s="317" customFormat="1" ht="12.75"/>
    <row r="59" s="317" customFormat="1" ht="12.75"/>
    <row r="60" s="317" customFormat="1" ht="12.75"/>
    <row r="61" s="317" customFormat="1" ht="12.75"/>
    <row r="62" s="317" customFormat="1" ht="12.75"/>
    <row r="63" s="317" customFormat="1" ht="12.75"/>
    <row r="64" s="317" customFormat="1" ht="12.75"/>
    <row r="65" s="317" customFormat="1" ht="12.75"/>
    <row r="66" s="317" customFormat="1" ht="12.75"/>
    <row r="67" s="317" customFormat="1" ht="12.75"/>
    <row r="68" s="317" customFormat="1" ht="12.75"/>
    <row r="69" s="317" customFormat="1" ht="12.75"/>
    <row r="70" s="317" customFormat="1" ht="12.75"/>
    <row r="71" s="317" customFormat="1" ht="12.75"/>
    <row r="72" s="317" customFormat="1" ht="12.75"/>
    <row r="73" s="317" customFormat="1" ht="12.75"/>
    <row r="74" s="317" customFormat="1" ht="12.75"/>
    <row r="75" s="317" customFormat="1" ht="12.75"/>
    <row r="76" s="317" customFormat="1" ht="12.75"/>
    <row r="77" s="317" customFormat="1" ht="12.75"/>
    <row r="78" s="317" customFormat="1" ht="12.75"/>
    <row r="79" s="317" customFormat="1" ht="12.75"/>
    <row r="80" s="317" customFormat="1" ht="12.75"/>
    <row r="81" s="317" customFormat="1" ht="12.75"/>
    <row r="82" s="317" customFormat="1" ht="12.75"/>
    <row r="83" s="317" customFormat="1" ht="12.75"/>
    <row r="84" s="317" customFormat="1" ht="12.75"/>
    <row r="85" s="317" customFormat="1" ht="12.75"/>
    <row r="86" s="317" customFormat="1" ht="12.75"/>
    <row r="87" s="317" customFormat="1" ht="12.75"/>
    <row r="88" s="317" customFormat="1" ht="12.75"/>
    <row r="89" s="317" customFormat="1" ht="12.75"/>
    <row r="90" s="317" customFormat="1" ht="12.75"/>
    <row r="91" s="317" customFormat="1" ht="12.75"/>
    <row r="92" s="317" customFormat="1" ht="12.75"/>
    <row r="93" s="317" customFormat="1" ht="12.75"/>
    <row r="94" s="317" customFormat="1" ht="12.75"/>
    <row r="95" s="317" customFormat="1" ht="12.75"/>
    <row r="96" s="317" customFormat="1" ht="12.75"/>
    <row r="97" s="317" customFormat="1" ht="12.75"/>
    <row r="98" s="317" customFormat="1" ht="12.75"/>
    <row r="99" s="317" customFormat="1" ht="12.75"/>
    <row r="100" s="317" customFormat="1" ht="12.75"/>
    <row r="101" s="317" customFormat="1" ht="12.75"/>
    <row r="102" s="317" customFormat="1" ht="12.75"/>
    <row r="103" s="317" customFormat="1" ht="12.75"/>
    <row r="104" s="317" customFormat="1" ht="12.75"/>
    <row r="105" s="317" customFormat="1" ht="12.75"/>
    <row r="106" s="317" customFormat="1" ht="12.75"/>
    <row r="107" s="317" customFormat="1" ht="12.75"/>
    <row r="108" s="317" customFormat="1" ht="12.75"/>
    <row r="109" s="317" customFormat="1" ht="12.75"/>
    <row r="110" s="317" customFormat="1" ht="12.75"/>
    <row r="111" s="317" customFormat="1" ht="12.75"/>
    <row r="112" s="317" customFormat="1" ht="12.75"/>
    <row r="113" s="317" customFormat="1" ht="12.75"/>
    <row r="114" s="317" customFormat="1" ht="12.75"/>
    <row r="115" s="317" customFormat="1" ht="12.75"/>
    <row r="116" s="317" customFormat="1" ht="12.75"/>
    <row r="117" s="317" customFormat="1" ht="12.75"/>
    <row r="118" s="317" customFormat="1" ht="12.75"/>
    <row r="119" s="317" customFormat="1" ht="12.75"/>
    <row r="120" s="317" customFormat="1" ht="12.75"/>
    <row r="121" s="317" customFormat="1" ht="12.75"/>
    <row r="122" s="317" customFormat="1" ht="12.75"/>
    <row r="123" s="317" customFormat="1" ht="12.75"/>
    <row r="124" s="317" customFormat="1" ht="12.75"/>
    <row r="125" s="317" customFormat="1" ht="12.75"/>
    <row r="126" s="317" customFormat="1" ht="12.75"/>
    <row r="127" s="317" customFormat="1" ht="12.75"/>
    <row r="128" s="317" customFormat="1" ht="12.75"/>
    <row r="129" s="317" customFormat="1" ht="12.75"/>
    <row r="130" s="317" customFormat="1" ht="12.75"/>
    <row r="131" s="317" customFormat="1" ht="12.75"/>
    <row r="132" s="317" customFormat="1" ht="12.75"/>
    <row r="133" s="317" customFormat="1" ht="12.75"/>
    <row r="134" s="317" customFormat="1" ht="12.75"/>
    <row r="135" s="317" customFormat="1" ht="12.75"/>
    <row r="136" s="317" customFormat="1" ht="12.75"/>
    <row r="137" s="317" customFormat="1" ht="12.75"/>
    <row r="138" s="317" customFormat="1" ht="12.75"/>
    <row r="139" s="317" customFormat="1" ht="12.75"/>
    <row r="140" s="317" customFormat="1" ht="12.75"/>
    <row r="141" s="317" customFormat="1" ht="12.75"/>
    <row r="142" s="317" customFormat="1" ht="12.75"/>
    <row r="143" s="317" customFormat="1" ht="12.75"/>
    <row r="144" s="317" customFormat="1" ht="12.75"/>
    <row r="145" s="317" customFormat="1" ht="12.75"/>
    <row r="146" s="317" customFormat="1" ht="12.75"/>
    <row r="147" s="317" customFormat="1" ht="12.75"/>
    <row r="148" s="317" customFormat="1" ht="12.75"/>
    <row r="149" s="317" customFormat="1" ht="12.75"/>
    <row r="150" s="317" customFormat="1" ht="12.75"/>
    <row r="151" s="317" customFormat="1" ht="12.75"/>
    <row r="152" s="317" customFormat="1" ht="12.75"/>
    <row r="153" s="317" customFormat="1" ht="12.75"/>
    <row r="154" s="317" customFormat="1" ht="12.75"/>
    <row r="155" s="317" customFormat="1" ht="12.75"/>
    <row r="156" s="317" customFormat="1" ht="12.75"/>
    <row r="157" s="317" customFormat="1" ht="12.75"/>
    <row r="158" s="317" customFormat="1" ht="12.75"/>
    <row r="159" s="317" customFormat="1" ht="12.75"/>
    <row r="160" s="317" customFormat="1" ht="12.75"/>
    <row r="161" s="317" customFormat="1" ht="12.75"/>
    <row r="162" s="317" customFormat="1" ht="12.75"/>
    <row r="163" s="317" customFormat="1" ht="12.75"/>
    <row r="164" s="317" customFormat="1" ht="12.75"/>
    <row r="165" s="317" customFormat="1" ht="12.75"/>
    <row r="166" s="317" customFormat="1" ht="12.75"/>
    <row r="167" s="317" customFormat="1" ht="12.75"/>
  </sheetData>
  <mergeCells count="3">
    <mergeCell ref="A1:H1"/>
    <mergeCell ref="A3:A4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17.57421875" style="26" customWidth="1"/>
    <col min="2" max="2" width="16.7109375" style="26" customWidth="1"/>
    <col min="3" max="7" width="16.28125" style="26" customWidth="1"/>
    <col min="8" max="8" width="16.8515625" style="26" customWidth="1"/>
    <col min="9" max="16384" width="16.421875" style="26" customWidth="1"/>
  </cols>
  <sheetData>
    <row r="1" spans="1:8" s="19" customFormat="1" ht="32.25" customHeight="1">
      <c r="A1" s="1608" t="s">
        <v>443</v>
      </c>
      <c r="B1" s="1608"/>
      <c r="C1" s="1608"/>
      <c r="D1" s="1608"/>
      <c r="E1" s="1608"/>
      <c r="F1" s="1608"/>
      <c r="G1" s="1608"/>
      <c r="H1" s="1608"/>
    </row>
    <row r="2" spans="1:8" s="55" customFormat="1" ht="18" customHeight="1">
      <c r="A2" s="3" t="s">
        <v>1459</v>
      </c>
      <c r="B2" s="9"/>
      <c r="C2" s="9"/>
      <c r="D2" s="9"/>
      <c r="E2" s="9"/>
      <c r="F2" s="9"/>
      <c r="G2" s="9"/>
      <c r="H2" s="54" t="s">
        <v>1460</v>
      </c>
    </row>
    <row r="3" spans="1:8" s="6" customFormat="1" ht="29.25" customHeight="1">
      <c r="A3" s="8"/>
      <c r="B3" s="11" t="s">
        <v>1461</v>
      </c>
      <c r="C3" s="11" t="s">
        <v>1462</v>
      </c>
      <c r="D3" s="17" t="s">
        <v>1463</v>
      </c>
      <c r="E3" s="1609" t="s">
        <v>1464</v>
      </c>
      <c r="F3" s="1571"/>
      <c r="G3" s="1572"/>
      <c r="H3" s="8"/>
    </row>
    <row r="4" spans="1:8" s="6" customFormat="1" ht="19.5" customHeight="1">
      <c r="A4" s="443" t="s">
        <v>1193</v>
      </c>
      <c r="B4" s="56"/>
      <c r="C4" s="57"/>
      <c r="E4" s="11" t="s">
        <v>1465</v>
      </c>
      <c r="F4" s="11" t="s">
        <v>1462</v>
      </c>
      <c r="G4" s="14" t="s">
        <v>1463</v>
      </c>
      <c r="H4" s="444" t="s">
        <v>1442</v>
      </c>
    </row>
    <row r="5" spans="1:8" s="6" customFormat="1" ht="19.5" customHeight="1">
      <c r="A5" s="9"/>
      <c r="B5" s="13" t="s">
        <v>1466</v>
      </c>
      <c r="C5" s="58" t="s">
        <v>1467</v>
      </c>
      <c r="D5" s="59" t="s">
        <v>1468</v>
      </c>
      <c r="E5" s="13" t="s">
        <v>1466</v>
      </c>
      <c r="F5" s="13" t="s">
        <v>1467</v>
      </c>
      <c r="G5" s="59" t="s">
        <v>1468</v>
      </c>
      <c r="H5" s="9"/>
    </row>
    <row r="6" spans="1:8" s="33" customFormat="1" ht="30" customHeight="1">
      <c r="A6" s="491" t="s">
        <v>680</v>
      </c>
      <c r="B6" s="1001">
        <v>5737</v>
      </c>
      <c r="C6" s="1002" t="s">
        <v>1494</v>
      </c>
      <c r="D6" s="1002">
        <v>5737</v>
      </c>
      <c r="E6" s="711">
        <v>0.8</v>
      </c>
      <c r="F6" s="711" t="s">
        <v>1494</v>
      </c>
      <c r="G6" s="1003">
        <v>0.8</v>
      </c>
      <c r="H6" s="508" t="s">
        <v>1191</v>
      </c>
    </row>
    <row r="7" spans="1:8" s="39" customFormat="1" ht="30" customHeight="1">
      <c r="A7" s="496" t="s">
        <v>682</v>
      </c>
      <c r="B7" s="1004">
        <v>24730</v>
      </c>
      <c r="C7" s="712">
        <v>120</v>
      </c>
      <c r="D7" s="712">
        <v>24610</v>
      </c>
      <c r="E7" s="1005">
        <v>206.9</v>
      </c>
      <c r="F7" s="712">
        <v>1</v>
      </c>
      <c r="G7" s="1006">
        <v>205.9</v>
      </c>
      <c r="H7" s="508" t="s">
        <v>1203</v>
      </c>
    </row>
    <row r="8" spans="1:8" s="43" customFormat="1" ht="30" customHeight="1">
      <c r="A8" s="501" t="s">
        <v>681</v>
      </c>
      <c r="B8" s="143">
        <f>SUM(C8:D8)</f>
        <v>5477</v>
      </c>
      <c r="C8" s="144" t="s">
        <v>1494</v>
      </c>
      <c r="D8" s="144">
        <v>5477</v>
      </c>
      <c r="E8" s="713">
        <v>79.1</v>
      </c>
      <c r="F8" s="713" t="s">
        <v>1494</v>
      </c>
      <c r="G8" s="1007">
        <v>79.1</v>
      </c>
      <c r="H8" s="508" t="s">
        <v>1192</v>
      </c>
    </row>
    <row r="9" spans="1:8" s="45" customFormat="1" ht="30" customHeight="1">
      <c r="A9" s="495" t="s">
        <v>683</v>
      </c>
      <c r="B9" s="1008">
        <f>SUM(C9,D9)</f>
        <v>24764</v>
      </c>
      <c r="C9" s="714">
        <v>97</v>
      </c>
      <c r="D9" s="714">
        <v>24667</v>
      </c>
      <c r="E9" s="1009">
        <v>222</v>
      </c>
      <c r="F9" s="714">
        <v>0.9</v>
      </c>
      <c r="G9" s="1010">
        <v>221.1</v>
      </c>
      <c r="H9" s="508" t="s">
        <v>1204</v>
      </c>
    </row>
    <row r="10" spans="1:8" s="517" customFormat="1" ht="30" customHeight="1">
      <c r="A10" s="349" t="s">
        <v>1450</v>
      </c>
      <c r="B10" s="1011">
        <v>29929</v>
      </c>
      <c r="C10" s="1012">
        <v>97</v>
      </c>
      <c r="D10" s="1012">
        <v>29832</v>
      </c>
      <c r="E10" s="352">
        <v>154.6</v>
      </c>
      <c r="F10" s="352">
        <v>0.5</v>
      </c>
      <c r="G10" s="847">
        <v>154.1</v>
      </c>
      <c r="H10" s="353" t="s">
        <v>1450</v>
      </c>
    </row>
    <row r="11" spans="1:8" s="517" customFormat="1" ht="30" customHeight="1">
      <c r="A11" s="349" t="s">
        <v>1436</v>
      </c>
      <c r="B11" s="352">
        <v>29524</v>
      </c>
      <c r="C11" s="352">
        <v>33</v>
      </c>
      <c r="D11" s="352">
        <v>29491</v>
      </c>
      <c r="E11" s="352">
        <v>149.9</v>
      </c>
      <c r="F11" s="352">
        <v>0.2</v>
      </c>
      <c r="G11" s="847">
        <v>149.8</v>
      </c>
      <c r="H11" s="516" t="s">
        <v>1436</v>
      </c>
    </row>
    <row r="12" spans="1:8" s="517" customFormat="1" ht="30" customHeight="1">
      <c r="A12" s="349" t="s">
        <v>1147</v>
      </c>
      <c r="B12" s="352">
        <v>29079</v>
      </c>
      <c r="C12" s="352">
        <v>33</v>
      </c>
      <c r="D12" s="352">
        <v>29046</v>
      </c>
      <c r="E12" s="352">
        <v>151.7</v>
      </c>
      <c r="F12" s="352">
        <v>0.2</v>
      </c>
      <c r="G12" s="847">
        <v>151.5</v>
      </c>
      <c r="H12" s="516" t="s">
        <v>1150</v>
      </c>
    </row>
    <row r="13" spans="1:8" s="519" customFormat="1" ht="30" customHeight="1">
      <c r="A13" s="434" t="s">
        <v>1151</v>
      </c>
      <c r="B13" s="1169">
        <f>C13+D13</f>
        <v>28954</v>
      </c>
      <c r="C13" s="1173">
        <v>33</v>
      </c>
      <c r="D13" s="1173">
        <v>28921</v>
      </c>
      <c r="E13" s="1174">
        <v>159.4</v>
      </c>
      <c r="F13" s="1174">
        <v>0.2</v>
      </c>
      <c r="G13" s="1175">
        <v>159.2</v>
      </c>
      <c r="H13" s="862" t="s">
        <v>1152</v>
      </c>
    </row>
    <row r="14" spans="1:8" s="1176" customFormat="1" ht="15.75" customHeight="1">
      <c r="A14" s="1606" t="s">
        <v>1385</v>
      </c>
      <c r="B14" s="1607"/>
      <c r="C14" s="1607"/>
      <c r="E14" s="887" t="s">
        <v>1229</v>
      </c>
      <c r="G14" s="885"/>
      <c r="H14" s="1020"/>
    </row>
    <row r="15" spans="1:8" s="1176" customFormat="1" ht="15.75" customHeight="1">
      <c r="A15" s="1177"/>
      <c r="F15" s="886" t="s">
        <v>1228</v>
      </c>
      <c r="G15" s="886"/>
      <c r="H15" s="1178"/>
    </row>
    <row r="16" s="37" customFormat="1" ht="15" customHeight="1">
      <c r="A16" s="37" t="s">
        <v>663</v>
      </c>
    </row>
    <row r="17" s="24" customFormat="1" ht="13.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pans="1:8" s="25" customFormat="1" ht="12.75">
      <c r="A23" s="26"/>
      <c r="B23" s="26"/>
      <c r="C23" s="26"/>
      <c r="D23" s="26"/>
      <c r="E23" s="26"/>
      <c r="F23" s="26"/>
      <c r="G23" s="26"/>
      <c r="H23" s="26"/>
    </row>
    <row r="24" spans="1:8" s="25" customFormat="1" ht="12.75">
      <c r="A24" s="26"/>
      <c r="B24" s="26"/>
      <c r="C24" s="26"/>
      <c r="D24" s="26"/>
      <c r="E24" s="26"/>
      <c r="F24" s="26"/>
      <c r="G24" s="26"/>
      <c r="H24" s="26"/>
    </row>
    <row r="25" spans="1:8" s="25" customFormat="1" ht="12.75">
      <c r="A25" s="26"/>
      <c r="B25" s="26"/>
      <c r="C25" s="26"/>
      <c r="D25" s="26"/>
      <c r="E25" s="26"/>
      <c r="F25" s="26"/>
      <c r="G25" s="26"/>
      <c r="H25" s="26"/>
    </row>
    <row r="26" spans="1:8" s="25" customFormat="1" ht="12.75">
      <c r="A26" s="26"/>
      <c r="B26" s="26"/>
      <c r="C26" s="26"/>
      <c r="D26" s="26"/>
      <c r="E26" s="26"/>
      <c r="F26" s="26"/>
      <c r="G26" s="26"/>
      <c r="H26" s="26"/>
    </row>
    <row r="27" spans="1:8" s="25" customFormat="1" ht="12.75">
      <c r="A27" s="26"/>
      <c r="B27" s="26"/>
      <c r="C27" s="26"/>
      <c r="D27" s="26"/>
      <c r="E27" s="26"/>
      <c r="F27" s="26"/>
      <c r="G27" s="26"/>
      <c r="H27" s="26"/>
    </row>
    <row r="28" spans="1:8" s="25" customFormat="1" ht="12.75">
      <c r="A28" s="26"/>
      <c r="B28" s="26"/>
      <c r="C28" s="26"/>
      <c r="D28" s="26"/>
      <c r="E28" s="26"/>
      <c r="F28" s="26"/>
      <c r="G28" s="26"/>
      <c r="H28" s="26"/>
    </row>
    <row r="29" spans="1:8" s="25" customFormat="1" ht="12.75">
      <c r="A29" s="26"/>
      <c r="B29" s="26"/>
      <c r="C29" s="26"/>
      <c r="D29" s="26"/>
      <c r="E29" s="26"/>
      <c r="F29" s="26"/>
      <c r="G29" s="26"/>
      <c r="H29" s="26"/>
    </row>
    <row r="30" spans="1:8" s="25" customFormat="1" ht="12.75">
      <c r="A30" s="26"/>
      <c r="B30" s="26"/>
      <c r="C30" s="26"/>
      <c r="D30" s="26"/>
      <c r="E30" s="26"/>
      <c r="F30" s="26"/>
      <c r="G30" s="26"/>
      <c r="H30" s="26"/>
    </row>
    <row r="31" spans="1:8" s="25" customFormat="1" ht="12.75">
      <c r="A31" s="26"/>
      <c r="B31" s="26"/>
      <c r="C31" s="26"/>
      <c r="D31" s="26"/>
      <c r="E31" s="26"/>
      <c r="F31" s="26"/>
      <c r="G31" s="26"/>
      <c r="H31" s="26"/>
    </row>
  </sheetData>
  <mergeCells count="3">
    <mergeCell ref="A14:C14"/>
    <mergeCell ref="A1:H1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7">
      <selection activeCell="H28" sqref="H28"/>
    </sheetView>
  </sheetViews>
  <sheetFormatPr defaultColWidth="9.140625" defaultRowHeight="12.75"/>
  <cols>
    <col min="1" max="1" width="14.421875" style="26" customWidth="1"/>
    <col min="2" max="3" width="9.140625" style="26" customWidth="1"/>
    <col min="4" max="4" width="9.28125" style="26" customWidth="1"/>
    <col min="5" max="5" width="9.8515625" style="26" customWidth="1"/>
    <col min="6" max="6" width="10.57421875" style="26" customWidth="1"/>
    <col min="7" max="7" width="10.00390625" style="26" customWidth="1"/>
    <col min="8" max="8" width="10.7109375" style="26" customWidth="1"/>
    <col min="9" max="9" width="11.421875" style="26" customWidth="1"/>
    <col min="10" max="10" width="9.140625" style="26" customWidth="1"/>
    <col min="11" max="11" width="9.421875" style="26" customWidth="1"/>
    <col min="12" max="12" width="8.7109375" style="26" customWidth="1"/>
    <col min="13" max="13" width="8.28125" style="26" customWidth="1"/>
    <col min="14" max="14" width="10.7109375" style="26" customWidth="1"/>
    <col min="15" max="15" width="9.421875" style="26" customWidth="1"/>
    <col min="16" max="16" width="10.57421875" style="26" customWidth="1"/>
    <col min="17" max="17" width="14.57421875" style="26" customWidth="1"/>
    <col min="18" max="16384" width="16.421875" style="26" customWidth="1"/>
  </cols>
  <sheetData>
    <row r="1" spans="1:17" s="304" customFormat="1" ht="32.25" customHeight="1">
      <c r="A1" s="1592" t="s">
        <v>1244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</row>
    <row r="2" spans="1:17" s="32" customFormat="1" ht="21" customHeight="1">
      <c r="A2" s="32" t="s">
        <v>664</v>
      </c>
      <c r="Q2" s="96" t="s">
        <v>657</v>
      </c>
    </row>
    <row r="3" spans="1:17" s="37" customFormat="1" ht="60" customHeight="1">
      <c r="A3" s="1729" t="s">
        <v>665</v>
      </c>
      <c r="B3" s="430" t="s">
        <v>666</v>
      </c>
      <c r="C3" s="321" t="s">
        <v>658</v>
      </c>
      <c r="D3" s="321" t="s">
        <v>659</v>
      </c>
      <c r="E3" s="1730" t="s">
        <v>667</v>
      </c>
      <c r="F3" s="1482"/>
      <c r="G3" s="1482"/>
      <c r="H3" s="1482"/>
      <c r="I3" s="1483"/>
      <c r="J3" s="431" t="s">
        <v>660</v>
      </c>
      <c r="K3" s="320" t="s">
        <v>661</v>
      </c>
      <c r="L3" s="1730" t="s">
        <v>668</v>
      </c>
      <c r="M3" s="1482"/>
      <c r="N3" s="1482"/>
      <c r="O3" s="1482"/>
      <c r="P3" s="1482"/>
      <c r="Q3" s="1555" t="s">
        <v>1442</v>
      </c>
    </row>
    <row r="4" spans="1:17" s="37" customFormat="1" ht="60" customHeight="1">
      <c r="A4" s="1549"/>
      <c r="B4" s="281"/>
      <c r="C4" s="282" t="s">
        <v>669</v>
      </c>
      <c r="D4" s="282" t="s">
        <v>670</v>
      </c>
      <c r="E4" s="318" t="s">
        <v>671</v>
      </c>
      <c r="F4" s="319" t="s">
        <v>672</v>
      </c>
      <c r="G4" s="320" t="s">
        <v>673</v>
      </c>
      <c r="H4" s="321" t="s">
        <v>674</v>
      </c>
      <c r="I4" s="321" t="s">
        <v>675</v>
      </c>
      <c r="J4" s="322" t="s">
        <v>676</v>
      </c>
      <c r="K4" s="323" t="s">
        <v>676</v>
      </c>
      <c r="L4" s="321" t="s">
        <v>677</v>
      </c>
      <c r="M4" s="319" t="s">
        <v>678</v>
      </c>
      <c r="N4" s="320" t="s">
        <v>679</v>
      </c>
      <c r="O4" s="320" t="s">
        <v>685</v>
      </c>
      <c r="P4" s="324" t="s">
        <v>686</v>
      </c>
      <c r="Q4" s="1563"/>
    </row>
    <row r="5" spans="1:17" s="37" customFormat="1" ht="75" customHeight="1">
      <c r="A5" s="1550"/>
      <c r="B5" s="18" t="s">
        <v>1521</v>
      </c>
      <c r="C5" s="287" t="s">
        <v>687</v>
      </c>
      <c r="D5" s="287" t="s">
        <v>688</v>
      </c>
      <c r="E5" s="164" t="s">
        <v>689</v>
      </c>
      <c r="F5" s="287" t="s">
        <v>690</v>
      </c>
      <c r="G5" s="287" t="s">
        <v>1055</v>
      </c>
      <c r="H5" s="287" t="s">
        <v>691</v>
      </c>
      <c r="I5" s="287" t="s">
        <v>692</v>
      </c>
      <c r="J5" s="325" t="s">
        <v>693</v>
      </c>
      <c r="K5" s="287" t="s">
        <v>694</v>
      </c>
      <c r="L5" s="164" t="s">
        <v>689</v>
      </c>
      <c r="M5" s="287" t="s">
        <v>695</v>
      </c>
      <c r="N5" s="287" t="s">
        <v>696</v>
      </c>
      <c r="O5" s="287" t="s">
        <v>697</v>
      </c>
      <c r="P5" s="326" t="s">
        <v>698</v>
      </c>
      <c r="Q5" s="1556"/>
    </row>
    <row r="6" spans="1:17" s="48" customFormat="1" ht="34.5" customHeight="1">
      <c r="A6" s="576" t="s">
        <v>1529</v>
      </c>
      <c r="B6" s="82">
        <v>448</v>
      </c>
      <c r="C6" s="82">
        <v>1</v>
      </c>
      <c r="D6" s="82">
        <v>1</v>
      </c>
      <c r="E6" s="82">
        <v>26</v>
      </c>
      <c r="F6" s="82">
        <v>23</v>
      </c>
      <c r="G6" s="327" t="s">
        <v>699</v>
      </c>
      <c r="H6" s="82">
        <v>2</v>
      </c>
      <c r="I6" s="82">
        <v>1</v>
      </c>
      <c r="J6" s="82" t="s">
        <v>1495</v>
      </c>
      <c r="K6" s="82">
        <v>1</v>
      </c>
      <c r="L6" s="82">
        <v>419</v>
      </c>
      <c r="M6" s="82">
        <v>358</v>
      </c>
      <c r="N6" s="82" t="s">
        <v>1495</v>
      </c>
      <c r="O6" s="82">
        <v>61</v>
      </c>
      <c r="P6" s="46" t="s">
        <v>1495</v>
      </c>
      <c r="Q6" s="617" t="s">
        <v>1056</v>
      </c>
    </row>
    <row r="7" spans="1:17" s="37" customFormat="1" ht="34.5" customHeight="1">
      <c r="A7" s="580" t="s">
        <v>1530</v>
      </c>
      <c r="B7" s="83">
        <v>150</v>
      </c>
      <c r="C7" s="83">
        <v>1</v>
      </c>
      <c r="D7" s="83">
        <v>1</v>
      </c>
      <c r="E7" s="83">
        <v>23</v>
      </c>
      <c r="F7" s="83">
        <v>22</v>
      </c>
      <c r="G7" s="327" t="s">
        <v>699</v>
      </c>
      <c r="H7" s="83">
        <v>1</v>
      </c>
      <c r="I7" s="328" t="s">
        <v>49</v>
      </c>
      <c r="J7" s="83">
        <v>2</v>
      </c>
      <c r="K7" s="83">
        <v>3</v>
      </c>
      <c r="L7" s="83">
        <v>120</v>
      </c>
      <c r="M7" s="83">
        <v>103</v>
      </c>
      <c r="N7" s="83">
        <v>1</v>
      </c>
      <c r="O7" s="83">
        <v>16</v>
      </c>
      <c r="P7" s="468" t="s">
        <v>49</v>
      </c>
      <c r="Q7" s="617" t="s">
        <v>1057</v>
      </c>
    </row>
    <row r="8" spans="1:17" s="43" customFormat="1" ht="34.5" customHeight="1">
      <c r="A8" s="579" t="s">
        <v>1531</v>
      </c>
      <c r="B8" s="42">
        <f>SUM(C8,D8,E8,J8,K8,L8)</f>
        <v>525</v>
      </c>
      <c r="C8" s="42">
        <v>1</v>
      </c>
      <c r="D8" s="42">
        <v>1</v>
      </c>
      <c r="E8" s="42">
        <v>37</v>
      </c>
      <c r="F8" s="42">
        <v>9</v>
      </c>
      <c r="G8" s="42">
        <v>25</v>
      </c>
      <c r="H8" s="42">
        <v>2</v>
      </c>
      <c r="I8" s="42">
        <v>1</v>
      </c>
      <c r="J8" s="328" t="s">
        <v>49</v>
      </c>
      <c r="K8" s="42">
        <v>2</v>
      </c>
      <c r="L8" s="42">
        <v>484</v>
      </c>
      <c r="M8" s="42">
        <v>399</v>
      </c>
      <c r="N8" s="328" t="s">
        <v>49</v>
      </c>
      <c r="O8" s="42">
        <v>83</v>
      </c>
      <c r="P8" s="40">
        <v>2</v>
      </c>
      <c r="Q8" s="617" t="s">
        <v>1058</v>
      </c>
    </row>
    <row r="9" spans="1:17" s="43" customFormat="1" ht="34.5" customHeight="1">
      <c r="A9" s="580" t="s">
        <v>484</v>
      </c>
      <c r="B9" s="42">
        <v>153</v>
      </c>
      <c r="C9" s="42">
        <v>1</v>
      </c>
      <c r="D9" s="42">
        <v>1</v>
      </c>
      <c r="E9" s="42">
        <v>31</v>
      </c>
      <c r="F9" s="42">
        <v>10</v>
      </c>
      <c r="G9" s="42">
        <v>20</v>
      </c>
      <c r="H9" s="42">
        <v>1</v>
      </c>
      <c r="I9" s="328" t="s">
        <v>49</v>
      </c>
      <c r="J9" s="42">
        <v>2</v>
      </c>
      <c r="K9" s="42">
        <v>4</v>
      </c>
      <c r="L9" s="42">
        <v>114</v>
      </c>
      <c r="M9" s="42">
        <v>98</v>
      </c>
      <c r="N9" s="42">
        <v>1</v>
      </c>
      <c r="O9" s="42">
        <v>15</v>
      </c>
      <c r="P9" s="468" t="s">
        <v>49</v>
      </c>
      <c r="Q9" s="617" t="s">
        <v>1073</v>
      </c>
    </row>
    <row r="10" spans="1:17" s="43" customFormat="1" ht="34.5" customHeight="1">
      <c r="A10" s="40" t="s">
        <v>1496</v>
      </c>
      <c r="B10" s="87">
        <v>734</v>
      </c>
      <c r="C10" s="42">
        <v>2</v>
      </c>
      <c r="D10" s="42">
        <v>2</v>
      </c>
      <c r="E10" s="42">
        <v>85</v>
      </c>
      <c r="F10" s="42">
        <v>21</v>
      </c>
      <c r="G10" s="42">
        <v>60</v>
      </c>
      <c r="H10" s="42">
        <v>3</v>
      </c>
      <c r="I10" s="42">
        <v>1</v>
      </c>
      <c r="J10" s="42">
        <v>2</v>
      </c>
      <c r="K10" s="42">
        <v>10</v>
      </c>
      <c r="L10" s="42">
        <v>633</v>
      </c>
      <c r="M10" s="42">
        <v>525</v>
      </c>
      <c r="N10" s="42">
        <v>1</v>
      </c>
      <c r="O10" s="42">
        <v>105</v>
      </c>
      <c r="P10" s="42">
        <v>2</v>
      </c>
      <c r="Q10" s="87" t="s">
        <v>1496</v>
      </c>
    </row>
    <row r="11" spans="1:17" s="43" customFormat="1" ht="34.5" customHeight="1">
      <c r="A11" s="40" t="s">
        <v>1436</v>
      </c>
      <c r="B11" s="87">
        <v>661</v>
      </c>
      <c r="C11" s="42">
        <v>2</v>
      </c>
      <c r="D11" s="42">
        <v>2</v>
      </c>
      <c r="E11" s="42">
        <v>80</v>
      </c>
      <c r="F11" s="42">
        <v>23</v>
      </c>
      <c r="G11" s="42">
        <v>53</v>
      </c>
      <c r="H11" s="42">
        <v>3</v>
      </c>
      <c r="I11" s="42">
        <v>1</v>
      </c>
      <c r="J11" s="42">
        <v>2</v>
      </c>
      <c r="K11" s="42">
        <v>10</v>
      </c>
      <c r="L11" s="42">
        <v>565</v>
      </c>
      <c r="M11" s="42">
        <v>455</v>
      </c>
      <c r="N11" s="42">
        <v>1</v>
      </c>
      <c r="O11" s="42">
        <v>107</v>
      </c>
      <c r="P11" s="40">
        <v>2</v>
      </c>
      <c r="Q11" s="87" t="s">
        <v>1436</v>
      </c>
    </row>
    <row r="12" spans="1:17" s="43" customFormat="1" ht="34.5" customHeight="1">
      <c r="A12" s="40" t="s">
        <v>1147</v>
      </c>
      <c r="B12" s="42">
        <v>699</v>
      </c>
      <c r="C12" s="42">
        <v>2</v>
      </c>
      <c r="D12" s="42">
        <v>2</v>
      </c>
      <c r="E12" s="42">
        <v>91</v>
      </c>
      <c r="F12" s="42">
        <v>26</v>
      </c>
      <c r="G12" s="42">
        <v>60</v>
      </c>
      <c r="H12" s="42">
        <v>4</v>
      </c>
      <c r="I12" s="42">
        <v>1</v>
      </c>
      <c r="J12" s="42">
        <v>2</v>
      </c>
      <c r="K12" s="42">
        <v>13</v>
      </c>
      <c r="L12" s="42">
        <v>589</v>
      </c>
      <c r="M12" s="42">
        <v>479</v>
      </c>
      <c r="N12" s="42">
        <v>1</v>
      </c>
      <c r="O12" s="42">
        <v>107</v>
      </c>
      <c r="P12" s="42">
        <v>2</v>
      </c>
      <c r="Q12" s="87" t="s">
        <v>1147</v>
      </c>
    </row>
    <row r="13" spans="1:17" s="119" customFormat="1" ht="34.5" customHeight="1" thickBot="1">
      <c r="A13" s="894" t="s">
        <v>1149</v>
      </c>
      <c r="B13" s="920">
        <v>715</v>
      </c>
      <c r="C13" s="920">
        <v>3</v>
      </c>
      <c r="D13" s="920">
        <v>2</v>
      </c>
      <c r="E13" s="920">
        <v>113</v>
      </c>
      <c r="F13" s="920">
        <v>31</v>
      </c>
      <c r="G13" s="920">
        <v>77</v>
      </c>
      <c r="H13" s="920">
        <v>4</v>
      </c>
      <c r="I13" s="920">
        <v>1</v>
      </c>
      <c r="J13" s="920">
        <v>2</v>
      </c>
      <c r="K13" s="920">
        <v>14</v>
      </c>
      <c r="L13" s="920">
        <v>581</v>
      </c>
      <c r="M13" s="920">
        <v>471</v>
      </c>
      <c r="N13" s="920">
        <v>1</v>
      </c>
      <c r="O13" s="920">
        <v>107</v>
      </c>
      <c r="P13" s="920">
        <v>2</v>
      </c>
      <c r="Q13" s="895" t="s">
        <v>1149</v>
      </c>
    </row>
    <row r="14" spans="1:17" s="78" customFormat="1" ht="18" customHeight="1">
      <c r="A14" s="231" t="s">
        <v>1255</v>
      </c>
      <c r="B14" s="233"/>
      <c r="C14" s="233"/>
      <c r="D14" s="234"/>
      <c r="E14" s="234"/>
      <c r="F14" s="234"/>
      <c r="G14" s="330"/>
      <c r="H14" s="330"/>
      <c r="L14" s="330"/>
      <c r="M14" s="330"/>
      <c r="O14" s="432"/>
      <c r="P14" s="330"/>
      <c r="Q14" s="330" t="s">
        <v>1074</v>
      </c>
    </row>
    <row r="15" s="317" customFormat="1" ht="12.75"/>
    <row r="16" s="317" customFormat="1" ht="12.75"/>
    <row r="17" s="317" customFormat="1" ht="12.75"/>
    <row r="18" s="317" customFormat="1" ht="12.75"/>
    <row r="19" s="317" customFormat="1" ht="12.75"/>
    <row r="20" s="317" customFormat="1" ht="12.75"/>
    <row r="21" s="317" customFormat="1" ht="12.75"/>
    <row r="22" s="317" customFormat="1" ht="12.75"/>
    <row r="23" s="317" customFormat="1" ht="12.75"/>
    <row r="24" s="317" customFormat="1" ht="12.75"/>
    <row r="25" s="317" customFormat="1" ht="12.75"/>
    <row r="26" s="317" customFormat="1" ht="12.75"/>
    <row r="27" s="317" customFormat="1" ht="12.75"/>
    <row r="28" s="317" customFormat="1" ht="12.75"/>
    <row r="29" s="317" customFormat="1" ht="12.75"/>
    <row r="30" s="317" customFormat="1" ht="12.75"/>
    <row r="31" s="317" customFormat="1" ht="12.75"/>
    <row r="32" s="317" customFormat="1" ht="12.75"/>
    <row r="33" s="317" customFormat="1" ht="12.75"/>
    <row r="34" s="317" customFormat="1" ht="12.75"/>
    <row r="35" s="317" customFormat="1" ht="12.75"/>
    <row r="36" s="317" customFormat="1" ht="12.75"/>
    <row r="37" s="317" customFormat="1" ht="12.75"/>
    <row r="38" s="317" customFormat="1" ht="12.75"/>
    <row r="39" s="317" customFormat="1" ht="12.75"/>
    <row r="40" s="317" customFormat="1" ht="12.75"/>
    <row r="41" s="317" customFormat="1" ht="12.75"/>
    <row r="42" s="317" customFormat="1" ht="12.75"/>
    <row r="43" s="317" customFormat="1" ht="12.75"/>
    <row r="44" s="317" customFormat="1" ht="12.75"/>
    <row r="45" s="317" customFormat="1" ht="12.75"/>
    <row r="46" s="317" customFormat="1" ht="12.75"/>
    <row r="47" s="317" customFormat="1" ht="12.75"/>
    <row r="48" s="317" customFormat="1" ht="12.75"/>
    <row r="49" s="317" customFormat="1" ht="12.75"/>
    <row r="50" s="317" customFormat="1" ht="12.75"/>
    <row r="51" s="317" customFormat="1" ht="12.75"/>
    <row r="52" s="317" customFormat="1" ht="12.75"/>
    <row r="53" s="317" customFormat="1" ht="12.75"/>
    <row r="54" s="317" customFormat="1" ht="12.75"/>
    <row r="55" s="317" customFormat="1" ht="12.75"/>
    <row r="56" s="317" customFormat="1" ht="12.75"/>
    <row r="57" s="317" customFormat="1" ht="12.75"/>
    <row r="58" s="317" customFormat="1" ht="12.75"/>
    <row r="59" s="317" customFormat="1" ht="12.75"/>
    <row r="60" s="317" customFormat="1" ht="12.75"/>
    <row r="61" s="317" customFormat="1" ht="12.75"/>
    <row r="62" s="317" customFormat="1" ht="12.75"/>
    <row r="63" s="317" customFormat="1" ht="12.75"/>
    <row r="64" s="317" customFormat="1" ht="12.75"/>
    <row r="65" s="317" customFormat="1" ht="12.75"/>
    <row r="66" s="317" customFormat="1" ht="12.75"/>
    <row r="67" s="317" customFormat="1" ht="12.75"/>
    <row r="68" s="317" customFormat="1" ht="12.75"/>
    <row r="69" s="317" customFormat="1" ht="12.75"/>
    <row r="70" s="317" customFormat="1" ht="12.75"/>
    <row r="71" s="317" customFormat="1" ht="12.75"/>
    <row r="72" s="317" customFormat="1" ht="12.75"/>
    <row r="73" s="317" customFormat="1" ht="12.75"/>
    <row r="74" s="317" customFormat="1" ht="12.75"/>
    <row r="75" s="317" customFormat="1" ht="12.75"/>
    <row r="76" s="317" customFormat="1" ht="12.75"/>
    <row r="77" s="317" customFormat="1" ht="12.75"/>
    <row r="78" s="317" customFormat="1" ht="12.75"/>
    <row r="79" s="317" customFormat="1" ht="12.75"/>
    <row r="80" s="317" customFormat="1" ht="12.75"/>
    <row r="81" s="317" customFormat="1" ht="12.75"/>
    <row r="82" s="317" customFormat="1" ht="12.75"/>
    <row r="83" s="317" customFormat="1" ht="12.75"/>
    <row r="84" s="317" customFormat="1" ht="12.75"/>
    <row r="85" s="317" customFormat="1" ht="12.75"/>
    <row r="86" s="317" customFormat="1" ht="12.75"/>
    <row r="87" s="317" customFormat="1" ht="12.75"/>
    <row r="88" s="317" customFormat="1" ht="12.75"/>
    <row r="89" s="317" customFormat="1" ht="12.75"/>
    <row r="90" s="317" customFormat="1" ht="12.75"/>
    <row r="91" s="317" customFormat="1" ht="12.75"/>
    <row r="92" s="317" customFormat="1" ht="12.75"/>
    <row r="93" s="317" customFormat="1" ht="12.75"/>
    <row r="94" s="317" customFormat="1" ht="12.75"/>
    <row r="95" s="317" customFormat="1" ht="12.75"/>
    <row r="96" s="317" customFormat="1" ht="12.75"/>
    <row r="97" s="317" customFormat="1" ht="12.75"/>
    <row r="98" s="317" customFormat="1" ht="12.75"/>
    <row r="99" s="317" customFormat="1" ht="12.75"/>
    <row r="100" s="317" customFormat="1" ht="12.75"/>
    <row r="101" s="317" customFormat="1" ht="12.75"/>
    <row r="102" s="317" customFormat="1" ht="12.75"/>
    <row r="103" s="317" customFormat="1" ht="12.75"/>
    <row r="104" s="317" customFormat="1" ht="12.75"/>
    <row r="105" s="317" customFormat="1" ht="12.75"/>
    <row r="106" s="317" customFormat="1" ht="12.75"/>
    <row r="107" s="317" customFormat="1" ht="12.75"/>
    <row r="108" s="317" customFormat="1" ht="12.75"/>
    <row r="109" s="317" customFormat="1" ht="12.75"/>
    <row r="110" s="317" customFormat="1" ht="12.75"/>
    <row r="111" s="317" customFormat="1" ht="12.75"/>
    <row r="112" s="317" customFormat="1" ht="12.75"/>
    <row r="113" s="317" customFormat="1" ht="12.75"/>
    <row r="114" s="317" customFormat="1" ht="12.75"/>
    <row r="115" s="317" customFormat="1" ht="12.75"/>
    <row r="116" s="317" customFormat="1" ht="12.75"/>
    <row r="117" s="317" customFormat="1" ht="12.75"/>
    <row r="118" s="317" customFormat="1" ht="12.75"/>
    <row r="119" s="317" customFormat="1" ht="12.75"/>
    <row r="120" s="317" customFormat="1" ht="12.75"/>
    <row r="121" s="317" customFormat="1" ht="12.75"/>
    <row r="122" s="317" customFormat="1" ht="12.75"/>
    <row r="123" s="317" customFormat="1" ht="12.75"/>
    <row r="124" s="317" customFormat="1" ht="12.75"/>
    <row r="125" s="317" customFormat="1" ht="12.75"/>
    <row r="126" s="317" customFormat="1" ht="12.75"/>
    <row r="127" s="317" customFormat="1" ht="12.75"/>
    <row r="128" s="317" customFormat="1" ht="12.75"/>
    <row r="129" s="317" customFormat="1" ht="12.75"/>
    <row r="130" s="317" customFormat="1" ht="12.75"/>
    <row r="131" s="317" customFormat="1" ht="12.75"/>
    <row r="132" s="317" customFormat="1" ht="12.75"/>
    <row r="133" s="317" customFormat="1" ht="12.75"/>
    <row r="134" s="317" customFormat="1" ht="12.75"/>
    <row r="135" s="317" customFormat="1" ht="12.75"/>
    <row r="136" s="317" customFormat="1" ht="12.75"/>
    <row r="137" s="317" customFormat="1" ht="12.75"/>
    <row r="138" s="317" customFormat="1" ht="12.75"/>
    <row r="139" s="317" customFormat="1" ht="12.75"/>
    <row r="140" s="317" customFormat="1" ht="12.75"/>
    <row r="141" s="317" customFormat="1" ht="12.75"/>
    <row r="142" s="317" customFormat="1" ht="12.75"/>
    <row r="143" s="317" customFormat="1" ht="12.75"/>
    <row r="144" s="317" customFormat="1" ht="12.75"/>
    <row r="145" s="317" customFormat="1" ht="12.75"/>
    <row r="146" s="317" customFormat="1" ht="12.75"/>
    <row r="147" s="317" customFormat="1" ht="12.75"/>
    <row r="148" s="317" customFormat="1" ht="12.75"/>
    <row r="149" s="317" customFormat="1" ht="12.75"/>
    <row r="150" s="317" customFormat="1" ht="12.75"/>
    <row r="151" s="317" customFormat="1" ht="12.75"/>
    <row r="152" s="317" customFormat="1" ht="12.75"/>
    <row r="153" s="317" customFormat="1" ht="12.75"/>
    <row r="154" s="317" customFormat="1" ht="12.75"/>
    <row r="155" s="317" customFormat="1" ht="12.75"/>
    <row r="156" s="317" customFormat="1" ht="12.75"/>
    <row r="157" s="317" customFormat="1" ht="12.75"/>
    <row r="158" s="317" customFormat="1" ht="12.75"/>
    <row r="159" s="317" customFormat="1" ht="12.75"/>
    <row r="160" s="317" customFormat="1" ht="12.75"/>
    <row r="161" s="317" customFormat="1" ht="12.75"/>
    <row r="162" s="317" customFormat="1" ht="12.75"/>
    <row r="163" s="317" customFormat="1" ht="12.75"/>
    <row r="164" s="317" customFormat="1" ht="12.75"/>
    <row r="165" s="317" customFormat="1" ht="12.75"/>
    <row r="166" s="317" customFormat="1" ht="12.75"/>
    <row r="167" s="317" customFormat="1" ht="12.75"/>
    <row r="168" s="317" customFormat="1" ht="12.75"/>
    <row r="169" s="317" customFormat="1" ht="12.75"/>
    <row r="170" s="317" customFormat="1" ht="12.75"/>
    <row r="171" s="317" customFormat="1" ht="12.75"/>
    <row r="172" s="317" customFormat="1" ht="12.75"/>
    <row r="173" s="317" customFormat="1" ht="12.75"/>
    <row r="174" s="317" customFormat="1" ht="12.75"/>
    <row r="175" s="317" customFormat="1" ht="12.75"/>
    <row r="176" s="317" customFormat="1" ht="12.75"/>
    <row r="177" s="317" customFormat="1" ht="12.75"/>
  </sheetData>
  <mergeCells count="5">
    <mergeCell ref="A1:Q1"/>
    <mergeCell ref="A3:A5"/>
    <mergeCell ref="E3:I3"/>
    <mergeCell ref="L3:P3"/>
    <mergeCell ref="Q3:Q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J15" sqref="J15"/>
    </sheetView>
  </sheetViews>
  <sheetFormatPr defaultColWidth="9.140625" defaultRowHeight="12.75"/>
  <cols>
    <col min="1" max="1" width="30.7109375" style="0" customWidth="1"/>
    <col min="2" max="2" width="13.8515625" style="0" customWidth="1"/>
    <col min="3" max="3" width="10.140625" style="0" customWidth="1"/>
    <col min="4" max="4" width="14.8515625" style="0" customWidth="1"/>
    <col min="5" max="5" width="14.28125" style="0" customWidth="1"/>
    <col min="6" max="6" width="12.57421875" style="0" customWidth="1"/>
    <col min="7" max="7" width="14.140625" style="0" customWidth="1"/>
    <col min="8" max="8" width="10.8515625" style="0" customWidth="1"/>
    <col min="9" max="9" width="12.421875" style="0" customWidth="1"/>
    <col min="10" max="10" width="13.421875" style="0" customWidth="1"/>
    <col min="11" max="16384" width="21.57421875" style="0" customWidth="1"/>
  </cols>
  <sheetData>
    <row r="1" spans="1:10" s="203" customFormat="1" ht="32.25" customHeight="1">
      <c r="A1" s="1592" t="s">
        <v>1245</v>
      </c>
      <c r="B1" s="1592"/>
      <c r="C1" s="1592"/>
      <c r="D1" s="1592"/>
      <c r="E1" s="1592"/>
      <c r="F1" s="1592"/>
      <c r="G1" s="1592"/>
      <c r="H1" s="1592"/>
      <c r="I1" s="1592"/>
      <c r="J1" s="1592"/>
    </row>
    <row r="2" spans="1:10" s="32" customFormat="1" ht="18" customHeight="1">
      <c r="A2" s="32" t="s">
        <v>720</v>
      </c>
      <c r="J2" s="96" t="s">
        <v>1441</v>
      </c>
    </row>
    <row r="3" spans="1:10" s="37" customFormat="1" ht="31.5" customHeight="1">
      <c r="A3" s="1729" t="s">
        <v>730</v>
      </c>
      <c r="B3" s="332" t="s">
        <v>1472</v>
      </c>
      <c r="C3" s="1731" t="s">
        <v>738</v>
      </c>
      <c r="D3" s="1554"/>
      <c r="E3" s="1552"/>
      <c r="F3" s="1731" t="s">
        <v>739</v>
      </c>
      <c r="G3" s="1554"/>
      <c r="H3" s="1552"/>
      <c r="I3" s="332" t="s">
        <v>740</v>
      </c>
      <c r="J3" s="1555" t="s">
        <v>1442</v>
      </c>
    </row>
    <row r="4" spans="1:10" s="37" customFormat="1" ht="31.5" customHeight="1">
      <c r="A4" s="1549"/>
      <c r="B4" s="177"/>
      <c r="C4" s="82"/>
      <c r="D4" s="332" t="s">
        <v>741</v>
      </c>
      <c r="E4" s="332" t="s">
        <v>742</v>
      </c>
      <c r="F4" s="82"/>
      <c r="G4" s="332" t="s">
        <v>743</v>
      </c>
      <c r="H4" s="333" t="s">
        <v>721</v>
      </c>
      <c r="I4" s="177"/>
      <c r="J4" s="1563"/>
    </row>
    <row r="5" spans="1:10" s="37" customFormat="1" ht="31.5" customHeight="1">
      <c r="A5" s="1549"/>
      <c r="B5" s="177"/>
      <c r="C5" s="82"/>
      <c r="D5" s="177" t="s">
        <v>722</v>
      </c>
      <c r="E5" s="334" t="s">
        <v>723</v>
      </c>
      <c r="F5" s="82"/>
      <c r="G5" s="177"/>
      <c r="H5" s="49"/>
      <c r="I5" s="177" t="s">
        <v>724</v>
      </c>
      <c r="J5" s="1563"/>
    </row>
    <row r="6" spans="1:10" s="37" customFormat="1" ht="33" customHeight="1">
      <c r="A6" s="1550"/>
      <c r="B6" s="51" t="s">
        <v>1379</v>
      </c>
      <c r="C6" s="103"/>
      <c r="D6" s="51" t="s">
        <v>725</v>
      </c>
      <c r="E6" s="287" t="s">
        <v>726</v>
      </c>
      <c r="F6" s="103"/>
      <c r="G6" s="51" t="s">
        <v>727</v>
      </c>
      <c r="H6" s="53" t="s">
        <v>728</v>
      </c>
      <c r="I6" s="51" t="s">
        <v>729</v>
      </c>
      <c r="J6" s="1556"/>
    </row>
    <row r="7" spans="1:11" s="82" customFormat="1" ht="30.75" customHeight="1">
      <c r="A7" s="652" t="s">
        <v>1532</v>
      </c>
      <c r="B7" s="1048">
        <v>12859</v>
      </c>
      <c r="C7" s="131">
        <v>5927</v>
      </c>
      <c r="D7" s="131">
        <v>3476</v>
      </c>
      <c r="E7" s="131">
        <v>2451</v>
      </c>
      <c r="F7" s="131">
        <v>557</v>
      </c>
      <c r="G7" s="131">
        <v>235</v>
      </c>
      <c r="H7" s="131">
        <v>322</v>
      </c>
      <c r="I7" s="1076">
        <v>6375</v>
      </c>
      <c r="J7" s="657" t="s">
        <v>1191</v>
      </c>
      <c r="K7" s="82" t="s">
        <v>719</v>
      </c>
    </row>
    <row r="8" spans="1:10" s="242" customFormat="1" ht="30.75" customHeight="1">
      <c r="A8" s="653" t="s">
        <v>1533</v>
      </c>
      <c r="B8" s="1077">
        <v>33864</v>
      </c>
      <c r="C8" s="1077">
        <v>7885</v>
      </c>
      <c r="D8" s="1078">
        <v>5430</v>
      </c>
      <c r="E8" s="1078">
        <v>2455</v>
      </c>
      <c r="F8" s="1079">
        <v>3803</v>
      </c>
      <c r="G8" s="1078">
        <v>76</v>
      </c>
      <c r="H8" s="1078">
        <v>3727</v>
      </c>
      <c r="I8" s="1080">
        <v>22176</v>
      </c>
      <c r="J8" s="657" t="s">
        <v>1203</v>
      </c>
    </row>
    <row r="9" spans="1:11" s="42" customFormat="1" ht="30.75" customHeight="1">
      <c r="A9" s="656" t="s">
        <v>1534</v>
      </c>
      <c r="B9" s="143">
        <v>12737</v>
      </c>
      <c r="C9" s="144">
        <v>5927</v>
      </c>
      <c r="D9" s="144">
        <v>3476</v>
      </c>
      <c r="E9" s="144">
        <v>2451</v>
      </c>
      <c r="F9" s="144">
        <v>557</v>
      </c>
      <c r="G9" s="144">
        <v>235</v>
      </c>
      <c r="H9" s="144">
        <v>322</v>
      </c>
      <c r="I9" s="816">
        <v>6253</v>
      </c>
      <c r="J9" s="657" t="s">
        <v>1192</v>
      </c>
      <c r="K9" s="42" t="s">
        <v>1437</v>
      </c>
    </row>
    <row r="10" spans="1:10" s="242" customFormat="1" ht="30.75" customHeight="1">
      <c r="A10" s="653" t="s">
        <v>480</v>
      </c>
      <c r="B10" s="1081">
        <f>SUM(C10,F10,I10)</f>
        <v>33789</v>
      </c>
      <c r="C10" s="1078">
        <v>7891</v>
      </c>
      <c r="D10" s="1078">
        <v>5430</v>
      </c>
      <c r="E10" s="1078">
        <v>2461</v>
      </c>
      <c r="F10" s="1079">
        <v>3807</v>
      </c>
      <c r="G10" s="1078">
        <v>86</v>
      </c>
      <c r="H10" s="1078">
        <v>3721</v>
      </c>
      <c r="I10" s="1080">
        <v>22091</v>
      </c>
      <c r="J10" s="657" t="s">
        <v>1204</v>
      </c>
    </row>
    <row r="11" spans="1:10" s="43" customFormat="1" ht="30.75" customHeight="1">
      <c r="A11" s="40" t="s">
        <v>1443</v>
      </c>
      <c r="B11" s="143">
        <f>SUM(C11+F11+I11)</f>
        <v>46337</v>
      </c>
      <c r="C11" s="144">
        <v>13783</v>
      </c>
      <c r="D11" s="144">
        <v>8906</v>
      </c>
      <c r="E11" s="144">
        <v>4877</v>
      </c>
      <c r="F11" s="144">
        <v>4370</v>
      </c>
      <c r="G11" s="144">
        <v>4370</v>
      </c>
      <c r="H11" s="771">
        <v>0</v>
      </c>
      <c r="I11" s="144">
        <v>28184</v>
      </c>
      <c r="J11" s="87" t="s">
        <v>1443</v>
      </c>
    </row>
    <row r="12" spans="1:10" s="43" customFormat="1" ht="30.75" customHeight="1">
      <c r="A12" s="40" t="s">
        <v>1436</v>
      </c>
      <c r="B12" s="143">
        <f>SUM(C12,F12,I12)</f>
        <v>46218</v>
      </c>
      <c r="C12" s="144">
        <v>13833</v>
      </c>
      <c r="D12" s="144">
        <v>8906</v>
      </c>
      <c r="E12" s="144">
        <v>4927</v>
      </c>
      <c r="F12" s="144">
        <v>3956</v>
      </c>
      <c r="G12" s="144">
        <v>3956</v>
      </c>
      <c r="H12" s="771" t="s">
        <v>1494</v>
      </c>
      <c r="I12" s="144">
        <v>28429</v>
      </c>
      <c r="J12" s="87" t="s">
        <v>1436</v>
      </c>
    </row>
    <row r="13" spans="1:10" s="43" customFormat="1" ht="30.75" customHeight="1">
      <c r="A13" s="40" t="s">
        <v>1147</v>
      </c>
      <c r="B13" s="144">
        <v>45764</v>
      </c>
      <c r="C13" s="144">
        <v>13822</v>
      </c>
      <c r="D13" s="144">
        <v>8900</v>
      </c>
      <c r="E13" s="144">
        <v>4922</v>
      </c>
      <c r="F13" s="144">
        <v>3919</v>
      </c>
      <c r="G13" s="144">
        <v>3919</v>
      </c>
      <c r="H13" s="771">
        <v>0</v>
      </c>
      <c r="I13" s="144">
        <v>28023</v>
      </c>
      <c r="J13" s="87" t="s">
        <v>1147</v>
      </c>
    </row>
    <row r="14" spans="1:10" s="119" customFormat="1" ht="30.75" customHeight="1" thickBot="1">
      <c r="A14" s="894" t="s">
        <v>1161</v>
      </c>
      <c r="B14" s="956">
        <v>45439</v>
      </c>
      <c r="C14" s="956">
        <v>13822</v>
      </c>
      <c r="D14" s="948">
        <v>8900</v>
      </c>
      <c r="E14" s="948">
        <v>4922</v>
      </c>
      <c r="F14" s="956">
        <v>3916</v>
      </c>
      <c r="G14" s="948">
        <v>2175</v>
      </c>
      <c r="H14" s="956">
        <v>1741</v>
      </c>
      <c r="I14" s="948">
        <v>27701</v>
      </c>
      <c r="J14" s="895" t="s">
        <v>1149</v>
      </c>
    </row>
    <row r="15" spans="1:10" s="6" customFormat="1" ht="18" customHeight="1">
      <c r="A15" s="231" t="s">
        <v>898</v>
      </c>
      <c r="B15" s="232"/>
      <c r="I15" s="268"/>
      <c r="J15" s="268" t="s">
        <v>899</v>
      </c>
    </row>
    <row r="16" s="317" customFormat="1" ht="12.75"/>
    <row r="17" s="317" customFormat="1" ht="12.75"/>
    <row r="18" s="317" customFormat="1" ht="12.75"/>
    <row r="19" s="317" customFormat="1" ht="12.75"/>
    <row r="20" s="317" customFormat="1" ht="12.75"/>
    <row r="21" s="317" customFormat="1" ht="12.75"/>
    <row r="22" s="317" customFormat="1" ht="12.75"/>
    <row r="23" s="317" customFormat="1" ht="12.75"/>
    <row r="24" s="317" customFormat="1" ht="12.75"/>
    <row r="25" s="317" customFormat="1" ht="12.75"/>
    <row r="26" s="317" customFormat="1" ht="12.75"/>
    <row r="27" s="317" customFormat="1" ht="12.75"/>
    <row r="28" s="317" customFormat="1" ht="12.75"/>
    <row r="29" s="317" customFormat="1" ht="12.75"/>
    <row r="30" s="317" customFormat="1" ht="12.75"/>
    <row r="31" s="317" customFormat="1" ht="12.75"/>
    <row r="32" s="317" customFormat="1" ht="12.75"/>
    <row r="33" s="317" customFormat="1" ht="12.75"/>
    <row r="34" s="317" customFormat="1" ht="12.75"/>
    <row r="35" s="317" customFormat="1" ht="12.75"/>
    <row r="36" s="317" customFormat="1" ht="12.75"/>
    <row r="37" s="317" customFormat="1" ht="12.75"/>
    <row r="38" s="317" customFormat="1" ht="12.75"/>
    <row r="39" s="317" customFormat="1" ht="12.75"/>
    <row r="40" s="317" customFormat="1" ht="12.75"/>
    <row r="41" s="317" customFormat="1" ht="12.75"/>
    <row r="42" s="317" customFormat="1" ht="12.75"/>
    <row r="43" s="317" customFormat="1" ht="12.75"/>
    <row r="44" s="317" customFormat="1" ht="12.75"/>
    <row r="45" s="317" customFormat="1" ht="12.75"/>
    <row r="46" s="317" customFormat="1" ht="12.75"/>
    <row r="47" s="317" customFormat="1" ht="12.75"/>
    <row r="48" s="317" customFormat="1" ht="12.75"/>
    <row r="49" s="317" customFormat="1" ht="12.75"/>
    <row r="50" s="317" customFormat="1" ht="12.75"/>
    <row r="51" s="317" customFormat="1" ht="12.75"/>
    <row r="52" s="317" customFormat="1" ht="12.75"/>
    <row r="53" s="317" customFormat="1" ht="12.75"/>
    <row r="54" s="317" customFormat="1" ht="12.75"/>
    <row r="55" s="317" customFormat="1" ht="12.75"/>
    <row r="56" s="317" customFormat="1" ht="12.75"/>
    <row r="57" s="317" customFormat="1" ht="12.75"/>
    <row r="58" s="317" customFormat="1" ht="12.75"/>
    <row r="59" s="317" customFormat="1" ht="12.75"/>
    <row r="60" s="317" customFormat="1" ht="12.75"/>
    <row r="61" s="317" customFormat="1" ht="12.75"/>
    <row r="62" s="317" customFormat="1" ht="12.75"/>
    <row r="63" s="317" customFormat="1" ht="12.75"/>
    <row r="64" s="317" customFormat="1" ht="12.75"/>
    <row r="65" s="317" customFormat="1" ht="12.75"/>
    <row r="66" s="317" customFormat="1" ht="12.75"/>
    <row r="67" s="317" customFormat="1" ht="12.75"/>
    <row r="68" s="317" customFormat="1" ht="12.75"/>
    <row r="69" s="317" customFormat="1" ht="12.75"/>
    <row r="70" s="317" customFormat="1" ht="12.75"/>
    <row r="71" s="317" customFormat="1" ht="12.75"/>
    <row r="72" s="317" customFormat="1" ht="12.75"/>
    <row r="73" s="317" customFormat="1" ht="12.75"/>
    <row r="74" s="317" customFormat="1" ht="12.75"/>
    <row r="75" s="317" customFormat="1" ht="12.75"/>
    <row r="76" s="317" customFormat="1" ht="12.75"/>
    <row r="77" s="317" customFormat="1" ht="12.75"/>
    <row r="78" s="317" customFormat="1" ht="12.75"/>
    <row r="79" s="317" customFormat="1" ht="12.75"/>
    <row r="80" s="317" customFormat="1" ht="12.75"/>
    <row r="81" s="317" customFormat="1" ht="12.75"/>
    <row r="82" s="317" customFormat="1" ht="12.75"/>
    <row r="83" s="317" customFormat="1" ht="12.75"/>
    <row r="84" s="317" customFormat="1" ht="12.75"/>
    <row r="85" s="317" customFormat="1" ht="12.75"/>
    <row r="86" s="317" customFormat="1" ht="12.75"/>
    <row r="87" s="317" customFormat="1" ht="12.75"/>
    <row r="88" s="317" customFormat="1" ht="12.75"/>
    <row r="89" s="317" customFormat="1" ht="12.75"/>
    <row r="90" s="317" customFormat="1" ht="12.75"/>
    <row r="91" s="317" customFormat="1" ht="12.75"/>
    <row r="92" s="317" customFormat="1" ht="12.75"/>
    <row r="93" s="317" customFormat="1" ht="12.75"/>
    <row r="94" s="317" customFormat="1" ht="12.75"/>
    <row r="95" s="317" customFormat="1" ht="12.75"/>
    <row r="96" s="317" customFormat="1" ht="12.75"/>
    <row r="97" s="317" customFormat="1" ht="12.75"/>
    <row r="98" s="317" customFormat="1" ht="12.75"/>
    <row r="99" s="317" customFormat="1" ht="12.75"/>
    <row r="100" s="317" customFormat="1" ht="12.75"/>
    <row r="101" s="317" customFormat="1" ht="12.75"/>
    <row r="102" s="317" customFormat="1" ht="12.75"/>
    <row r="103" s="317" customFormat="1" ht="12.75"/>
    <row r="104" s="317" customFormat="1" ht="12.75"/>
    <row r="105" s="317" customFormat="1" ht="12.75"/>
    <row r="106" s="317" customFormat="1" ht="12.75"/>
    <row r="107" s="317" customFormat="1" ht="12.75"/>
    <row r="108" s="317" customFormat="1" ht="12.75"/>
    <row r="109" s="317" customFormat="1" ht="12.75"/>
    <row r="110" s="317" customFormat="1" ht="12.75"/>
    <row r="111" s="317" customFormat="1" ht="12.75"/>
    <row r="112" s="317" customFormat="1" ht="12.75"/>
    <row r="113" s="317" customFormat="1" ht="12.75"/>
    <row r="114" s="317" customFormat="1" ht="12.75"/>
    <row r="115" s="317" customFormat="1" ht="12.75"/>
    <row r="116" s="317" customFormat="1" ht="12.75"/>
    <row r="117" s="317" customFormat="1" ht="12.75"/>
    <row r="118" s="317" customFormat="1" ht="12.75"/>
    <row r="119" s="317" customFormat="1" ht="12.75"/>
    <row r="120" s="317" customFormat="1" ht="12.75"/>
    <row r="121" s="317" customFormat="1" ht="12.75"/>
    <row r="122" s="317" customFormat="1" ht="12.75"/>
    <row r="123" s="317" customFormat="1" ht="12.75"/>
    <row r="124" s="317" customFormat="1" ht="12.75"/>
    <row r="125" s="317" customFormat="1" ht="12.75"/>
    <row r="126" s="317" customFormat="1" ht="12.75"/>
    <row r="127" s="317" customFormat="1" ht="12.75"/>
    <row r="128" s="317" customFormat="1" ht="12.75"/>
    <row r="129" s="317" customFormat="1" ht="12.75"/>
    <row r="130" s="317" customFormat="1" ht="12.75"/>
    <row r="131" s="317" customFormat="1" ht="12.75"/>
    <row r="132" s="317" customFormat="1" ht="12.75"/>
    <row r="133" s="317" customFormat="1" ht="12.75"/>
    <row r="134" s="317" customFormat="1" ht="12.75"/>
    <row r="135" s="317" customFormat="1" ht="12.75"/>
    <row r="136" s="317" customFormat="1" ht="12.75"/>
    <row r="137" s="317" customFormat="1" ht="12.75"/>
    <row r="138" s="317" customFormat="1" ht="12.75"/>
    <row r="139" s="317" customFormat="1" ht="12.75"/>
    <row r="140" s="317" customFormat="1" ht="12.75"/>
    <row r="141" s="317" customFormat="1" ht="12.75"/>
    <row r="142" s="317" customFormat="1" ht="12.75"/>
    <row r="143" s="317" customFormat="1" ht="12.75"/>
    <row r="144" s="317" customFormat="1" ht="12.75"/>
    <row r="145" s="317" customFormat="1" ht="12.75"/>
    <row r="146" s="317" customFormat="1" ht="12.75"/>
    <row r="147" s="317" customFormat="1" ht="12.75"/>
    <row r="148" s="317" customFormat="1" ht="12.75"/>
    <row r="149" s="317" customFormat="1" ht="12.75"/>
    <row r="150" s="317" customFormat="1" ht="12.75"/>
    <row r="151" s="317" customFormat="1" ht="12.75"/>
    <row r="152" s="317" customFormat="1" ht="12.75"/>
    <row r="153" s="317" customFormat="1" ht="12.75"/>
    <row r="154" s="317" customFormat="1" ht="12.75"/>
    <row r="155" s="317" customFormat="1" ht="12.75"/>
    <row r="156" s="317" customFormat="1" ht="12.75"/>
    <row r="157" s="317" customFormat="1" ht="12.75"/>
    <row r="158" s="317" customFormat="1" ht="12.75"/>
    <row r="159" s="317" customFormat="1" ht="12.75"/>
    <row r="160" s="317" customFormat="1" ht="12.75"/>
    <row r="161" s="317" customFormat="1" ht="12.75"/>
    <row r="162" s="317" customFormat="1" ht="12.75"/>
    <row r="163" s="317" customFormat="1" ht="12.75"/>
    <row r="164" s="317" customFormat="1" ht="12.75"/>
    <row r="165" s="317" customFormat="1" ht="12.75"/>
    <row r="166" s="317" customFormat="1" ht="12.75"/>
    <row r="167" s="317" customFormat="1" ht="12.75"/>
    <row r="168" s="317" customFormat="1" ht="12.75"/>
    <row r="169" s="317" customFormat="1" ht="12.75"/>
    <row r="170" s="317" customFormat="1" ht="12.75"/>
    <row r="171" s="317" customFormat="1" ht="12.75"/>
  </sheetData>
  <mergeCells count="5">
    <mergeCell ref="A1:J1"/>
    <mergeCell ref="A3:A6"/>
    <mergeCell ref="C3:E3"/>
    <mergeCell ref="F3:H3"/>
    <mergeCell ref="J3:J6"/>
  </mergeCells>
  <printOptions/>
  <pageMargins left="0.64" right="0.47" top="1" bottom="1" header="0.5" footer="0.5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W17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7" width="11.140625" style="0" customWidth="1"/>
    <col min="8" max="8" width="10.421875" style="0" customWidth="1"/>
    <col min="9" max="9" width="10.57421875" style="0" customWidth="1"/>
    <col min="10" max="10" width="9.7109375" style="0" customWidth="1"/>
    <col min="11" max="11" width="10.140625" style="0" customWidth="1"/>
    <col min="12" max="12" width="11.140625" style="0" customWidth="1"/>
    <col min="13" max="13" width="13.140625" style="0" customWidth="1"/>
    <col min="14" max="16384" width="12.00390625" style="0" customWidth="1"/>
  </cols>
  <sheetData>
    <row r="1" spans="1:13" s="97" customFormat="1" ht="32.25" customHeight="1">
      <c r="A1" s="1634" t="s">
        <v>894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</row>
    <row r="2" spans="1:13" s="32" customFormat="1" ht="18" customHeight="1">
      <c r="A2" s="32" t="s">
        <v>1457</v>
      </c>
      <c r="M2" s="96" t="s">
        <v>1441</v>
      </c>
    </row>
    <row r="3" spans="1:13" s="37" customFormat="1" ht="38.25" customHeight="1">
      <c r="A3" s="1569" t="s">
        <v>1458</v>
      </c>
      <c r="B3" s="22" t="s">
        <v>755</v>
      </c>
      <c r="C3" s="1732" t="s">
        <v>756</v>
      </c>
      <c r="D3" s="1554"/>
      <c r="E3" s="1554"/>
      <c r="F3" s="1554"/>
      <c r="G3" s="1552"/>
      <c r="H3" s="1733" t="s">
        <v>757</v>
      </c>
      <c r="I3" s="1734"/>
      <c r="J3" s="1734"/>
      <c r="K3" s="1734"/>
      <c r="L3" s="1735"/>
      <c r="M3" s="1555" t="s">
        <v>1442</v>
      </c>
    </row>
    <row r="4" spans="1:13" s="37" customFormat="1" ht="28.5" customHeight="1">
      <c r="A4" s="1549"/>
      <c r="B4" s="177"/>
      <c r="C4" s="22" t="s">
        <v>1372</v>
      </c>
      <c r="D4" s="22" t="s">
        <v>744</v>
      </c>
      <c r="E4" s="22" t="s">
        <v>745</v>
      </c>
      <c r="F4" s="22" t="s">
        <v>758</v>
      </c>
      <c r="G4" s="174" t="s">
        <v>759</v>
      </c>
      <c r="H4" s="22" t="s">
        <v>1372</v>
      </c>
      <c r="I4" s="22" t="s">
        <v>746</v>
      </c>
      <c r="J4" s="22" t="s">
        <v>760</v>
      </c>
      <c r="K4" s="22" t="s">
        <v>761</v>
      </c>
      <c r="L4" s="22" t="s">
        <v>762</v>
      </c>
      <c r="M4" s="1563"/>
    </row>
    <row r="5" spans="1:13" s="37" customFormat="1" ht="28.5" customHeight="1">
      <c r="A5" s="1550"/>
      <c r="B5" s="164" t="s">
        <v>1379</v>
      </c>
      <c r="C5" s="18" t="s">
        <v>662</v>
      </c>
      <c r="D5" s="286" t="s">
        <v>747</v>
      </c>
      <c r="E5" s="286" t="s">
        <v>748</v>
      </c>
      <c r="F5" s="164" t="s">
        <v>749</v>
      </c>
      <c r="G5" s="31" t="s">
        <v>750</v>
      </c>
      <c r="H5" s="44" t="s">
        <v>662</v>
      </c>
      <c r="I5" s="164" t="s">
        <v>751</v>
      </c>
      <c r="J5" s="164" t="s">
        <v>752</v>
      </c>
      <c r="K5" s="164" t="s">
        <v>753</v>
      </c>
      <c r="L5" s="286" t="s">
        <v>754</v>
      </c>
      <c r="M5" s="1556"/>
    </row>
    <row r="6" spans="1:13" s="82" customFormat="1" ht="33.75" customHeight="1">
      <c r="A6" s="187" t="s">
        <v>269</v>
      </c>
      <c r="B6" s="783">
        <v>12859</v>
      </c>
      <c r="C6" s="716">
        <v>10134</v>
      </c>
      <c r="D6" s="716">
        <v>3346</v>
      </c>
      <c r="E6" s="716">
        <v>6530</v>
      </c>
      <c r="F6" s="716">
        <v>258</v>
      </c>
      <c r="G6" s="81" t="s">
        <v>1494</v>
      </c>
      <c r="H6" s="716">
        <v>2725</v>
      </c>
      <c r="I6" s="716">
        <v>85</v>
      </c>
      <c r="J6" s="80" t="s">
        <v>1494</v>
      </c>
      <c r="K6" s="778" t="s">
        <v>1494</v>
      </c>
      <c r="L6" s="781">
        <v>2640</v>
      </c>
      <c r="M6" s="615" t="s">
        <v>1191</v>
      </c>
    </row>
    <row r="7" spans="1:13" s="242" customFormat="1" ht="33.75" customHeight="1">
      <c r="A7" s="188" t="s">
        <v>628</v>
      </c>
      <c r="B7" s="780">
        <v>33864</v>
      </c>
      <c r="C7" s="780">
        <v>25193</v>
      </c>
      <c r="D7" s="716">
        <v>9986</v>
      </c>
      <c r="E7" s="716">
        <v>14098</v>
      </c>
      <c r="F7" s="716">
        <v>1109</v>
      </c>
      <c r="G7" s="81" t="s">
        <v>1494</v>
      </c>
      <c r="H7" s="780">
        <v>8671</v>
      </c>
      <c r="I7" s="716">
        <v>386</v>
      </c>
      <c r="J7" s="80">
        <v>1</v>
      </c>
      <c r="K7" s="778" t="s">
        <v>1440</v>
      </c>
      <c r="L7" s="781">
        <v>8284</v>
      </c>
      <c r="M7" s="615" t="s">
        <v>1203</v>
      </c>
    </row>
    <row r="8" spans="1:13" s="42" customFormat="1" ht="33.75" customHeight="1">
      <c r="A8" s="189" t="s">
        <v>270</v>
      </c>
      <c r="B8" s="784">
        <v>12737</v>
      </c>
      <c r="C8" s="520">
        <v>10134</v>
      </c>
      <c r="D8" s="520">
        <v>3346</v>
      </c>
      <c r="E8" s="520">
        <v>6530</v>
      </c>
      <c r="F8" s="520">
        <v>258</v>
      </c>
      <c r="G8" s="88" t="s">
        <v>1494</v>
      </c>
      <c r="H8" s="520">
        <v>2603</v>
      </c>
      <c r="I8" s="520">
        <v>85</v>
      </c>
      <c r="J8" s="41" t="s">
        <v>1494</v>
      </c>
      <c r="K8" s="779" t="s">
        <v>1494</v>
      </c>
      <c r="L8" s="782">
        <v>2518</v>
      </c>
      <c r="M8" s="615" t="s">
        <v>1192</v>
      </c>
    </row>
    <row r="9" spans="1:127" s="336" customFormat="1" ht="33.75" customHeight="1">
      <c r="A9" s="188" t="s">
        <v>629</v>
      </c>
      <c r="B9" s="716">
        <f>SUM(C9,H9)</f>
        <v>33789</v>
      </c>
      <c r="C9" s="716">
        <f>SUM(D9:G9)</f>
        <v>25181</v>
      </c>
      <c r="D9" s="716">
        <v>9962</v>
      </c>
      <c r="E9" s="716">
        <v>14110</v>
      </c>
      <c r="F9" s="716">
        <v>1109</v>
      </c>
      <c r="G9" s="81" t="s">
        <v>51</v>
      </c>
      <c r="H9" s="716">
        <v>8608</v>
      </c>
      <c r="I9" s="716">
        <v>404</v>
      </c>
      <c r="J9" s="80">
        <v>1</v>
      </c>
      <c r="K9" s="778" t="s">
        <v>51</v>
      </c>
      <c r="L9" s="781">
        <v>8203</v>
      </c>
      <c r="M9" s="615" t="s">
        <v>1204</v>
      </c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</row>
    <row r="10" spans="1:13" s="42" customFormat="1" ht="33.75" customHeight="1">
      <c r="A10" s="40" t="s">
        <v>1443</v>
      </c>
      <c r="B10" s="520">
        <v>46337</v>
      </c>
      <c r="C10" s="520">
        <v>33347</v>
      </c>
      <c r="D10" s="520">
        <v>13361</v>
      </c>
      <c r="E10" s="520">
        <v>15308</v>
      </c>
      <c r="F10" s="520">
        <v>4678</v>
      </c>
      <c r="G10" s="88" t="s">
        <v>1494</v>
      </c>
      <c r="H10" s="520">
        <v>12990</v>
      </c>
      <c r="I10" s="520">
        <v>2085</v>
      </c>
      <c r="J10" s="41" t="s">
        <v>1494</v>
      </c>
      <c r="K10" s="779" t="s">
        <v>1494</v>
      </c>
      <c r="L10" s="520">
        <v>10905</v>
      </c>
      <c r="M10" s="87" t="s">
        <v>1443</v>
      </c>
    </row>
    <row r="11" spans="1:13" s="42" customFormat="1" ht="33.75" customHeight="1">
      <c r="A11" s="40" t="s">
        <v>1436</v>
      </c>
      <c r="B11" s="520">
        <f>SUM(C11,H11)</f>
        <v>46218</v>
      </c>
      <c r="C11" s="520">
        <f>SUM(D11:G11)</f>
        <v>33369</v>
      </c>
      <c r="D11" s="520">
        <v>13362</v>
      </c>
      <c r="E11" s="520">
        <v>15328</v>
      </c>
      <c r="F11" s="520">
        <v>4679</v>
      </c>
      <c r="G11" s="88" t="s">
        <v>1494</v>
      </c>
      <c r="H11" s="520">
        <v>12849</v>
      </c>
      <c r="I11" s="520">
        <v>2064</v>
      </c>
      <c r="J11" s="41" t="s">
        <v>1494</v>
      </c>
      <c r="K11" s="779" t="s">
        <v>1494</v>
      </c>
      <c r="L11" s="520">
        <v>10785</v>
      </c>
      <c r="M11" s="87" t="s">
        <v>1436</v>
      </c>
    </row>
    <row r="12" spans="1:13" s="42" customFormat="1" ht="33.75" customHeight="1">
      <c r="A12" s="40" t="s">
        <v>1147</v>
      </c>
      <c r="B12" s="520">
        <v>45764</v>
      </c>
      <c r="C12" s="520">
        <v>33364</v>
      </c>
      <c r="D12" s="520">
        <v>13350</v>
      </c>
      <c r="E12" s="520">
        <v>15335</v>
      </c>
      <c r="F12" s="520">
        <v>4679</v>
      </c>
      <c r="G12" s="88" t="s">
        <v>1440</v>
      </c>
      <c r="H12" s="520">
        <v>12400</v>
      </c>
      <c r="I12" s="520">
        <v>1625</v>
      </c>
      <c r="J12" s="41" t="s">
        <v>1440</v>
      </c>
      <c r="K12" s="779" t="s">
        <v>1440</v>
      </c>
      <c r="L12" s="520">
        <v>10775</v>
      </c>
      <c r="M12" s="87" t="s">
        <v>1147</v>
      </c>
    </row>
    <row r="13" spans="1:13" s="101" customFormat="1" ht="33.75" customHeight="1" thickBot="1">
      <c r="A13" s="894" t="s">
        <v>1161</v>
      </c>
      <c r="B13" s="1385">
        <v>45439</v>
      </c>
      <c r="C13" s="947">
        <v>33364</v>
      </c>
      <c r="D13" s="948">
        <v>13350</v>
      </c>
      <c r="E13" s="948">
        <v>15335</v>
      </c>
      <c r="F13" s="948">
        <v>4679</v>
      </c>
      <c r="G13" s="1124" t="s">
        <v>1440</v>
      </c>
      <c r="H13" s="947">
        <v>12075</v>
      </c>
      <c r="I13" s="948">
        <v>1300</v>
      </c>
      <c r="J13" s="1125" t="s">
        <v>1440</v>
      </c>
      <c r="K13" s="1126" t="s">
        <v>1440</v>
      </c>
      <c r="L13" s="1386">
        <v>10775</v>
      </c>
      <c r="M13" s="895" t="s">
        <v>1160</v>
      </c>
    </row>
    <row r="14" spans="1:13" s="6" customFormat="1" ht="18" customHeight="1">
      <c r="A14" s="231" t="s">
        <v>1257</v>
      </c>
      <c r="B14" s="232"/>
      <c r="I14" s="268"/>
      <c r="M14" s="268" t="s">
        <v>900</v>
      </c>
    </row>
    <row r="15" s="335" customFormat="1" ht="13.5"/>
    <row r="16" s="335" customFormat="1" ht="13.5"/>
    <row r="17" spans="2:12" s="335" customFormat="1" ht="13.5">
      <c r="B17" s="1207"/>
      <c r="C17" s="1207"/>
      <c r="D17" s="1213"/>
      <c r="E17" s="1214"/>
      <c r="F17" s="1214"/>
      <c r="G17" s="1207"/>
      <c r="H17" s="1207"/>
      <c r="I17" s="1214"/>
      <c r="J17" s="991"/>
      <c r="K17" s="991"/>
      <c r="L17" s="1214"/>
    </row>
    <row r="18" s="335" customFormat="1" ht="13.5"/>
    <row r="19" s="335" customFormat="1" ht="13.5"/>
    <row r="20" s="335" customFormat="1" ht="13.5"/>
    <row r="21" s="335" customFormat="1" ht="13.5"/>
    <row r="22" s="335" customFormat="1" ht="13.5"/>
    <row r="23" s="335" customFormat="1" ht="13.5"/>
    <row r="24" s="335" customFormat="1" ht="13.5"/>
    <row r="25" s="317" customFormat="1" ht="12.75"/>
    <row r="26" s="317" customFormat="1" ht="12.75"/>
    <row r="27" s="317" customFormat="1" ht="12.75"/>
    <row r="28" s="317" customFormat="1" ht="12.75"/>
    <row r="29" s="317" customFormat="1" ht="12.75"/>
    <row r="30" s="317" customFormat="1" ht="12.75"/>
    <row r="31" s="317" customFormat="1" ht="12.75"/>
    <row r="32" s="317" customFormat="1" ht="12.75"/>
    <row r="33" s="317" customFormat="1" ht="12.75"/>
    <row r="34" s="317" customFormat="1" ht="12.75"/>
    <row r="35" s="317" customFormat="1" ht="12.75"/>
    <row r="36" s="317" customFormat="1" ht="12.75"/>
    <row r="37" s="317" customFormat="1" ht="12.75"/>
    <row r="38" s="317" customFormat="1" ht="12.75"/>
    <row r="39" s="317" customFormat="1" ht="12.75"/>
    <row r="40" s="317" customFormat="1" ht="12.75"/>
    <row r="41" s="317" customFormat="1" ht="12.75"/>
    <row r="42" s="317" customFormat="1" ht="12.75"/>
    <row r="43" s="317" customFormat="1" ht="12.75"/>
    <row r="44" s="317" customFormat="1" ht="12.75"/>
    <row r="45" s="317" customFormat="1" ht="12.75"/>
    <row r="46" s="317" customFormat="1" ht="12.75"/>
    <row r="47" s="317" customFormat="1" ht="12.75"/>
    <row r="48" s="317" customFormat="1" ht="12.75"/>
    <row r="49" s="317" customFormat="1" ht="12.75"/>
    <row r="50" s="317" customFormat="1" ht="12.75"/>
    <row r="51" s="317" customFormat="1" ht="12.75"/>
    <row r="52" s="317" customFormat="1" ht="12.75"/>
    <row r="53" s="317" customFormat="1" ht="12.75"/>
    <row r="54" s="317" customFormat="1" ht="12.75"/>
    <row r="55" s="317" customFormat="1" ht="12.75"/>
    <row r="56" s="317" customFormat="1" ht="12.75"/>
    <row r="57" s="317" customFormat="1" ht="12.75"/>
    <row r="58" s="317" customFormat="1" ht="12.75"/>
    <row r="59" s="317" customFormat="1" ht="12.75"/>
    <row r="60" s="317" customFormat="1" ht="12.75"/>
    <row r="61" s="317" customFormat="1" ht="12.75"/>
    <row r="62" s="317" customFormat="1" ht="12.75"/>
    <row r="63" s="317" customFormat="1" ht="12.75"/>
    <row r="64" s="317" customFormat="1" ht="12.75"/>
    <row r="65" s="317" customFormat="1" ht="12.75"/>
    <row r="66" s="317" customFormat="1" ht="12.75"/>
    <row r="67" s="317" customFormat="1" ht="12.75"/>
    <row r="68" s="317" customFormat="1" ht="12.75"/>
    <row r="69" s="317" customFormat="1" ht="12.75"/>
    <row r="70" s="317" customFormat="1" ht="12.75"/>
    <row r="71" s="317" customFormat="1" ht="12.75"/>
    <row r="72" s="317" customFormat="1" ht="12.75"/>
    <row r="73" s="317" customFormat="1" ht="12.75"/>
    <row r="74" s="317" customFormat="1" ht="12.75"/>
    <row r="75" s="317" customFormat="1" ht="12.75"/>
    <row r="76" s="317" customFormat="1" ht="12.75"/>
    <row r="77" s="317" customFormat="1" ht="12.75"/>
    <row r="78" s="317" customFormat="1" ht="12.75"/>
    <row r="79" s="317" customFormat="1" ht="12.75"/>
    <row r="80" s="317" customFormat="1" ht="12.75"/>
    <row r="81" s="317" customFormat="1" ht="12.75"/>
    <row r="82" s="317" customFormat="1" ht="12.75"/>
    <row r="83" s="317" customFormat="1" ht="12.75"/>
    <row r="84" s="317" customFormat="1" ht="12.75"/>
    <row r="85" s="317" customFormat="1" ht="12.75"/>
    <row r="86" s="317" customFormat="1" ht="12.75"/>
    <row r="87" s="317" customFormat="1" ht="12.75"/>
    <row r="88" s="317" customFormat="1" ht="12.75"/>
    <row r="89" s="317" customFormat="1" ht="12.75"/>
    <row r="90" s="317" customFormat="1" ht="12.75"/>
    <row r="91" s="317" customFormat="1" ht="12.75"/>
    <row r="92" s="317" customFormat="1" ht="12.75"/>
    <row r="93" s="317" customFormat="1" ht="12.75"/>
    <row r="94" s="317" customFormat="1" ht="12.75"/>
    <row r="95" s="317" customFormat="1" ht="12.75"/>
    <row r="96" s="317" customFormat="1" ht="12.75"/>
    <row r="97" s="317" customFormat="1" ht="12.75"/>
    <row r="98" s="317" customFormat="1" ht="12.75"/>
    <row r="99" s="317" customFormat="1" ht="12.75"/>
    <row r="100" s="317" customFormat="1" ht="12.75"/>
    <row r="101" s="317" customFormat="1" ht="12.75"/>
    <row r="102" s="317" customFormat="1" ht="12.75"/>
    <row r="103" s="317" customFormat="1" ht="12.75"/>
    <row r="104" s="317" customFormat="1" ht="12.75"/>
    <row r="105" s="317" customFormat="1" ht="12.75"/>
    <row r="106" s="317" customFormat="1" ht="12.75"/>
    <row r="107" s="317" customFormat="1" ht="12.75"/>
    <row r="108" s="317" customFormat="1" ht="12.75"/>
    <row r="109" s="317" customFormat="1" ht="12.75"/>
    <row r="110" s="317" customFormat="1" ht="12.75"/>
    <row r="111" s="317" customFormat="1" ht="12.75"/>
    <row r="112" s="317" customFormat="1" ht="12.75"/>
    <row r="113" s="317" customFormat="1" ht="12.75"/>
    <row r="114" s="317" customFormat="1" ht="12.75"/>
    <row r="115" s="317" customFormat="1" ht="12.75"/>
    <row r="116" s="317" customFormat="1" ht="12.75"/>
    <row r="117" s="317" customFormat="1" ht="12.75"/>
    <row r="118" s="317" customFormat="1" ht="12.75"/>
    <row r="119" s="317" customFormat="1" ht="12.75"/>
    <row r="120" s="317" customFormat="1" ht="12.75"/>
    <row r="121" s="317" customFormat="1" ht="12.75"/>
    <row r="122" s="317" customFormat="1" ht="12.75"/>
    <row r="123" s="317" customFormat="1" ht="12.75"/>
    <row r="124" s="317" customFormat="1" ht="12.75"/>
    <row r="125" s="317" customFormat="1" ht="12.75"/>
    <row r="126" s="317" customFormat="1" ht="12.75"/>
    <row r="127" s="317" customFormat="1" ht="12.75"/>
    <row r="128" s="317" customFormat="1" ht="12.75"/>
    <row r="129" s="317" customFormat="1" ht="12.75"/>
    <row r="130" s="317" customFormat="1" ht="12.75"/>
    <row r="131" s="317" customFormat="1" ht="12.75"/>
    <row r="132" s="317" customFormat="1" ht="12.75"/>
    <row r="133" s="317" customFormat="1" ht="12.75"/>
    <row r="134" s="317" customFormat="1" ht="12.75"/>
    <row r="135" s="317" customFormat="1" ht="12.75"/>
    <row r="136" s="317" customFormat="1" ht="12.75"/>
    <row r="137" s="317" customFormat="1" ht="12.75"/>
    <row r="138" s="317" customFormat="1" ht="12.75"/>
    <row r="139" s="317" customFormat="1" ht="12.75"/>
    <row r="140" s="317" customFormat="1" ht="12.75"/>
    <row r="141" s="317" customFormat="1" ht="12.75"/>
    <row r="142" s="317" customFormat="1" ht="12.75"/>
    <row r="143" s="317" customFormat="1" ht="12.75"/>
    <row r="144" s="317" customFormat="1" ht="12.75"/>
    <row r="145" s="317" customFormat="1" ht="12.75"/>
    <row r="146" s="317" customFormat="1" ht="12.75"/>
    <row r="147" s="317" customFormat="1" ht="12.75"/>
  </sheetData>
  <mergeCells count="5">
    <mergeCell ref="A1:M1"/>
    <mergeCell ref="A3:A5"/>
    <mergeCell ref="C3:G3"/>
    <mergeCell ref="H3:L3"/>
    <mergeCell ref="M3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V16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18.00390625" style="0" customWidth="1"/>
    <col min="2" max="2" width="19.140625" style="0" customWidth="1"/>
    <col min="3" max="4" width="19.421875" style="0" customWidth="1"/>
    <col min="5" max="5" width="19.00390625" style="0" customWidth="1"/>
    <col min="6" max="6" width="17.421875" style="0" customWidth="1"/>
    <col min="7" max="7" width="20.140625" style="0" customWidth="1"/>
    <col min="8" max="16384" width="19.00390625" style="0" customWidth="1"/>
  </cols>
  <sheetData>
    <row r="1" spans="1:7" s="183" customFormat="1" ht="32.25" customHeight="1">
      <c r="A1" s="1592" t="s">
        <v>1246</v>
      </c>
      <c r="B1" s="1592"/>
      <c r="C1" s="1592"/>
      <c r="D1" s="1592"/>
      <c r="E1" s="1592"/>
      <c r="F1" s="1592"/>
      <c r="G1" s="1592"/>
    </row>
    <row r="2" spans="1:7" s="32" customFormat="1" ht="18" customHeight="1">
      <c r="A2" s="32" t="s">
        <v>763</v>
      </c>
      <c r="G2" s="96" t="s">
        <v>764</v>
      </c>
    </row>
    <row r="3" spans="1:7" s="37" customFormat="1" ht="37.5" customHeight="1">
      <c r="A3" s="1729" t="s">
        <v>665</v>
      </c>
      <c r="B3" s="332" t="s">
        <v>713</v>
      </c>
      <c r="C3" s="433" t="s">
        <v>765</v>
      </c>
      <c r="D3" s="332" t="s">
        <v>766</v>
      </c>
      <c r="E3" s="433" t="s">
        <v>767</v>
      </c>
      <c r="F3" s="332" t="s">
        <v>768</v>
      </c>
      <c r="G3" s="1555" t="s">
        <v>1442</v>
      </c>
    </row>
    <row r="4" spans="1:7" s="37" customFormat="1" ht="37.5" customHeight="1">
      <c r="A4" s="1550"/>
      <c r="B4" s="51" t="s">
        <v>1379</v>
      </c>
      <c r="C4" s="337" t="s">
        <v>747</v>
      </c>
      <c r="D4" s="52" t="s">
        <v>748</v>
      </c>
      <c r="E4" s="103" t="s">
        <v>749</v>
      </c>
      <c r="F4" s="52" t="s">
        <v>750</v>
      </c>
      <c r="G4" s="1556"/>
    </row>
    <row r="5" spans="1:7" s="48" customFormat="1" ht="30" customHeight="1">
      <c r="A5" s="224" t="s">
        <v>271</v>
      </c>
      <c r="B5" s="1048">
        <v>1428153</v>
      </c>
      <c r="C5" s="131">
        <v>395942</v>
      </c>
      <c r="D5" s="131">
        <v>1005656</v>
      </c>
      <c r="E5" s="131">
        <v>26555</v>
      </c>
      <c r="F5" s="470" t="s">
        <v>1440</v>
      </c>
      <c r="G5" s="529" t="s">
        <v>1191</v>
      </c>
    </row>
    <row r="6" spans="1:7" s="338" customFormat="1" ht="30" customHeight="1">
      <c r="A6" s="225" t="s">
        <v>273</v>
      </c>
      <c r="B6" s="1077">
        <v>2594845</v>
      </c>
      <c r="C6" s="1078">
        <v>1058559</v>
      </c>
      <c r="D6" s="1078">
        <v>1468148</v>
      </c>
      <c r="E6" s="1078">
        <v>68138</v>
      </c>
      <c r="F6" s="470" t="s">
        <v>1440</v>
      </c>
      <c r="G6" s="529" t="s">
        <v>1203</v>
      </c>
    </row>
    <row r="7" spans="1:7" s="43" customFormat="1" ht="30" customHeight="1">
      <c r="A7" s="158" t="s">
        <v>272</v>
      </c>
      <c r="B7" s="143">
        <v>1464202</v>
      </c>
      <c r="C7" s="144">
        <v>404352</v>
      </c>
      <c r="D7" s="144">
        <v>1032560</v>
      </c>
      <c r="E7" s="144">
        <v>27290</v>
      </c>
      <c r="F7" s="470" t="s">
        <v>1440</v>
      </c>
      <c r="G7" s="529" t="s">
        <v>1192</v>
      </c>
    </row>
    <row r="8" spans="1:48" s="339" customFormat="1" ht="30.75" customHeight="1">
      <c r="A8" s="225" t="s">
        <v>274</v>
      </c>
      <c r="B8" s="1078">
        <f>SUM(C8:F8)</f>
        <v>2681445</v>
      </c>
      <c r="C8" s="1078">
        <v>1099477</v>
      </c>
      <c r="D8" s="1078">
        <v>1511629</v>
      </c>
      <c r="E8" s="1078">
        <v>70339</v>
      </c>
      <c r="F8" s="470" t="s">
        <v>1440</v>
      </c>
      <c r="G8" s="529" t="s">
        <v>1204</v>
      </c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</row>
    <row r="9" spans="1:7" s="43" customFormat="1" ht="30" customHeight="1">
      <c r="A9" s="40" t="s">
        <v>1443</v>
      </c>
      <c r="B9" s="143">
        <v>4440311</v>
      </c>
      <c r="C9" s="144">
        <v>1618041</v>
      </c>
      <c r="D9" s="144">
        <v>2406553</v>
      </c>
      <c r="E9" s="144">
        <v>415717</v>
      </c>
      <c r="F9" s="340" t="s">
        <v>1440</v>
      </c>
      <c r="G9" s="87" t="s">
        <v>1443</v>
      </c>
    </row>
    <row r="10" spans="1:7" s="43" customFormat="1" ht="30" customHeight="1">
      <c r="A10" s="40" t="s">
        <v>1436</v>
      </c>
      <c r="B10" s="143">
        <f>SUM(C10:F10)</f>
        <v>4583603</v>
      </c>
      <c r="C10" s="144">
        <v>1678094</v>
      </c>
      <c r="D10" s="144">
        <v>2476422</v>
      </c>
      <c r="E10" s="144">
        <v>429087</v>
      </c>
      <c r="F10" s="340" t="s">
        <v>1494</v>
      </c>
      <c r="G10" s="87" t="s">
        <v>1436</v>
      </c>
    </row>
    <row r="11" spans="1:7" s="43" customFormat="1" ht="30" customHeight="1">
      <c r="A11" s="40" t="s">
        <v>1147</v>
      </c>
      <c r="B11" s="143">
        <v>4764508</v>
      </c>
      <c r="C11" s="144">
        <v>1745297</v>
      </c>
      <c r="D11" s="144">
        <v>2578188</v>
      </c>
      <c r="E11" s="144">
        <v>441023</v>
      </c>
      <c r="F11" s="340"/>
      <c r="G11" s="87" t="s">
        <v>1147</v>
      </c>
    </row>
    <row r="12" spans="1:7" s="119" customFormat="1" ht="30" customHeight="1" thickBot="1">
      <c r="A12" s="894" t="s">
        <v>1149</v>
      </c>
      <c r="B12" s="939">
        <v>5009728</v>
      </c>
      <c r="C12" s="941">
        <v>1840826</v>
      </c>
      <c r="D12" s="941">
        <v>2704558</v>
      </c>
      <c r="E12" s="941">
        <v>464344</v>
      </c>
      <c r="F12" s="1155" t="s">
        <v>600</v>
      </c>
      <c r="G12" s="895" t="s">
        <v>1149</v>
      </c>
    </row>
    <row r="13" spans="1:9" s="6" customFormat="1" ht="18" customHeight="1">
      <c r="A13" s="231" t="s">
        <v>895</v>
      </c>
      <c r="B13" s="232"/>
      <c r="G13" s="268" t="s">
        <v>251</v>
      </c>
      <c r="I13" s="268"/>
    </row>
    <row r="14" s="317" customFormat="1" ht="12.75"/>
    <row r="15" s="317" customFormat="1" ht="12.75"/>
    <row r="16" spans="2:6" s="317" customFormat="1" ht="14.25">
      <c r="B16" s="1215"/>
      <c r="C16" s="1216"/>
      <c r="D16" s="1216"/>
      <c r="E16" s="1216"/>
      <c r="F16" s="1217"/>
    </row>
    <row r="17" s="317" customFormat="1" ht="12.75"/>
    <row r="18" s="317" customFormat="1" ht="12.75"/>
    <row r="19" s="317" customFormat="1" ht="12.75"/>
    <row r="20" s="317" customFormat="1" ht="12.75"/>
    <row r="21" s="317" customFormat="1" ht="12.75"/>
    <row r="22" s="317" customFormat="1" ht="12.75"/>
    <row r="23" s="317" customFormat="1" ht="12.75"/>
    <row r="24" s="317" customFormat="1" ht="12.75"/>
    <row r="25" s="317" customFormat="1" ht="12.75"/>
    <row r="26" s="317" customFormat="1" ht="12.75"/>
    <row r="27" s="317" customFormat="1" ht="12.75"/>
    <row r="28" s="317" customFormat="1" ht="12.75"/>
    <row r="29" s="317" customFormat="1" ht="12.75"/>
    <row r="30" s="317" customFormat="1" ht="12.75"/>
    <row r="31" s="317" customFormat="1" ht="12.75"/>
    <row r="32" s="317" customFormat="1" ht="12.75"/>
    <row r="33" s="317" customFormat="1" ht="12.75"/>
    <row r="34" s="317" customFormat="1" ht="12.75"/>
    <row r="35" s="317" customFormat="1" ht="12.75"/>
    <row r="36" s="317" customFormat="1" ht="12.75"/>
    <row r="37" s="317" customFormat="1" ht="12.75"/>
    <row r="38" s="317" customFormat="1" ht="12.75"/>
    <row r="39" s="317" customFormat="1" ht="12.75"/>
    <row r="40" s="317" customFormat="1" ht="12.75"/>
    <row r="41" s="317" customFormat="1" ht="12.75"/>
    <row r="42" s="317" customFormat="1" ht="12.75"/>
    <row r="43" s="317" customFormat="1" ht="12.75"/>
    <row r="44" s="317" customFormat="1" ht="12.75"/>
    <row r="45" s="317" customFormat="1" ht="12.75"/>
    <row r="46" s="317" customFormat="1" ht="12.75"/>
    <row r="47" s="317" customFormat="1" ht="12.75"/>
    <row r="48" s="317" customFormat="1" ht="12.75"/>
    <row r="49" s="317" customFormat="1" ht="12.75"/>
    <row r="50" s="317" customFormat="1" ht="12.75"/>
    <row r="51" s="317" customFormat="1" ht="12.75"/>
    <row r="52" s="317" customFormat="1" ht="12.75"/>
    <row r="53" s="317" customFormat="1" ht="12.75"/>
    <row r="54" s="317" customFormat="1" ht="12.75"/>
    <row r="55" s="317" customFormat="1" ht="12.75"/>
    <row r="56" s="317" customFormat="1" ht="12.75"/>
    <row r="57" s="317" customFormat="1" ht="12.75"/>
    <row r="58" s="317" customFormat="1" ht="12.75"/>
    <row r="59" s="317" customFormat="1" ht="12.75"/>
    <row r="60" s="317" customFormat="1" ht="12.75"/>
    <row r="61" s="317" customFormat="1" ht="12.75"/>
    <row r="62" s="317" customFormat="1" ht="12.75"/>
    <row r="63" s="317" customFormat="1" ht="12.75"/>
    <row r="64" s="317" customFormat="1" ht="12.75"/>
    <row r="65" s="317" customFormat="1" ht="12.75"/>
    <row r="66" s="317" customFormat="1" ht="12.75"/>
    <row r="67" s="317" customFormat="1" ht="12.75"/>
    <row r="68" s="317" customFormat="1" ht="12.75"/>
    <row r="69" s="317" customFormat="1" ht="12.75"/>
    <row r="70" s="317" customFormat="1" ht="12.75"/>
    <row r="71" s="317" customFormat="1" ht="12.75"/>
    <row r="72" s="317" customFormat="1" ht="12.75"/>
    <row r="73" s="317" customFormat="1" ht="12.75"/>
    <row r="74" s="317" customFormat="1" ht="12.75"/>
    <row r="75" s="317" customFormat="1" ht="12.75"/>
    <row r="76" s="317" customFormat="1" ht="12.75"/>
    <row r="77" s="317" customFormat="1" ht="12.75"/>
    <row r="78" s="317" customFormat="1" ht="12.75"/>
    <row r="79" s="317" customFormat="1" ht="12.75"/>
    <row r="80" s="317" customFormat="1" ht="12.75"/>
    <row r="81" s="317" customFormat="1" ht="12.75"/>
    <row r="82" s="317" customFormat="1" ht="12.75"/>
    <row r="83" s="317" customFormat="1" ht="12.75"/>
    <row r="84" s="317" customFormat="1" ht="12.75"/>
    <row r="85" s="317" customFormat="1" ht="12.75"/>
    <row r="86" s="317" customFormat="1" ht="12.75"/>
    <row r="87" s="317" customFormat="1" ht="12.75"/>
    <row r="88" s="317" customFormat="1" ht="12.75"/>
    <row r="89" s="317" customFormat="1" ht="12.75"/>
    <row r="90" s="317" customFormat="1" ht="12.75"/>
    <row r="91" s="317" customFormat="1" ht="12.75"/>
    <row r="92" s="317" customFormat="1" ht="12.75"/>
    <row r="93" s="317" customFormat="1" ht="12.75"/>
    <row r="94" s="317" customFormat="1" ht="12.75"/>
    <row r="95" s="317" customFormat="1" ht="12.75"/>
    <row r="96" s="317" customFormat="1" ht="12.75"/>
    <row r="97" s="317" customFormat="1" ht="12.75"/>
    <row r="98" s="317" customFormat="1" ht="12.75"/>
    <row r="99" s="317" customFormat="1" ht="12.75"/>
    <row r="100" s="317" customFormat="1" ht="12.75"/>
    <row r="101" s="317" customFormat="1" ht="12.75"/>
    <row r="102" s="317" customFormat="1" ht="12.75"/>
    <row r="103" s="317" customFormat="1" ht="12.75"/>
    <row r="104" s="317" customFormat="1" ht="12.75"/>
    <row r="105" s="317" customFormat="1" ht="12.75"/>
    <row r="106" s="317" customFormat="1" ht="12.75"/>
    <row r="107" s="317" customFormat="1" ht="12.75"/>
    <row r="108" s="317" customFormat="1" ht="12.75"/>
    <row r="109" s="317" customFormat="1" ht="12.75"/>
    <row r="110" s="317" customFormat="1" ht="12.75"/>
    <row r="111" s="317" customFormat="1" ht="12.75"/>
    <row r="112" s="317" customFormat="1" ht="12.75"/>
    <row r="113" s="317" customFormat="1" ht="12.75"/>
    <row r="114" s="317" customFormat="1" ht="12.75"/>
    <row r="115" s="317" customFormat="1" ht="12.75"/>
    <row r="116" s="317" customFormat="1" ht="12.75"/>
    <row r="117" s="317" customFormat="1" ht="12.75"/>
    <row r="118" s="317" customFormat="1" ht="12.75"/>
    <row r="119" s="317" customFormat="1" ht="12.75"/>
    <row r="120" s="317" customFormat="1" ht="12.75"/>
    <row r="121" s="317" customFormat="1" ht="12.75"/>
    <row r="122" s="317" customFormat="1" ht="12.75"/>
    <row r="123" s="317" customFormat="1" ht="12.75"/>
    <row r="124" s="317" customFormat="1" ht="12.75"/>
    <row r="125" s="317" customFormat="1" ht="12.75"/>
    <row r="126" s="317" customFormat="1" ht="12.75"/>
    <row r="127" s="317" customFormat="1" ht="12.75"/>
    <row r="128" s="317" customFormat="1" ht="12.75"/>
    <row r="129" s="317" customFormat="1" ht="12.75"/>
    <row r="130" s="317" customFormat="1" ht="12.75"/>
    <row r="131" s="317" customFormat="1" ht="12.75"/>
    <row r="132" s="317" customFormat="1" ht="12.75"/>
    <row r="133" s="317" customFormat="1" ht="12.75"/>
    <row r="134" s="317" customFormat="1" ht="12.75"/>
    <row r="135" s="317" customFormat="1" ht="12.75"/>
    <row r="136" s="317" customFormat="1" ht="12.75"/>
    <row r="137" s="317" customFormat="1" ht="12.75"/>
    <row r="138" s="317" customFormat="1" ht="12.75"/>
    <row r="139" s="317" customFormat="1" ht="12.75"/>
    <row r="140" s="317" customFormat="1" ht="12.75"/>
    <row r="141" s="317" customFormat="1" ht="12.75"/>
    <row r="142" s="317" customFormat="1" ht="12.75"/>
    <row r="143" s="317" customFormat="1" ht="12.75"/>
    <row r="144" s="317" customFormat="1" ht="12.75"/>
    <row r="145" s="317" customFormat="1" ht="12.75"/>
    <row r="146" s="317" customFormat="1" ht="12.75"/>
    <row r="147" s="317" customFormat="1" ht="12.75"/>
    <row r="148" s="317" customFormat="1" ht="12.75"/>
    <row r="149" s="317" customFormat="1" ht="12.75"/>
    <row r="150" s="317" customFormat="1" ht="12.75"/>
    <row r="151" s="317" customFormat="1" ht="12.75"/>
    <row r="152" s="317" customFormat="1" ht="12.75"/>
    <row r="153" s="317" customFormat="1" ht="12.75"/>
    <row r="154" s="317" customFormat="1" ht="12.75"/>
    <row r="155" s="317" customFormat="1" ht="12.75"/>
    <row r="156" s="317" customFormat="1" ht="12.75"/>
    <row r="157" s="317" customFormat="1" ht="12.75"/>
    <row r="158" s="317" customFormat="1" ht="12.75"/>
    <row r="159" s="317" customFormat="1" ht="12.75"/>
    <row r="160" s="317" customFormat="1" ht="12.75"/>
    <row r="161" s="317" customFormat="1" ht="12.75"/>
    <row r="162" s="317" customFormat="1" ht="12.75"/>
    <row r="163" s="317" customFormat="1" ht="12.75"/>
    <row r="164" s="317" customFormat="1" ht="12.75"/>
    <row r="165" s="317" customFormat="1" ht="12.75"/>
    <row r="166" s="317" customFormat="1" ht="12.75"/>
    <row r="167" s="317" customFormat="1" ht="12.75"/>
    <row r="168" s="317" customFormat="1" ht="12.75"/>
    <row r="169" s="317" customFormat="1" ht="12.75"/>
    <row r="170" s="317" customFormat="1" ht="12.75"/>
    <row r="171" s="317" customFormat="1" ht="12.75"/>
  </sheetData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I11" sqref="I11"/>
    </sheetView>
  </sheetViews>
  <sheetFormatPr defaultColWidth="9.140625" defaultRowHeight="12.75"/>
  <cols>
    <col min="1" max="1" width="14.00390625" style="0" customWidth="1"/>
    <col min="2" max="2" width="10.8515625" style="0" customWidth="1"/>
    <col min="3" max="4" width="9.421875" style="0" customWidth="1"/>
    <col min="5" max="5" width="10.7109375" style="0" customWidth="1"/>
    <col min="6" max="7" width="10.140625" style="0" customWidth="1"/>
    <col min="8" max="8" width="10.28125" style="0" customWidth="1"/>
    <col min="9" max="12" width="9.421875" style="0" customWidth="1"/>
    <col min="13" max="13" width="11.140625" style="0" customWidth="1"/>
    <col min="14" max="14" width="13.421875" style="0" customWidth="1"/>
    <col min="15" max="16384" width="12.57421875" style="0" customWidth="1"/>
  </cols>
  <sheetData>
    <row r="1" spans="1:14" s="97" customFormat="1" ht="32.25" customHeight="1">
      <c r="A1" s="1608" t="s">
        <v>1247</v>
      </c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</row>
    <row r="2" spans="1:14" s="316" customFormat="1" ht="17.25" customHeight="1">
      <c r="A2" s="341"/>
      <c r="B2" s="341"/>
      <c r="C2" s="341"/>
      <c r="D2" s="341"/>
      <c r="G2" s="341"/>
      <c r="N2" s="341"/>
    </row>
    <row r="3" spans="1:14" s="37" customFormat="1" ht="34.5" customHeight="1">
      <c r="A3" s="1729" t="s">
        <v>665</v>
      </c>
      <c r="B3" s="22" t="s">
        <v>802</v>
      </c>
      <c r="C3" s="22" t="s">
        <v>803</v>
      </c>
      <c r="D3" s="22" t="s">
        <v>804</v>
      </c>
      <c r="E3" s="22" t="s">
        <v>769</v>
      </c>
      <c r="F3" s="22" t="s">
        <v>805</v>
      </c>
      <c r="G3" s="22" t="s">
        <v>806</v>
      </c>
      <c r="H3" s="22" t="s">
        <v>770</v>
      </c>
      <c r="I3" s="22" t="s">
        <v>807</v>
      </c>
      <c r="J3" s="22" t="s">
        <v>784</v>
      </c>
      <c r="K3" s="22" t="s">
        <v>808</v>
      </c>
      <c r="L3" s="22" t="s">
        <v>809</v>
      </c>
      <c r="M3" s="22" t="s">
        <v>810</v>
      </c>
      <c r="N3" s="1555" t="s">
        <v>1442</v>
      </c>
    </row>
    <row r="4" spans="1:14" s="37" customFormat="1" ht="34.5" customHeight="1">
      <c r="A4" s="1549"/>
      <c r="B4" s="177" t="s">
        <v>785</v>
      </c>
      <c r="C4" s="177" t="s">
        <v>750</v>
      </c>
      <c r="D4" s="177" t="s">
        <v>786</v>
      </c>
      <c r="E4" s="282" t="s">
        <v>787</v>
      </c>
      <c r="F4" s="177" t="s">
        <v>788</v>
      </c>
      <c r="G4" s="177" t="s">
        <v>789</v>
      </c>
      <c r="H4" s="177" t="s">
        <v>790</v>
      </c>
      <c r="I4" s="47"/>
      <c r="J4" s="177" t="s">
        <v>791</v>
      </c>
      <c r="K4" s="177" t="s">
        <v>792</v>
      </c>
      <c r="L4" s="177" t="s">
        <v>750</v>
      </c>
      <c r="M4" s="177" t="s">
        <v>793</v>
      </c>
      <c r="N4" s="1563"/>
    </row>
    <row r="5" spans="1:14" s="37" customFormat="1" ht="34.5" customHeight="1">
      <c r="A5" s="1549"/>
      <c r="B5" s="177"/>
      <c r="C5" s="47"/>
      <c r="D5" s="47"/>
      <c r="E5" s="177" t="s">
        <v>794</v>
      </c>
      <c r="F5" s="177" t="s">
        <v>795</v>
      </c>
      <c r="G5" s="47"/>
      <c r="H5" s="177" t="s">
        <v>794</v>
      </c>
      <c r="I5" s="177" t="s">
        <v>796</v>
      </c>
      <c r="J5" s="177" t="s">
        <v>794</v>
      </c>
      <c r="K5" s="177" t="s">
        <v>797</v>
      </c>
      <c r="L5" s="177" t="s">
        <v>798</v>
      </c>
      <c r="M5" s="177" t="s">
        <v>799</v>
      </c>
      <c r="N5" s="1563"/>
    </row>
    <row r="6" spans="1:14" s="37" customFormat="1" ht="34.5" customHeight="1">
      <c r="A6" s="1550"/>
      <c r="B6" s="51" t="s">
        <v>811</v>
      </c>
      <c r="C6" s="51" t="s">
        <v>812</v>
      </c>
      <c r="D6" s="51" t="s">
        <v>800</v>
      </c>
      <c r="E6" s="52" t="s">
        <v>801</v>
      </c>
      <c r="F6" s="51" t="s">
        <v>813</v>
      </c>
      <c r="G6" s="51" t="s">
        <v>813</v>
      </c>
      <c r="H6" s="51" t="s">
        <v>813</v>
      </c>
      <c r="I6" s="51" t="s">
        <v>813</v>
      </c>
      <c r="J6" s="51" t="s">
        <v>813</v>
      </c>
      <c r="K6" s="51" t="s">
        <v>813</v>
      </c>
      <c r="L6" s="51" t="s">
        <v>813</v>
      </c>
      <c r="M6" s="51" t="s">
        <v>813</v>
      </c>
      <c r="N6" s="1556"/>
    </row>
    <row r="7" spans="1:14" s="48" customFormat="1" ht="29.25" customHeight="1">
      <c r="A7" s="187" t="s">
        <v>275</v>
      </c>
      <c r="B7" s="553">
        <v>1073</v>
      </c>
      <c r="C7" s="553">
        <v>0</v>
      </c>
      <c r="D7" s="1128" t="s">
        <v>1440</v>
      </c>
      <c r="E7" s="553">
        <v>0</v>
      </c>
      <c r="F7" s="553">
        <v>0</v>
      </c>
      <c r="G7" s="553">
        <v>18350</v>
      </c>
      <c r="H7" s="553">
        <v>0</v>
      </c>
      <c r="I7" s="553">
        <v>0</v>
      </c>
      <c r="J7" s="553">
        <v>0</v>
      </c>
      <c r="K7" s="553">
        <v>0</v>
      </c>
      <c r="L7" s="553">
        <v>0</v>
      </c>
      <c r="M7" s="1127">
        <v>415730</v>
      </c>
      <c r="N7" s="615" t="s">
        <v>1191</v>
      </c>
    </row>
    <row r="8" spans="1:14" s="338" customFormat="1" ht="29.25" customHeight="1">
      <c r="A8" s="188" t="s">
        <v>1533</v>
      </c>
      <c r="B8" s="1128">
        <v>3321</v>
      </c>
      <c r="C8" s="553">
        <v>0</v>
      </c>
      <c r="D8" s="1128" t="s">
        <v>1440</v>
      </c>
      <c r="E8" s="1128">
        <v>23470</v>
      </c>
      <c r="F8" s="1128">
        <v>351</v>
      </c>
      <c r="G8" s="1128">
        <v>60380</v>
      </c>
      <c r="H8" s="1128" t="s">
        <v>1440</v>
      </c>
      <c r="I8" s="1128" t="s">
        <v>1440</v>
      </c>
      <c r="J8" s="1128" t="s">
        <v>1440</v>
      </c>
      <c r="K8" s="1128" t="s">
        <v>1440</v>
      </c>
      <c r="L8" s="1129" t="s">
        <v>1440</v>
      </c>
      <c r="M8" s="1130">
        <v>3473651</v>
      </c>
      <c r="N8" s="615" t="s">
        <v>1203</v>
      </c>
    </row>
    <row r="9" spans="1:14" s="289" customFormat="1" ht="29.25" customHeight="1">
      <c r="A9" s="189" t="s">
        <v>272</v>
      </c>
      <c r="B9" s="560">
        <v>7227</v>
      </c>
      <c r="C9" s="553">
        <v>0</v>
      </c>
      <c r="D9" s="1128" t="s">
        <v>1440</v>
      </c>
      <c r="E9" s="1128" t="s">
        <v>1440</v>
      </c>
      <c r="F9" s="1128" t="s">
        <v>1440</v>
      </c>
      <c r="G9" s="560">
        <v>43400</v>
      </c>
      <c r="H9" s="1128" t="s">
        <v>1440</v>
      </c>
      <c r="I9" s="1128" t="s">
        <v>1440</v>
      </c>
      <c r="J9" s="1128" t="s">
        <v>1440</v>
      </c>
      <c r="K9" s="1128" t="s">
        <v>1440</v>
      </c>
      <c r="L9" s="1129" t="s">
        <v>1440</v>
      </c>
      <c r="M9" s="1131">
        <v>162000</v>
      </c>
      <c r="N9" s="615" t="s">
        <v>1192</v>
      </c>
    </row>
    <row r="10" spans="1:14" s="338" customFormat="1" ht="29.25" customHeight="1">
      <c r="A10" s="188" t="s">
        <v>480</v>
      </c>
      <c r="B10" s="1128">
        <v>2154</v>
      </c>
      <c r="C10" s="553">
        <v>0</v>
      </c>
      <c r="D10" s="1128" t="s">
        <v>1440</v>
      </c>
      <c r="E10" s="1128">
        <v>1717</v>
      </c>
      <c r="F10" s="1128">
        <v>400</v>
      </c>
      <c r="G10" s="1128">
        <v>42100</v>
      </c>
      <c r="H10" s="1128" t="s">
        <v>1440</v>
      </c>
      <c r="I10" s="1128" t="s">
        <v>1440</v>
      </c>
      <c r="J10" s="1128" t="s">
        <v>1440</v>
      </c>
      <c r="K10" s="1128" t="s">
        <v>1440</v>
      </c>
      <c r="L10" s="1129" t="s">
        <v>1440</v>
      </c>
      <c r="M10" s="1130">
        <v>3568777</v>
      </c>
      <c r="N10" s="615" t="s">
        <v>1204</v>
      </c>
    </row>
    <row r="11" spans="1:14" s="289" customFormat="1" ht="29.25" customHeight="1">
      <c r="A11" s="40" t="s">
        <v>1443</v>
      </c>
      <c r="B11" s="560">
        <v>1440</v>
      </c>
      <c r="C11" s="560">
        <v>0</v>
      </c>
      <c r="D11" s="1098" t="s">
        <v>1440</v>
      </c>
      <c r="E11" s="560">
        <v>1847</v>
      </c>
      <c r="F11" s="560">
        <v>97365</v>
      </c>
      <c r="G11" s="560">
        <v>58477</v>
      </c>
      <c r="H11" s="1098" t="s">
        <v>1440</v>
      </c>
      <c r="I11" s="1098" t="s">
        <v>1440</v>
      </c>
      <c r="J11" s="1098" t="s">
        <v>1440</v>
      </c>
      <c r="K11" s="1098" t="s">
        <v>1440</v>
      </c>
      <c r="L11" s="1132" t="s">
        <v>1440</v>
      </c>
      <c r="M11" s="1133">
        <v>3401000</v>
      </c>
      <c r="N11" s="42" t="s">
        <v>1443</v>
      </c>
    </row>
    <row r="12" spans="1:14" s="289" customFormat="1" ht="29.25" customHeight="1">
      <c r="A12" s="40" t="s">
        <v>1436</v>
      </c>
      <c r="B12" s="560">
        <v>482</v>
      </c>
      <c r="C12" s="560" t="s">
        <v>1494</v>
      </c>
      <c r="D12" s="1098" t="s">
        <v>1494</v>
      </c>
      <c r="E12" s="560">
        <v>1957</v>
      </c>
      <c r="F12" s="560">
        <v>106105</v>
      </c>
      <c r="G12" s="560">
        <v>42800</v>
      </c>
      <c r="H12" s="1098" t="s">
        <v>1440</v>
      </c>
      <c r="I12" s="1098" t="s">
        <v>1440</v>
      </c>
      <c r="J12" s="1098" t="s">
        <v>1440</v>
      </c>
      <c r="K12" s="1098" t="s">
        <v>1440</v>
      </c>
      <c r="L12" s="1132" t="s">
        <v>1440</v>
      </c>
      <c r="M12" s="1133">
        <v>3511244</v>
      </c>
      <c r="N12" s="42" t="s">
        <v>1436</v>
      </c>
    </row>
    <row r="13" spans="1:14" s="289" customFormat="1" ht="29.25" customHeight="1">
      <c r="A13" s="40" t="s">
        <v>1147</v>
      </c>
      <c r="B13" s="560">
        <v>410</v>
      </c>
      <c r="C13" s="560" t="s">
        <v>1440</v>
      </c>
      <c r="D13" s="1098" t="s">
        <v>1440</v>
      </c>
      <c r="E13" s="560">
        <v>40</v>
      </c>
      <c r="F13" s="560" t="s">
        <v>1440</v>
      </c>
      <c r="G13" s="560">
        <v>37600</v>
      </c>
      <c r="H13" s="1098" t="s">
        <v>1440</v>
      </c>
      <c r="I13" s="1098" t="s">
        <v>1440</v>
      </c>
      <c r="J13" s="1098" t="s">
        <v>1440</v>
      </c>
      <c r="K13" s="1098" t="s">
        <v>1440</v>
      </c>
      <c r="L13" s="1132" t="s">
        <v>1440</v>
      </c>
      <c r="M13" s="1133">
        <v>3444210</v>
      </c>
      <c r="N13" s="42" t="s">
        <v>1147</v>
      </c>
    </row>
    <row r="14" spans="1:14" s="119" customFormat="1" ht="29.25" customHeight="1" thickBot="1">
      <c r="A14" s="894" t="s">
        <v>1151</v>
      </c>
      <c r="B14" s="1134">
        <v>410</v>
      </c>
      <c r="C14" s="1135" t="s">
        <v>1440</v>
      </c>
      <c r="D14" s="1136" t="s">
        <v>1440</v>
      </c>
      <c r="E14" s="1137">
        <v>3384</v>
      </c>
      <c r="F14" s="1402">
        <v>3250</v>
      </c>
      <c r="G14" s="1137">
        <v>21773</v>
      </c>
      <c r="H14" s="1136" t="s">
        <v>1440</v>
      </c>
      <c r="I14" s="1136" t="s">
        <v>1440</v>
      </c>
      <c r="J14" s="1136" t="s">
        <v>1440</v>
      </c>
      <c r="K14" s="1403">
        <v>160</v>
      </c>
      <c r="L14" s="1138" t="s">
        <v>1440</v>
      </c>
      <c r="M14" s="1387">
        <v>1672863</v>
      </c>
      <c r="N14" s="895" t="s">
        <v>1149</v>
      </c>
    </row>
    <row r="15" spans="1:14" s="6" customFormat="1" ht="18" customHeight="1">
      <c r="A15" s="231" t="s">
        <v>895</v>
      </c>
      <c r="B15" s="232"/>
      <c r="I15" s="268"/>
      <c r="N15" s="268" t="s">
        <v>251</v>
      </c>
    </row>
    <row r="16" ht="13.5">
      <c r="M16" s="342"/>
    </row>
  </sheetData>
  <mergeCells count="3">
    <mergeCell ref="A1:N1"/>
    <mergeCell ref="A3:A6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0" sqref="E10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1.421875" style="0" customWidth="1"/>
    <col min="4" max="4" width="11.28125" style="0" customWidth="1"/>
    <col min="5" max="5" width="11.8515625" style="0" customWidth="1"/>
    <col min="6" max="6" width="11.28125" style="0" customWidth="1"/>
    <col min="7" max="7" width="10.8515625" style="0" customWidth="1"/>
    <col min="8" max="8" width="10.57421875" style="0" customWidth="1"/>
    <col min="9" max="9" width="11.8515625" style="0" customWidth="1"/>
    <col min="10" max="11" width="12.8515625" style="0" customWidth="1"/>
    <col min="12" max="12" width="14.57421875" style="0" customWidth="1"/>
    <col min="13" max="13" width="15.57421875" style="0" customWidth="1"/>
  </cols>
  <sheetData>
    <row r="1" spans="1:12" s="97" customFormat="1" ht="32.25" customHeight="1">
      <c r="A1" s="1592" t="s">
        <v>1248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</row>
    <row r="2" spans="1:12" s="32" customFormat="1" ht="18" customHeight="1">
      <c r="A2" s="32" t="s">
        <v>827</v>
      </c>
      <c r="B2" s="169"/>
      <c r="C2" s="169"/>
      <c r="D2" s="169"/>
      <c r="E2" s="169"/>
      <c r="F2" s="169"/>
      <c r="G2" s="169"/>
      <c r="H2" s="169"/>
      <c r="I2" s="169"/>
      <c r="L2" s="343" t="s">
        <v>814</v>
      </c>
    </row>
    <row r="3" spans="1:12" s="37" customFormat="1" ht="31.5" customHeight="1">
      <c r="A3" s="1491" t="s">
        <v>173</v>
      </c>
      <c r="B3" s="1701" t="s">
        <v>828</v>
      </c>
      <c r="C3" s="1702"/>
      <c r="D3" s="1702"/>
      <c r="E3" s="1703"/>
      <c r="F3" s="1701" t="s">
        <v>829</v>
      </c>
      <c r="G3" s="1702"/>
      <c r="H3" s="1702"/>
      <c r="I3" s="1703"/>
      <c r="J3" s="125" t="s">
        <v>830</v>
      </c>
      <c r="K3" s="125" t="s">
        <v>815</v>
      </c>
      <c r="L3" s="1494" t="s">
        <v>1442</v>
      </c>
    </row>
    <row r="4" spans="1:12" s="37" customFormat="1" ht="31.5" customHeight="1">
      <c r="A4" s="1492"/>
      <c r="B4" s="1739" t="s">
        <v>816</v>
      </c>
      <c r="C4" s="1740"/>
      <c r="D4" s="1740"/>
      <c r="E4" s="1492"/>
      <c r="F4" s="1495" t="s">
        <v>817</v>
      </c>
      <c r="G4" s="1740"/>
      <c r="H4" s="1740"/>
      <c r="I4" s="1492"/>
      <c r="J4" s="282" t="s">
        <v>818</v>
      </c>
      <c r="K4" s="282"/>
      <c r="L4" s="1495"/>
    </row>
    <row r="5" spans="1:12" s="37" customFormat="1" ht="28.5" customHeight="1">
      <c r="A5" s="1492"/>
      <c r="B5" s="125" t="s">
        <v>1372</v>
      </c>
      <c r="C5" s="125" t="s">
        <v>831</v>
      </c>
      <c r="D5" s="125" t="s">
        <v>832</v>
      </c>
      <c r="E5" s="126" t="s">
        <v>833</v>
      </c>
      <c r="F5" s="125" t="s">
        <v>1372</v>
      </c>
      <c r="G5" s="125" t="s">
        <v>831</v>
      </c>
      <c r="H5" s="125" t="s">
        <v>832</v>
      </c>
      <c r="I5" s="126" t="s">
        <v>833</v>
      </c>
      <c r="J5" s="282" t="s">
        <v>819</v>
      </c>
      <c r="K5" s="282" t="s">
        <v>820</v>
      </c>
      <c r="L5" s="1495"/>
    </row>
    <row r="6" spans="1:12" s="37" customFormat="1" ht="28.5" customHeight="1">
      <c r="A6" s="1492"/>
      <c r="B6" s="281"/>
      <c r="C6" s="282"/>
      <c r="D6" s="282"/>
      <c r="E6" s="65" t="s">
        <v>821</v>
      </c>
      <c r="F6" s="65"/>
      <c r="G6" s="282"/>
      <c r="H6" s="282"/>
      <c r="I6" s="65" t="s">
        <v>821</v>
      </c>
      <c r="J6" s="282" t="s">
        <v>822</v>
      </c>
      <c r="K6" s="282" t="s">
        <v>823</v>
      </c>
      <c r="L6" s="1495"/>
    </row>
    <row r="7" spans="1:12" s="37" customFormat="1" ht="28.5" customHeight="1">
      <c r="A7" s="1493"/>
      <c r="B7" s="18" t="s">
        <v>1379</v>
      </c>
      <c r="C7" s="164" t="s">
        <v>824</v>
      </c>
      <c r="D7" s="286" t="s">
        <v>825</v>
      </c>
      <c r="E7" s="326" t="s">
        <v>826</v>
      </c>
      <c r="F7" s="44" t="s">
        <v>1379</v>
      </c>
      <c r="G7" s="164" t="s">
        <v>824</v>
      </c>
      <c r="H7" s="286" t="s">
        <v>825</v>
      </c>
      <c r="I7" s="326" t="s">
        <v>826</v>
      </c>
      <c r="J7" s="164" t="s">
        <v>834</v>
      </c>
      <c r="K7" s="164" t="s">
        <v>835</v>
      </c>
      <c r="L7" s="1471"/>
    </row>
    <row r="8" spans="1:12" s="48" customFormat="1" ht="30" customHeight="1">
      <c r="A8" s="187" t="s">
        <v>269</v>
      </c>
      <c r="B8" s="1082">
        <v>84</v>
      </c>
      <c r="C8" s="80">
        <v>27</v>
      </c>
      <c r="D8" s="80">
        <v>57</v>
      </c>
      <c r="E8" s="81" t="s">
        <v>1494</v>
      </c>
      <c r="F8" s="80">
        <v>487</v>
      </c>
      <c r="G8" s="80">
        <v>430</v>
      </c>
      <c r="H8" s="80">
        <v>57</v>
      </c>
      <c r="I8" s="81" t="s">
        <v>1494</v>
      </c>
      <c r="J8" s="80">
        <v>2747</v>
      </c>
      <c r="K8" s="469">
        <v>179760</v>
      </c>
      <c r="L8" s="615" t="s">
        <v>1191</v>
      </c>
    </row>
    <row r="9" spans="1:12" s="82" customFormat="1" ht="30" customHeight="1">
      <c r="A9" s="188" t="s">
        <v>628</v>
      </c>
      <c r="B9" s="1083">
        <v>17</v>
      </c>
      <c r="C9" s="80">
        <v>17</v>
      </c>
      <c r="D9" s="80" t="s">
        <v>1440</v>
      </c>
      <c r="E9" s="81" t="s">
        <v>1494</v>
      </c>
      <c r="F9" s="1083">
        <v>4</v>
      </c>
      <c r="G9" s="80">
        <v>4</v>
      </c>
      <c r="H9" s="80" t="s">
        <v>1440</v>
      </c>
      <c r="I9" s="81" t="s">
        <v>1494</v>
      </c>
      <c r="J9" s="80">
        <v>1438</v>
      </c>
      <c r="K9" s="469">
        <v>1640</v>
      </c>
      <c r="L9" s="615" t="s">
        <v>1203</v>
      </c>
    </row>
    <row r="10" spans="1:12" s="43" customFormat="1" ht="30" customHeight="1">
      <c r="A10" s="189" t="s">
        <v>270</v>
      </c>
      <c r="B10" s="1032">
        <v>113</v>
      </c>
      <c r="C10" s="41">
        <v>49</v>
      </c>
      <c r="D10" s="41">
        <v>64</v>
      </c>
      <c r="E10" s="81" t="s">
        <v>1494</v>
      </c>
      <c r="F10" s="41">
        <v>438</v>
      </c>
      <c r="G10" s="41">
        <v>374</v>
      </c>
      <c r="H10" s="41">
        <v>64</v>
      </c>
      <c r="I10" s="81" t="s">
        <v>1494</v>
      </c>
      <c r="J10" s="41">
        <v>2276</v>
      </c>
      <c r="K10" s="1084">
        <v>159930</v>
      </c>
      <c r="L10" s="615" t="s">
        <v>1192</v>
      </c>
    </row>
    <row r="11" spans="1:12" s="42" customFormat="1" ht="30" customHeight="1">
      <c r="A11" s="188" t="s">
        <v>629</v>
      </c>
      <c r="B11" s="1032">
        <f>SUM(C11:E11)</f>
        <v>20</v>
      </c>
      <c r="C11" s="41">
        <v>20</v>
      </c>
      <c r="D11" s="41" t="s">
        <v>51</v>
      </c>
      <c r="E11" s="81" t="s">
        <v>1494</v>
      </c>
      <c r="F11" s="41">
        <v>1</v>
      </c>
      <c r="G11" s="41">
        <v>1</v>
      </c>
      <c r="H11" s="41" t="s">
        <v>51</v>
      </c>
      <c r="I11" s="81" t="s">
        <v>1494</v>
      </c>
      <c r="J11" s="41">
        <v>1211</v>
      </c>
      <c r="K11" s="1084">
        <v>600</v>
      </c>
      <c r="L11" s="615" t="s">
        <v>1204</v>
      </c>
    </row>
    <row r="12" spans="1:12" s="43" customFormat="1" ht="30" customHeight="1">
      <c r="A12" s="40" t="s">
        <v>1443</v>
      </c>
      <c r="B12" s="41">
        <v>143</v>
      </c>
      <c r="C12" s="41">
        <v>118</v>
      </c>
      <c r="D12" s="41">
        <v>25</v>
      </c>
      <c r="E12" s="88" t="s">
        <v>1494</v>
      </c>
      <c r="F12" s="41">
        <v>403</v>
      </c>
      <c r="G12" s="41">
        <v>378</v>
      </c>
      <c r="H12" s="41">
        <v>25</v>
      </c>
      <c r="I12" s="88" t="s">
        <v>1494</v>
      </c>
      <c r="J12" s="41">
        <v>3143</v>
      </c>
      <c r="K12" s="41">
        <v>131690</v>
      </c>
      <c r="L12" s="87" t="s">
        <v>1443</v>
      </c>
    </row>
    <row r="13" spans="1:12" s="43" customFormat="1" ht="30" customHeight="1">
      <c r="A13" s="40" t="s">
        <v>1436</v>
      </c>
      <c r="B13" s="41">
        <f>SUM(C13:E13)</f>
        <v>154</v>
      </c>
      <c r="C13" s="41">
        <v>111</v>
      </c>
      <c r="D13" s="41">
        <v>43</v>
      </c>
      <c r="E13" s="88" t="s">
        <v>1494</v>
      </c>
      <c r="F13" s="41">
        <f>SUM(G13:I13)</f>
        <v>466</v>
      </c>
      <c r="G13" s="41">
        <v>423</v>
      </c>
      <c r="H13" s="41">
        <v>43</v>
      </c>
      <c r="I13" s="88" t="s">
        <v>1494</v>
      </c>
      <c r="J13" s="41">
        <v>6789</v>
      </c>
      <c r="K13" s="41">
        <v>155610</v>
      </c>
      <c r="L13" s="87" t="s">
        <v>1436</v>
      </c>
    </row>
    <row r="14" spans="1:12" s="43" customFormat="1" ht="30" customHeight="1">
      <c r="A14" s="40" t="s">
        <v>1147</v>
      </c>
      <c r="B14" s="41">
        <v>147</v>
      </c>
      <c r="C14" s="41">
        <v>110</v>
      </c>
      <c r="D14" s="41">
        <v>37</v>
      </c>
      <c r="E14" s="88" t="s">
        <v>1440</v>
      </c>
      <c r="F14" s="41">
        <v>366</v>
      </c>
      <c r="G14" s="41">
        <v>329</v>
      </c>
      <c r="H14" s="41">
        <v>37</v>
      </c>
      <c r="I14" s="88" t="s">
        <v>1440</v>
      </c>
      <c r="J14" s="41">
        <v>2696</v>
      </c>
      <c r="K14" s="41">
        <v>129890</v>
      </c>
      <c r="L14" s="87" t="s">
        <v>1147</v>
      </c>
    </row>
    <row r="15" spans="1:12" s="119" customFormat="1" ht="30" customHeight="1" thickBot="1">
      <c r="A15" s="894" t="s">
        <v>1151</v>
      </c>
      <c r="B15" s="913">
        <v>83</v>
      </c>
      <c r="C15" s="899">
        <v>47</v>
      </c>
      <c r="D15" s="899">
        <v>36</v>
      </c>
      <c r="E15" s="1124" t="s">
        <v>1440</v>
      </c>
      <c r="F15" s="899">
        <v>334</v>
      </c>
      <c r="G15" s="899">
        <v>298</v>
      </c>
      <c r="H15" s="899">
        <v>36</v>
      </c>
      <c r="I15" s="1124" t="s">
        <v>1440</v>
      </c>
      <c r="J15" s="899">
        <v>4040</v>
      </c>
      <c r="K15" s="922">
        <v>115470</v>
      </c>
      <c r="L15" s="895" t="s">
        <v>1160</v>
      </c>
    </row>
    <row r="16" spans="1:12" s="344" customFormat="1" ht="18" customHeight="1">
      <c r="A16" s="1736" t="s">
        <v>1258</v>
      </c>
      <c r="B16" s="1737"/>
      <c r="C16" s="1738"/>
      <c r="D16" s="212"/>
      <c r="E16" s="212"/>
      <c r="F16" s="212"/>
      <c r="G16" s="212"/>
      <c r="H16" s="212"/>
      <c r="I16" s="212"/>
      <c r="J16" s="212"/>
      <c r="K16" s="6"/>
      <c r="L16" s="422" t="s">
        <v>252</v>
      </c>
    </row>
  </sheetData>
  <mergeCells count="8">
    <mergeCell ref="A16:C16"/>
    <mergeCell ref="A1:L1"/>
    <mergeCell ref="A3:A7"/>
    <mergeCell ref="B3:E3"/>
    <mergeCell ref="F3:I3"/>
    <mergeCell ref="L3:L7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T13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1" width="18.28125" style="26" customWidth="1"/>
    <col min="2" max="5" width="23.421875" style="26" customWidth="1"/>
    <col min="6" max="6" width="19.7109375" style="26" customWidth="1"/>
    <col min="7" max="16384" width="13.8515625" style="26" customWidth="1"/>
  </cols>
  <sheetData>
    <row r="1" spans="1:6" s="202" customFormat="1" ht="32.25" customHeight="1">
      <c r="A1" s="1592" t="s">
        <v>1249</v>
      </c>
      <c r="B1" s="1592"/>
      <c r="C1" s="1592"/>
      <c r="D1" s="1592"/>
      <c r="E1" s="1592"/>
      <c r="F1" s="1592"/>
    </row>
    <row r="2" spans="1:6" s="32" customFormat="1" ht="18" customHeight="1">
      <c r="A2" s="32" t="s">
        <v>827</v>
      </c>
      <c r="B2" s="169"/>
      <c r="C2" s="169"/>
      <c r="D2" s="169"/>
      <c r="E2" s="169"/>
      <c r="F2" s="343" t="s">
        <v>814</v>
      </c>
    </row>
    <row r="3" spans="1:6" s="37" customFormat="1" ht="38.25" customHeight="1">
      <c r="A3" s="1491" t="s">
        <v>1458</v>
      </c>
      <c r="B3" s="125" t="s">
        <v>1372</v>
      </c>
      <c r="C3" s="423" t="s">
        <v>839</v>
      </c>
      <c r="D3" s="284" t="s">
        <v>840</v>
      </c>
      <c r="E3" s="284" t="s">
        <v>841</v>
      </c>
      <c r="F3" s="1494" t="s">
        <v>1442</v>
      </c>
    </row>
    <row r="4" spans="1:6" s="37" customFormat="1" ht="38.25" customHeight="1">
      <c r="A4" s="1493"/>
      <c r="B4" s="164" t="s">
        <v>1379</v>
      </c>
      <c r="C4" s="18" t="s">
        <v>836</v>
      </c>
      <c r="D4" s="164" t="s">
        <v>837</v>
      </c>
      <c r="E4" s="164" t="s">
        <v>838</v>
      </c>
      <c r="F4" s="1471"/>
    </row>
    <row r="5" spans="1:6" s="48" customFormat="1" ht="30.75" customHeight="1">
      <c r="A5" s="459" t="s">
        <v>275</v>
      </c>
      <c r="B5" s="949">
        <v>84</v>
      </c>
      <c r="C5" s="778">
        <v>77</v>
      </c>
      <c r="D5" s="80">
        <v>7</v>
      </c>
      <c r="E5" s="80" t="s">
        <v>1494</v>
      </c>
      <c r="F5" s="529" t="s">
        <v>1191</v>
      </c>
    </row>
    <row r="6" spans="1:6" s="48" customFormat="1" ht="30.75" customHeight="1">
      <c r="A6" s="302" t="s">
        <v>1533</v>
      </c>
      <c r="B6" s="950">
        <v>17</v>
      </c>
      <c r="C6" s="951">
        <v>13</v>
      </c>
      <c r="D6" s="347">
        <v>4</v>
      </c>
      <c r="E6" s="80" t="s">
        <v>1494</v>
      </c>
      <c r="F6" s="529" t="s">
        <v>1203</v>
      </c>
    </row>
    <row r="7" spans="1:6" s="289" customFormat="1" ht="30.75" customHeight="1">
      <c r="A7" s="301" t="s">
        <v>272</v>
      </c>
      <c r="B7" s="952">
        <v>113</v>
      </c>
      <c r="C7" s="779">
        <v>106</v>
      </c>
      <c r="D7" s="41">
        <v>7</v>
      </c>
      <c r="E7" s="80" t="s">
        <v>1494</v>
      </c>
      <c r="F7" s="529" t="s">
        <v>1192</v>
      </c>
    </row>
    <row r="8" spans="1:98" s="345" customFormat="1" ht="30.75" customHeight="1">
      <c r="A8" s="302" t="s">
        <v>480</v>
      </c>
      <c r="B8" s="953">
        <f>SUM(C8:E8)</f>
        <v>20</v>
      </c>
      <c r="C8" s="953">
        <v>19</v>
      </c>
      <c r="D8" s="954">
        <v>1</v>
      </c>
      <c r="E8" s="80" t="s">
        <v>1494</v>
      </c>
      <c r="F8" s="529" t="s">
        <v>1204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6" s="289" customFormat="1" ht="30.75" customHeight="1">
      <c r="A9" s="40" t="s">
        <v>1443</v>
      </c>
      <c r="B9" s="779">
        <v>143</v>
      </c>
      <c r="C9" s="779">
        <v>143</v>
      </c>
      <c r="D9" s="41" t="s">
        <v>1494</v>
      </c>
      <c r="E9" s="41" t="s">
        <v>1494</v>
      </c>
      <c r="F9" s="87" t="s">
        <v>1443</v>
      </c>
    </row>
    <row r="10" spans="1:6" s="289" customFormat="1" ht="30.75" customHeight="1">
      <c r="A10" s="40" t="s">
        <v>1436</v>
      </c>
      <c r="B10" s="779">
        <f>SUM(C10:E10)</f>
        <v>154</v>
      </c>
      <c r="C10" s="779">
        <v>120</v>
      </c>
      <c r="D10" s="41">
        <v>34</v>
      </c>
      <c r="E10" s="41" t="s">
        <v>1494</v>
      </c>
      <c r="F10" s="87" t="s">
        <v>1436</v>
      </c>
    </row>
    <row r="11" spans="1:6" s="289" customFormat="1" ht="30.75" customHeight="1">
      <c r="A11" s="40" t="s">
        <v>1147</v>
      </c>
      <c r="B11" s="779">
        <v>147</v>
      </c>
      <c r="C11" s="779">
        <v>112</v>
      </c>
      <c r="D11" s="41">
        <v>35</v>
      </c>
      <c r="E11" s="41" t="s">
        <v>1494</v>
      </c>
      <c r="F11" s="87" t="s">
        <v>1147</v>
      </c>
    </row>
    <row r="12" spans="1:6" s="119" customFormat="1" ht="30.75" customHeight="1">
      <c r="A12" s="296" t="s">
        <v>1151</v>
      </c>
      <c r="B12" s="1085">
        <v>83</v>
      </c>
      <c r="C12" s="1086">
        <v>65</v>
      </c>
      <c r="D12" s="1087">
        <v>18</v>
      </c>
      <c r="E12" s="907">
        <v>0</v>
      </c>
      <c r="F12" s="395" t="s">
        <v>1149</v>
      </c>
    </row>
    <row r="13" spans="1:6" s="78" customFormat="1" ht="18" customHeight="1">
      <c r="A13" s="1741" t="s">
        <v>601</v>
      </c>
      <c r="B13" s="1741"/>
      <c r="C13" s="234"/>
      <c r="D13" s="234"/>
      <c r="E13" s="106"/>
      <c r="F13" s="422" t="s">
        <v>896</v>
      </c>
    </row>
    <row r="14" s="24" customFormat="1" ht="13.5"/>
    <row r="15" s="24" customFormat="1" ht="13.5"/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5" customFormat="1" ht="12.75"/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</sheetData>
  <mergeCells count="4">
    <mergeCell ref="A1:F1"/>
    <mergeCell ref="A3:A4"/>
    <mergeCell ref="F3:F4"/>
    <mergeCell ref="A13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140625" defaultRowHeight="12.75"/>
  <cols>
    <col min="1" max="1" width="16.28125" style="97" customWidth="1"/>
    <col min="2" max="2" width="14.8515625" style="97" customWidth="1"/>
    <col min="3" max="3" width="13.8515625" style="97" customWidth="1"/>
    <col min="4" max="4" width="14.00390625" style="97" customWidth="1"/>
    <col min="5" max="8" width="13.7109375" style="97" customWidth="1"/>
    <col min="9" max="9" width="18.8515625" style="97" customWidth="1"/>
    <col min="10" max="16384" width="9.140625" style="97" customWidth="1"/>
  </cols>
  <sheetData>
    <row r="1" spans="1:9" ht="32.25" customHeight="1">
      <c r="A1" s="1592" t="s">
        <v>1250</v>
      </c>
      <c r="B1" s="1592"/>
      <c r="C1" s="1592"/>
      <c r="D1" s="1592"/>
      <c r="E1" s="1592"/>
      <c r="F1" s="1592"/>
      <c r="G1" s="1592"/>
      <c r="H1" s="1592"/>
      <c r="I1" s="1592"/>
    </row>
    <row r="2" spans="1:9" s="32" customFormat="1" ht="18" customHeight="1">
      <c r="A2" s="33" t="s">
        <v>852</v>
      </c>
      <c r="B2" s="169"/>
      <c r="C2" s="169"/>
      <c r="D2" s="169"/>
      <c r="E2" s="169"/>
      <c r="F2" s="169"/>
      <c r="G2" s="169"/>
      <c r="I2" s="115" t="s">
        <v>842</v>
      </c>
    </row>
    <row r="3" spans="1:9" s="37" customFormat="1" ht="29.25" customHeight="1">
      <c r="A3" s="1491" t="s">
        <v>1198</v>
      </c>
      <c r="B3" s="1701" t="s">
        <v>71</v>
      </c>
      <c r="C3" s="1702"/>
      <c r="D3" s="1703"/>
      <c r="E3" s="1701" t="s">
        <v>72</v>
      </c>
      <c r="F3" s="1703"/>
      <c r="G3" s="1701" t="s">
        <v>73</v>
      </c>
      <c r="H3" s="1702"/>
      <c r="I3" s="1494" t="s">
        <v>1194</v>
      </c>
    </row>
    <row r="4" spans="1:9" s="37" customFormat="1" ht="29.25" customHeight="1">
      <c r="A4" s="1614"/>
      <c r="B4" s="1510" t="s">
        <v>843</v>
      </c>
      <c r="C4" s="1511"/>
      <c r="D4" s="1493"/>
      <c r="E4" s="1471" t="s">
        <v>844</v>
      </c>
      <c r="F4" s="1493"/>
      <c r="G4" s="1471" t="s">
        <v>846</v>
      </c>
      <c r="H4" s="1511"/>
      <c r="I4" s="1495"/>
    </row>
    <row r="5" spans="1:9" s="37" customFormat="1" ht="29.25" customHeight="1">
      <c r="A5" s="1614"/>
      <c r="B5" s="279" t="s">
        <v>857</v>
      </c>
      <c r="C5" s="185" t="s">
        <v>847</v>
      </c>
      <c r="D5" s="279" t="s">
        <v>74</v>
      </c>
      <c r="E5" s="279" t="s">
        <v>75</v>
      </c>
      <c r="F5" s="279" t="s">
        <v>74</v>
      </c>
      <c r="G5" s="125" t="s">
        <v>76</v>
      </c>
      <c r="H5" s="220" t="s">
        <v>74</v>
      </c>
      <c r="I5" s="1495"/>
    </row>
    <row r="6" spans="1:9" s="37" customFormat="1" ht="29.25" customHeight="1">
      <c r="A6" s="1615"/>
      <c r="B6" s="164" t="s">
        <v>1540</v>
      </c>
      <c r="C6" s="18" t="s">
        <v>848</v>
      </c>
      <c r="D6" s="164" t="s">
        <v>849</v>
      </c>
      <c r="E6" s="164" t="s">
        <v>850</v>
      </c>
      <c r="F6" s="164" t="s">
        <v>849</v>
      </c>
      <c r="G6" s="164" t="s">
        <v>851</v>
      </c>
      <c r="H6" s="44" t="s">
        <v>849</v>
      </c>
      <c r="I6" s="1471"/>
    </row>
    <row r="7" spans="1:9" s="37" customFormat="1" ht="27" customHeight="1">
      <c r="A7" s="459" t="s">
        <v>275</v>
      </c>
      <c r="B7" s="346" t="s">
        <v>1494</v>
      </c>
      <c r="C7" s="347" t="s">
        <v>1440</v>
      </c>
      <c r="D7" s="347" t="s">
        <v>1494</v>
      </c>
      <c r="E7" s="347" t="s">
        <v>1440</v>
      </c>
      <c r="F7" s="347" t="s">
        <v>1440</v>
      </c>
      <c r="G7" s="347" t="s">
        <v>1440</v>
      </c>
      <c r="H7" s="435" t="s">
        <v>1440</v>
      </c>
      <c r="I7" s="529" t="s">
        <v>1191</v>
      </c>
    </row>
    <row r="8" spans="1:9" s="37" customFormat="1" ht="27" customHeight="1">
      <c r="A8" s="302" t="s">
        <v>1533</v>
      </c>
      <c r="B8" s="346">
        <v>1</v>
      </c>
      <c r="C8" s="348">
        <v>0</v>
      </c>
      <c r="D8" s="348">
        <v>53555</v>
      </c>
      <c r="E8" s="348">
        <v>0</v>
      </c>
      <c r="F8" s="348">
        <v>0</v>
      </c>
      <c r="G8" s="348">
        <v>0</v>
      </c>
      <c r="H8" s="436">
        <v>0</v>
      </c>
      <c r="I8" s="529" t="s">
        <v>1203</v>
      </c>
    </row>
    <row r="9" spans="1:9" s="37" customFormat="1" ht="27" customHeight="1">
      <c r="A9" s="301" t="s">
        <v>272</v>
      </c>
      <c r="B9" s="346" t="s">
        <v>1494</v>
      </c>
      <c r="C9" s="347" t="s">
        <v>1440</v>
      </c>
      <c r="D9" s="347" t="s">
        <v>1494</v>
      </c>
      <c r="E9" s="347" t="s">
        <v>1440</v>
      </c>
      <c r="F9" s="347" t="s">
        <v>1440</v>
      </c>
      <c r="G9" s="347" t="s">
        <v>1440</v>
      </c>
      <c r="H9" s="435" t="s">
        <v>1440</v>
      </c>
      <c r="I9" s="529" t="s">
        <v>1192</v>
      </c>
    </row>
    <row r="10" spans="1:9" s="37" customFormat="1" ht="27" customHeight="1">
      <c r="A10" s="302" t="s">
        <v>480</v>
      </c>
      <c r="B10" s="346">
        <v>0.5</v>
      </c>
      <c r="C10" s="348">
        <v>0</v>
      </c>
      <c r="D10" s="348">
        <v>40230</v>
      </c>
      <c r="E10" s="348">
        <v>0</v>
      </c>
      <c r="F10" s="348">
        <v>0</v>
      </c>
      <c r="G10" s="348">
        <v>0</v>
      </c>
      <c r="H10" s="436">
        <v>0</v>
      </c>
      <c r="I10" s="529" t="s">
        <v>1204</v>
      </c>
    </row>
    <row r="11" spans="1:9" s="289" customFormat="1" ht="27" customHeight="1">
      <c r="A11" s="349" t="s">
        <v>1443</v>
      </c>
      <c r="B11" s="350">
        <v>1</v>
      </c>
      <c r="C11" s="351">
        <v>0</v>
      </c>
      <c r="D11" s="352">
        <v>79169</v>
      </c>
      <c r="E11" s="351">
        <v>0</v>
      </c>
      <c r="F11" s="351">
        <v>0</v>
      </c>
      <c r="G11" s="351">
        <v>0</v>
      </c>
      <c r="H11" s="377">
        <v>0</v>
      </c>
      <c r="I11" s="353" t="s">
        <v>1443</v>
      </c>
    </row>
    <row r="12" spans="1:9" s="289" customFormat="1" ht="27" customHeight="1">
      <c r="A12" s="349" t="s">
        <v>1436</v>
      </c>
      <c r="B12" s="350">
        <v>0.5</v>
      </c>
      <c r="C12" s="351">
        <v>0</v>
      </c>
      <c r="D12" s="352">
        <v>40500</v>
      </c>
      <c r="E12" s="351">
        <v>0</v>
      </c>
      <c r="F12" s="351">
        <v>0</v>
      </c>
      <c r="G12" s="351">
        <v>0</v>
      </c>
      <c r="H12" s="377">
        <v>0</v>
      </c>
      <c r="I12" s="353" t="s">
        <v>1436</v>
      </c>
    </row>
    <row r="13" spans="1:9" s="289" customFormat="1" ht="27" customHeight="1">
      <c r="A13" s="349" t="s">
        <v>1147</v>
      </c>
      <c r="B13" s="350">
        <v>1</v>
      </c>
      <c r="C13" s="351">
        <v>0</v>
      </c>
      <c r="D13" s="352">
        <v>90500</v>
      </c>
      <c r="E13" s="351">
        <v>0</v>
      </c>
      <c r="F13" s="351">
        <v>0</v>
      </c>
      <c r="G13" s="351">
        <v>0</v>
      </c>
      <c r="H13" s="377">
        <v>0</v>
      </c>
      <c r="I13" s="353" t="s">
        <v>1147</v>
      </c>
    </row>
    <row r="14" spans="1:9" s="119" customFormat="1" ht="27" customHeight="1" thickBot="1">
      <c r="A14" s="892" t="s">
        <v>1151</v>
      </c>
      <c r="B14" s="955">
        <v>3</v>
      </c>
      <c r="C14" s="899">
        <v>2555</v>
      </c>
      <c r="D14" s="925">
        <v>278793</v>
      </c>
      <c r="E14" s="920">
        <v>0</v>
      </c>
      <c r="F14" s="920">
        <v>0</v>
      </c>
      <c r="G14" s="920">
        <v>0</v>
      </c>
      <c r="H14" s="920">
        <v>0</v>
      </c>
      <c r="I14" s="909" t="s">
        <v>1149</v>
      </c>
    </row>
    <row r="15" spans="1:9" s="37" customFormat="1" ht="18" customHeight="1">
      <c r="A15" s="21" t="s">
        <v>897</v>
      </c>
      <c r="B15" s="208"/>
      <c r="C15" s="208"/>
      <c r="D15" s="208"/>
      <c r="E15" s="208"/>
      <c r="F15" s="208"/>
      <c r="H15" s="166"/>
      <c r="I15" s="166" t="s">
        <v>253</v>
      </c>
    </row>
    <row r="16" s="24" customFormat="1" ht="13.5"/>
    <row r="17" s="24" customFormat="1" ht="13.5"/>
    <row r="18" s="24" customFormat="1" ht="13.5"/>
  </sheetData>
  <mergeCells count="9">
    <mergeCell ref="B4:D4"/>
    <mergeCell ref="E4:F4"/>
    <mergeCell ref="G4:H4"/>
    <mergeCell ref="A1:I1"/>
    <mergeCell ref="B3:D3"/>
    <mergeCell ref="E3:F3"/>
    <mergeCell ref="G3:H3"/>
    <mergeCell ref="A3:A6"/>
    <mergeCell ref="I3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G8" sqref="G8"/>
    </sheetView>
  </sheetViews>
  <sheetFormatPr defaultColWidth="9.140625" defaultRowHeight="12.75"/>
  <cols>
    <col min="1" max="1" width="16.57421875" style="26" customWidth="1"/>
    <col min="2" max="2" width="9.8515625" style="26" customWidth="1"/>
    <col min="3" max="3" width="9.7109375" style="26" customWidth="1"/>
    <col min="4" max="15" width="8.7109375" style="26" customWidth="1"/>
    <col min="16" max="16" width="15.140625" style="26" customWidth="1"/>
    <col min="17" max="16384" width="13.8515625" style="26" customWidth="1"/>
  </cols>
  <sheetData>
    <row r="1" spans="1:16" s="97" customFormat="1" ht="32.25" customHeight="1">
      <c r="A1" s="1592" t="s">
        <v>1251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</row>
    <row r="2" spans="1:16" s="32" customFormat="1" ht="18" customHeight="1">
      <c r="A2" s="33" t="s">
        <v>77</v>
      </c>
      <c r="B2" s="33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O2" s="115"/>
      <c r="P2" s="115" t="s">
        <v>78</v>
      </c>
    </row>
    <row r="3" spans="1:16" s="37" customFormat="1" ht="28.5" customHeight="1">
      <c r="A3" s="1491" t="s">
        <v>79</v>
      </c>
      <c r="B3" s="1701" t="s">
        <v>1452</v>
      </c>
      <c r="C3" s="1703"/>
      <c r="D3" s="1701" t="s">
        <v>80</v>
      </c>
      <c r="E3" s="1703"/>
      <c r="F3" s="1701" t="s">
        <v>81</v>
      </c>
      <c r="G3" s="1703"/>
      <c r="H3" s="1701" t="s">
        <v>82</v>
      </c>
      <c r="I3" s="1703"/>
      <c r="J3" s="1701" t="s">
        <v>83</v>
      </c>
      <c r="K3" s="1703"/>
      <c r="L3" s="1701" t="s">
        <v>84</v>
      </c>
      <c r="M3" s="1703"/>
      <c r="N3" s="1701" t="s">
        <v>43</v>
      </c>
      <c r="O3" s="1703"/>
      <c r="P3" s="1494" t="s">
        <v>1453</v>
      </c>
    </row>
    <row r="4" spans="1:16" s="37" customFormat="1" ht="28.5" customHeight="1">
      <c r="A4" s="1492"/>
      <c r="B4" s="1471" t="s">
        <v>1454</v>
      </c>
      <c r="C4" s="1493"/>
      <c r="D4" s="1510" t="s">
        <v>85</v>
      </c>
      <c r="E4" s="1493"/>
      <c r="F4" s="1510" t="s">
        <v>86</v>
      </c>
      <c r="G4" s="1493"/>
      <c r="H4" s="1471" t="s">
        <v>87</v>
      </c>
      <c r="I4" s="1493"/>
      <c r="J4" s="1510" t="s">
        <v>88</v>
      </c>
      <c r="K4" s="1493"/>
      <c r="L4" s="1471" t="s">
        <v>89</v>
      </c>
      <c r="M4" s="1493"/>
      <c r="N4" s="1471" t="s">
        <v>90</v>
      </c>
      <c r="O4" s="1493"/>
      <c r="P4" s="1495"/>
    </row>
    <row r="5" spans="1:16" s="37" customFormat="1" ht="28.5" customHeight="1">
      <c r="A5" s="1492"/>
      <c r="B5" s="125" t="s">
        <v>91</v>
      </c>
      <c r="C5" s="125" t="s">
        <v>92</v>
      </c>
      <c r="D5" s="125" t="s">
        <v>91</v>
      </c>
      <c r="E5" s="125" t="s">
        <v>92</v>
      </c>
      <c r="F5" s="125" t="s">
        <v>91</v>
      </c>
      <c r="G5" s="125" t="s">
        <v>92</v>
      </c>
      <c r="H5" s="125" t="s">
        <v>91</v>
      </c>
      <c r="I5" s="125" t="s">
        <v>92</v>
      </c>
      <c r="J5" s="125" t="s">
        <v>91</v>
      </c>
      <c r="K5" s="125" t="s">
        <v>92</v>
      </c>
      <c r="L5" s="125" t="s">
        <v>91</v>
      </c>
      <c r="M5" s="125" t="s">
        <v>92</v>
      </c>
      <c r="N5" s="125" t="s">
        <v>91</v>
      </c>
      <c r="O5" s="125" t="s">
        <v>92</v>
      </c>
      <c r="P5" s="1495"/>
    </row>
    <row r="6" spans="1:16" s="37" customFormat="1" ht="28.5" customHeight="1">
      <c r="A6" s="1493"/>
      <c r="B6" s="164" t="s">
        <v>93</v>
      </c>
      <c r="C6" s="164" t="s">
        <v>94</v>
      </c>
      <c r="D6" s="164" t="s">
        <v>93</v>
      </c>
      <c r="E6" s="164" t="s">
        <v>94</v>
      </c>
      <c r="F6" s="164" t="s">
        <v>93</v>
      </c>
      <c r="G6" s="164" t="s">
        <v>94</v>
      </c>
      <c r="H6" s="164" t="s">
        <v>93</v>
      </c>
      <c r="I6" s="164" t="s">
        <v>94</v>
      </c>
      <c r="J6" s="164" t="s">
        <v>93</v>
      </c>
      <c r="K6" s="164" t="s">
        <v>94</v>
      </c>
      <c r="L6" s="164" t="s">
        <v>93</v>
      </c>
      <c r="M6" s="164" t="s">
        <v>94</v>
      </c>
      <c r="N6" s="164" t="s">
        <v>93</v>
      </c>
      <c r="O6" s="164" t="s">
        <v>94</v>
      </c>
      <c r="P6" s="1471"/>
    </row>
    <row r="7" spans="1:16" s="82" customFormat="1" ht="35.25" customHeight="1">
      <c r="A7" s="459" t="s">
        <v>275</v>
      </c>
      <c r="B7" s="1088">
        <v>7.5</v>
      </c>
      <c r="C7" s="1089">
        <v>5.1</v>
      </c>
      <c r="D7" s="354" t="s">
        <v>1440</v>
      </c>
      <c r="E7" s="354" t="s">
        <v>1440</v>
      </c>
      <c r="F7" s="354" t="s">
        <v>1440</v>
      </c>
      <c r="G7" s="354" t="s">
        <v>1440</v>
      </c>
      <c r="H7" s="354" t="s">
        <v>1440</v>
      </c>
      <c r="I7" s="354" t="s">
        <v>1440</v>
      </c>
      <c r="J7" s="354" t="s">
        <v>1440</v>
      </c>
      <c r="K7" s="354" t="s">
        <v>1440</v>
      </c>
      <c r="L7" s="354" t="s">
        <v>1440</v>
      </c>
      <c r="M7" s="354" t="s">
        <v>1440</v>
      </c>
      <c r="N7" s="1089">
        <v>7.5</v>
      </c>
      <c r="O7" s="1090">
        <v>5.1</v>
      </c>
      <c r="P7" s="615" t="s">
        <v>1191</v>
      </c>
    </row>
    <row r="8" spans="1:16" s="242" customFormat="1" ht="35.25" customHeight="1">
      <c r="A8" s="302" t="s">
        <v>1533</v>
      </c>
      <c r="B8" s="1091">
        <v>17</v>
      </c>
      <c r="C8" s="1091">
        <v>52</v>
      </c>
      <c r="D8" s="1092">
        <v>9</v>
      </c>
      <c r="E8" s="1092">
        <v>45</v>
      </c>
      <c r="F8" s="354" t="s">
        <v>1440</v>
      </c>
      <c r="G8" s="354" t="s">
        <v>1440</v>
      </c>
      <c r="H8" s="354" t="s">
        <v>1440</v>
      </c>
      <c r="I8" s="354" t="s">
        <v>1440</v>
      </c>
      <c r="J8" s="354" t="s">
        <v>1440</v>
      </c>
      <c r="K8" s="354" t="s">
        <v>1440</v>
      </c>
      <c r="L8" s="354" t="s">
        <v>1440</v>
      </c>
      <c r="M8" s="354" t="s">
        <v>1440</v>
      </c>
      <c r="N8" s="1092">
        <v>8</v>
      </c>
      <c r="O8" s="1093">
        <v>7</v>
      </c>
      <c r="P8" s="615" t="s">
        <v>1203</v>
      </c>
    </row>
    <row r="9" spans="1:16" s="42" customFormat="1" ht="35.25" customHeight="1">
      <c r="A9" s="301" t="s">
        <v>272</v>
      </c>
      <c r="B9" s="1094">
        <v>3</v>
      </c>
      <c r="C9" s="896">
        <v>0.4</v>
      </c>
      <c r="D9" s="354" t="s">
        <v>1440</v>
      </c>
      <c r="E9" s="354" t="s">
        <v>1440</v>
      </c>
      <c r="F9" s="354" t="s">
        <v>1440</v>
      </c>
      <c r="G9" s="354" t="s">
        <v>1440</v>
      </c>
      <c r="H9" s="354" t="s">
        <v>1440</v>
      </c>
      <c r="I9" s="354" t="s">
        <v>1440</v>
      </c>
      <c r="J9" s="354" t="s">
        <v>1440</v>
      </c>
      <c r="K9" s="354" t="s">
        <v>1440</v>
      </c>
      <c r="L9" s="354" t="s">
        <v>1440</v>
      </c>
      <c r="M9" s="354" t="s">
        <v>1440</v>
      </c>
      <c r="N9" s="896">
        <v>3</v>
      </c>
      <c r="O9" s="1095">
        <v>0.4</v>
      </c>
      <c r="P9" s="615" t="s">
        <v>1192</v>
      </c>
    </row>
    <row r="10" spans="1:16" s="357" customFormat="1" ht="35.25" customHeight="1">
      <c r="A10" s="302" t="s">
        <v>480</v>
      </c>
      <c r="B10" s="1096">
        <v>23</v>
      </c>
      <c r="C10" s="1096">
        <v>64.52</v>
      </c>
      <c r="D10" s="1096">
        <v>11</v>
      </c>
      <c r="E10" s="1096">
        <v>53</v>
      </c>
      <c r="F10" s="355" t="s">
        <v>50</v>
      </c>
      <c r="G10" s="355" t="s">
        <v>50</v>
      </c>
      <c r="H10" s="356" t="s">
        <v>1440</v>
      </c>
      <c r="I10" s="356" t="s">
        <v>1440</v>
      </c>
      <c r="J10" s="354" t="s">
        <v>1440</v>
      </c>
      <c r="K10" s="354" t="s">
        <v>1440</v>
      </c>
      <c r="L10" s="354" t="s">
        <v>1440</v>
      </c>
      <c r="M10" s="356"/>
      <c r="N10" s="355">
        <v>12</v>
      </c>
      <c r="O10" s="1097">
        <v>11.52</v>
      </c>
      <c r="P10" s="615" t="s">
        <v>1204</v>
      </c>
    </row>
    <row r="11" spans="1:16" s="43" customFormat="1" ht="35.25" customHeight="1">
      <c r="A11" s="40" t="s">
        <v>1448</v>
      </c>
      <c r="B11" s="896">
        <v>24</v>
      </c>
      <c r="C11" s="896">
        <v>38</v>
      </c>
      <c r="D11" s="896">
        <v>6</v>
      </c>
      <c r="E11" s="896">
        <v>28</v>
      </c>
      <c r="F11" s="355" t="s">
        <v>50</v>
      </c>
      <c r="G11" s="355" t="s">
        <v>50</v>
      </c>
      <c r="H11" s="355" t="s">
        <v>50</v>
      </c>
      <c r="I11" s="355" t="s">
        <v>50</v>
      </c>
      <c r="J11" s="355" t="s">
        <v>50</v>
      </c>
      <c r="K11" s="355" t="s">
        <v>50</v>
      </c>
      <c r="L11" s="355" t="s">
        <v>50</v>
      </c>
      <c r="M11" s="355" t="s">
        <v>50</v>
      </c>
      <c r="N11" s="896">
        <v>18</v>
      </c>
      <c r="O11" s="1095">
        <v>10</v>
      </c>
      <c r="P11" s="42" t="s">
        <v>1448</v>
      </c>
    </row>
    <row r="12" spans="1:16" s="43" customFormat="1" ht="35.25" customHeight="1">
      <c r="A12" s="40" t="s">
        <v>1436</v>
      </c>
      <c r="B12" s="896">
        <f>SUM(D12,F12,H12,J12,L12,N12)</f>
        <v>21</v>
      </c>
      <c r="C12" s="896">
        <f>SUM(E12,G12,I12,K12,M12,O12)</f>
        <v>69</v>
      </c>
      <c r="D12" s="896">
        <v>13</v>
      </c>
      <c r="E12" s="896">
        <v>63</v>
      </c>
      <c r="F12" s="355" t="s">
        <v>51</v>
      </c>
      <c r="G12" s="355" t="s">
        <v>51</v>
      </c>
      <c r="H12" s="355" t="s">
        <v>51</v>
      </c>
      <c r="I12" s="355" t="s">
        <v>51</v>
      </c>
      <c r="J12" s="355" t="s">
        <v>51</v>
      </c>
      <c r="K12" s="355" t="s">
        <v>51</v>
      </c>
      <c r="L12" s="355" t="s">
        <v>51</v>
      </c>
      <c r="M12" s="355" t="s">
        <v>51</v>
      </c>
      <c r="N12" s="896">
        <v>8</v>
      </c>
      <c r="O12" s="1095">
        <v>6</v>
      </c>
      <c r="P12" s="42" t="s">
        <v>1436</v>
      </c>
    </row>
    <row r="13" spans="1:16" s="43" customFormat="1" ht="35.25" customHeight="1">
      <c r="A13" s="40" t="s">
        <v>1147</v>
      </c>
      <c r="B13" s="896">
        <v>23</v>
      </c>
      <c r="C13" s="896">
        <v>43.9</v>
      </c>
      <c r="D13" s="896">
        <v>14</v>
      </c>
      <c r="E13" s="896">
        <v>39.4</v>
      </c>
      <c r="F13" s="355" t="s">
        <v>1440</v>
      </c>
      <c r="G13" s="355" t="s">
        <v>1440</v>
      </c>
      <c r="H13" s="355" t="s">
        <v>1440</v>
      </c>
      <c r="I13" s="355" t="s">
        <v>1440</v>
      </c>
      <c r="J13" s="355" t="s">
        <v>1440</v>
      </c>
      <c r="K13" s="355" t="s">
        <v>1440</v>
      </c>
      <c r="L13" s="355" t="s">
        <v>1440</v>
      </c>
      <c r="M13" s="355" t="s">
        <v>1440</v>
      </c>
      <c r="N13" s="896">
        <v>9</v>
      </c>
      <c r="O13" s="896">
        <v>4.5</v>
      </c>
      <c r="P13" s="87" t="s">
        <v>1147</v>
      </c>
    </row>
    <row r="14" spans="1:16" s="119" customFormat="1" ht="35.25" customHeight="1">
      <c r="A14" s="296" t="s">
        <v>1151</v>
      </c>
      <c r="B14" s="1434">
        <v>33.5</v>
      </c>
      <c r="C14" s="1174">
        <v>63.2</v>
      </c>
      <c r="D14" s="1435">
        <v>7.5</v>
      </c>
      <c r="E14" s="1435">
        <v>37.5</v>
      </c>
      <c r="F14" s="1436" t="s">
        <v>1440</v>
      </c>
      <c r="G14" s="1436" t="s">
        <v>1440</v>
      </c>
      <c r="H14" s="1436" t="s">
        <v>1440</v>
      </c>
      <c r="I14" s="1436" t="s">
        <v>1440</v>
      </c>
      <c r="J14" s="1436" t="s">
        <v>1440</v>
      </c>
      <c r="K14" s="1436" t="s">
        <v>1440</v>
      </c>
      <c r="L14" s="1436" t="s">
        <v>1440</v>
      </c>
      <c r="M14" s="1436" t="s">
        <v>1440</v>
      </c>
      <c r="N14" s="1435">
        <v>26</v>
      </c>
      <c r="O14" s="1435">
        <v>25.7</v>
      </c>
      <c r="P14" s="395" t="s">
        <v>1149</v>
      </c>
    </row>
    <row r="15" spans="1:16" s="78" customFormat="1" ht="18" customHeight="1">
      <c r="A15" s="231" t="s">
        <v>1259</v>
      </c>
      <c r="B15" s="233"/>
      <c r="I15" s="312"/>
      <c r="P15" s="312" t="s">
        <v>254</v>
      </c>
    </row>
    <row r="16" s="24" customFormat="1" ht="13.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5" customFormat="1" ht="12.75"/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</sheetData>
  <mergeCells count="17">
    <mergeCell ref="A1:P1"/>
    <mergeCell ref="A3:A6"/>
    <mergeCell ref="B3:C3"/>
    <mergeCell ref="D3:E3"/>
    <mergeCell ref="F3:G3"/>
    <mergeCell ref="H3:I3"/>
    <mergeCell ref="J3:K3"/>
    <mergeCell ref="L3:M3"/>
    <mergeCell ref="N3:O3"/>
    <mergeCell ref="P3:P6"/>
    <mergeCell ref="J4:K4"/>
    <mergeCell ref="L4:M4"/>
    <mergeCell ref="N4:O4"/>
    <mergeCell ref="B4:C4"/>
    <mergeCell ref="D4:E4"/>
    <mergeCell ref="F4:G4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1"/>
  <sheetViews>
    <sheetView zoomScaleSheetLayoutView="100" workbookViewId="0" topLeftCell="A1">
      <selection activeCell="H15" sqref="H15"/>
    </sheetView>
  </sheetViews>
  <sheetFormatPr defaultColWidth="9.140625" defaultRowHeight="12.75"/>
  <cols>
    <col min="1" max="1" width="17.00390625" style="26" customWidth="1"/>
    <col min="2" max="4" width="11.140625" style="26" customWidth="1"/>
    <col min="5" max="5" width="10.421875" style="26" customWidth="1"/>
    <col min="6" max="6" width="11.140625" style="26" customWidth="1"/>
    <col min="7" max="7" width="11.421875" style="26" customWidth="1"/>
    <col min="8" max="10" width="11.28125" style="26" customWidth="1"/>
    <col min="11" max="11" width="14.8515625" style="26" customWidth="1"/>
    <col min="12" max="12" width="8.7109375" style="26" customWidth="1"/>
    <col min="13" max="13" width="11.140625" style="26" customWidth="1"/>
    <col min="14" max="14" width="7.421875" style="26" customWidth="1"/>
    <col min="15" max="15" width="8.7109375" style="26" customWidth="1"/>
    <col min="16" max="16" width="10.421875" style="26" customWidth="1"/>
    <col min="17" max="17" width="7.421875" style="26" customWidth="1"/>
    <col min="18" max="18" width="8.7109375" style="26" customWidth="1"/>
    <col min="19" max="19" width="10.00390625" style="26" customWidth="1"/>
    <col min="20" max="20" width="13.8515625" style="26" customWidth="1"/>
    <col min="21" max="16384" width="10.00390625" style="26" customWidth="1"/>
  </cols>
  <sheetData>
    <row r="1" spans="1:20" s="97" customFormat="1" ht="32.25" customHeight="1">
      <c r="A1" s="1592" t="s">
        <v>1252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95"/>
      <c r="M1" s="95"/>
      <c r="N1" s="95"/>
      <c r="O1" s="95"/>
      <c r="P1" s="95"/>
      <c r="Q1" s="95"/>
      <c r="R1" s="95"/>
      <c r="S1" s="95"/>
      <c r="T1" s="95"/>
    </row>
    <row r="2" spans="1:11" s="32" customFormat="1" ht="15.75" customHeight="1">
      <c r="A2" s="33" t="s">
        <v>95</v>
      </c>
      <c r="B2" s="33"/>
      <c r="C2" s="169"/>
      <c r="D2" s="169"/>
      <c r="E2" s="169"/>
      <c r="F2" s="169"/>
      <c r="G2" s="169"/>
      <c r="H2" s="169"/>
      <c r="I2" s="169"/>
      <c r="K2" s="115" t="s">
        <v>60</v>
      </c>
    </row>
    <row r="3" spans="1:11" s="37" customFormat="1" ht="12.75" customHeight="1">
      <c r="A3" s="1491" t="s">
        <v>1451</v>
      </c>
      <c r="B3" s="1701" t="s">
        <v>96</v>
      </c>
      <c r="C3" s="1702"/>
      <c r="D3" s="1703"/>
      <c r="E3" s="1701" t="s">
        <v>97</v>
      </c>
      <c r="F3" s="1702"/>
      <c r="G3" s="1703"/>
      <c r="H3" s="1701" t="s">
        <v>98</v>
      </c>
      <c r="I3" s="1702"/>
      <c r="J3" s="1703"/>
      <c r="K3" s="1701" t="s">
        <v>1442</v>
      </c>
    </row>
    <row r="4" spans="1:11" s="37" customFormat="1" ht="12.75" customHeight="1">
      <c r="A4" s="1492"/>
      <c r="B4" s="1471" t="s">
        <v>1454</v>
      </c>
      <c r="C4" s="1511"/>
      <c r="D4" s="1493"/>
      <c r="E4" s="1471" t="s">
        <v>101</v>
      </c>
      <c r="F4" s="1511"/>
      <c r="G4" s="1493"/>
      <c r="H4" s="1510" t="s">
        <v>102</v>
      </c>
      <c r="I4" s="1511"/>
      <c r="J4" s="1493"/>
      <c r="K4" s="1495"/>
    </row>
    <row r="5" spans="1:11" s="37" customFormat="1" ht="12.75" customHeight="1">
      <c r="A5" s="1492"/>
      <c r="B5" s="125" t="s">
        <v>104</v>
      </c>
      <c r="C5" s="125" t="s">
        <v>91</v>
      </c>
      <c r="D5" s="285" t="s">
        <v>105</v>
      </c>
      <c r="E5" s="125" t="s">
        <v>104</v>
      </c>
      <c r="F5" s="125" t="s">
        <v>91</v>
      </c>
      <c r="G5" s="285" t="s">
        <v>105</v>
      </c>
      <c r="H5" s="125" t="s">
        <v>104</v>
      </c>
      <c r="I5" s="125" t="s">
        <v>91</v>
      </c>
      <c r="J5" s="285" t="s">
        <v>105</v>
      </c>
      <c r="K5" s="1495"/>
    </row>
    <row r="6" spans="1:11" s="37" customFormat="1" ht="12.75" customHeight="1">
      <c r="A6" s="1492"/>
      <c r="B6" s="282"/>
      <c r="C6" s="282"/>
      <c r="D6" s="282" t="s">
        <v>108</v>
      </c>
      <c r="E6" s="282"/>
      <c r="F6" s="282"/>
      <c r="G6" s="282" t="s">
        <v>108</v>
      </c>
      <c r="H6" s="282"/>
      <c r="I6" s="282"/>
      <c r="J6" s="282" t="s">
        <v>108</v>
      </c>
      <c r="K6" s="1495"/>
    </row>
    <row r="7" spans="1:11" s="37" customFormat="1" ht="12.75" customHeight="1">
      <c r="A7" s="1493"/>
      <c r="B7" s="164" t="s">
        <v>109</v>
      </c>
      <c r="C7" s="164" t="s">
        <v>93</v>
      </c>
      <c r="D7" s="164" t="s">
        <v>110</v>
      </c>
      <c r="E7" s="164" t="s">
        <v>109</v>
      </c>
      <c r="F7" s="164" t="s">
        <v>93</v>
      </c>
      <c r="G7" s="164" t="s">
        <v>110</v>
      </c>
      <c r="H7" s="164" t="s">
        <v>109</v>
      </c>
      <c r="I7" s="164" t="s">
        <v>93</v>
      </c>
      <c r="J7" s="164" t="s">
        <v>110</v>
      </c>
      <c r="K7" s="1471"/>
    </row>
    <row r="8" spans="1:11" s="43" customFormat="1" ht="12" customHeight="1">
      <c r="A8" s="652" t="s">
        <v>111</v>
      </c>
      <c r="B8" s="1447">
        <v>7</v>
      </c>
      <c r="C8" s="1443">
        <v>6.3</v>
      </c>
      <c r="D8" s="1448">
        <v>0</v>
      </c>
      <c r="E8" s="1439" t="s">
        <v>1440</v>
      </c>
      <c r="F8" s="1439" t="s">
        <v>1440</v>
      </c>
      <c r="G8" s="1439" t="s">
        <v>1440</v>
      </c>
      <c r="H8" s="1449">
        <v>1</v>
      </c>
      <c r="I8" s="1443">
        <v>0.5</v>
      </c>
      <c r="J8" s="1437">
        <v>0</v>
      </c>
      <c r="K8" s="535" t="s">
        <v>1191</v>
      </c>
    </row>
    <row r="9" spans="1:11" s="311" customFormat="1" ht="12" customHeight="1">
      <c r="A9" s="653" t="s">
        <v>112</v>
      </c>
      <c r="B9" s="1450">
        <v>6</v>
      </c>
      <c r="C9" s="1451">
        <v>2.24</v>
      </c>
      <c r="D9" s="1452">
        <v>6181</v>
      </c>
      <c r="E9" s="1439" t="s">
        <v>1440</v>
      </c>
      <c r="F9" s="1439" t="s">
        <v>1440</v>
      </c>
      <c r="G9" s="1439" t="s">
        <v>1440</v>
      </c>
      <c r="H9" s="1439">
        <v>2</v>
      </c>
      <c r="I9" s="1453">
        <v>1.15</v>
      </c>
      <c r="J9" s="1439">
        <v>2744</v>
      </c>
      <c r="K9" s="535" t="s">
        <v>1203</v>
      </c>
    </row>
    <row r="10" spans="1:11" s="43" customFormat="1" ht="12" customHeight="1">
      <c r="A10" s="656" t="s">
        <v>113</v>
      </c>
      <c r="B10" s="1454" t="s">
        <v>1440</v>
      </c>
      <c r="C10" s="1439" t="s">
        <v>1440</v>
      </c>
      <c r="D10" s="1439" t="s">
        <v>59</v>
      </c>
      <c r="E10" s="1439" t="s">
        <v>1440</v>
      </c>
      <c r="F10" s="1439" t="s">
        <v>1440</v>
      </c>
      <c r="G10" s="1439" t="s">
        <v>1440</v>
      </c>
      <c r="H10" s="1439" t="s">
        <v>1440</v>
      </c>
      <c r="I10" s="1439" t="s">
        <v>1440</v>
      </c>
      <c r="J10" s="1439" t="s">
        <v>1440</v>
      </c>
      <c r="K10" s="535" t="s">
        <v>1192</v>
      </c>
    </row>
    <row r="11" spans="1:11" s="358" customFormat="1" ht="12" customHeight="1">
      <c r="A11" s="653" t="s">
        <v>114</v>
      </c>
      <c r="B11" s="1454">
        <v>4</v>
      </c>
      <c r="C11" s="1444">
        <v>1.5</v>
      </c>
      <c r="D11" s="1439">
        <v>300</v>
      </c>
      <c r="E11" s="1439" t="s">
        <v>1440</v>
      </c>
      <c r="F11" s="1439" t="s">
        <v>1440</v>
      </c>
      <c r="G11" s="1439" t="s">
        <v>1440</v>
      </c>
      <c r="H11" s="1439">
        <v>2</v>
      </c>
      <c r="I11" s="1455">
        <v>0.5</v>
      </c>
      <c r="J11" s="1439">
        <v>300</v>
      </c>
      <c r="K11" s="535" t="s">
        <v>1204</v>
      </c>
    </row>
    <row r="12" spans="1:11" s="43" customFormat="1" ht="12" customHeight="1">
      <c r="A12" s="40" t="s">
        <v>1448</v>
      </c>
      <c r="B12" s="770">
        <v>21</v>
      </c>
      <c r="C12" s="1443">
        <v>8</v>
      </c>
      <c r="D12" s="1448">
        <v>27819</v>
      </c>
      <c r="E12" s="1437">
        <v>1</v>
      </c>
      <c r="F12" s="1398">
        <v>0.2</v>
      </c>
      <c r="G12" s="1437">
        <v>158</v>
      </c>
      <c r="H12" s="1449">
        <v>6</v>
      </c>
      <c r="I12" s="1443">
        <v>0.95</v>
      </c>
      <c r="J12" s="1437">
        <v>4930</v>
      </c>
      <c r="K12" s="87" t="s">
        <v>1448</v>
      </c>
    </row>
    <row r="13" spans="1:11" s="43" customFormat="1" ht="12" customHeight="1">
      <c r="A13" s="40" t="s">
        <v>1436</v>
      </c>
      <c r="B13" s="770">
        <v>14</v>
      </c>
      <c r="C13" s="1443">
        <v>7.59</v>
      </c>
      <c r="D13" s="1448">
        <v>113916</v>
      </c>
      <c r="E13" s="1445" t="s">
        <v>1440</v>
      </c>
      <c r="F13" s="1445" t="s">
        <v>1440</v>
      </c>
      <c r="G13" s="1445" t="s">
        <v>1440</v>
      </c>
      <c r="H13" s="1449">
        <v>5</v>
      </c>
      <c r="I13" s="1443">
        <v>3.8</v>
      </c>
      <c r="J13" s="1437">
        <v>21066</v>
      </c>
      <c r="K13" s="87" t="s">
        <v>1436</v>
      </c>
    </row>
    <row r="14" spans="1:11" s="43" customFormat="1" ht="12" customHeight="1">
      <c r="A14" s="40" t="s">
        <v>1147</v>
      </c>
      <c r="B14" s="770">
        <v>26</v>
      </c>
      <c r="C14" s="1443">
        <v>13.3</v>
      </c>
      <c r="D14" s="1448">
        <v>102065</v>
      </c>
      <c r="E14" s="1445" t="s">
        <v>1440</v>
      </c>
      <c r="F14" s="1445" t="s">
        <v>1440</v>
      </c>
      <c r="G14" s="1445" t="s">
        <v>1440</v>
      </c>
      <c r="H14" s="1449">
        <v>7</v>
      </c>
      <c r="I14" s="1443">
        <v>6.4</v>
      </c>
      <c r="J14" s="1437">
        <v>39495</v>
      </c>
      <c r="K14" s="87" t="s">
        <v>1147</v>
      </c>
    </row>
    <row r="15" spans="1:11" s="119" customFormat="1" ht="12" customHeight="1">
      <c r="A15" s="296" t="s">
        <v>1151</v>
      </c>
      <c r="B15" s="903">
        <v>13</v>
      </c>
      <c r="C15" s="1119">
        <v>4</v>
      </c>
      <c r="D15" s="903">
        <v>63839</v>
      </c>
      <c r="E15" s="1456" t="s">
        <v>1440</v>
      </c>
      <c r="F15" s="1456" t="s">
        <v>1440</v>
      </c>
      <c r="G15" s="1456" t="s">
        <v>1440</v>
      </c>
      <c r="H15" s="903">
        <v>4</v>
      </c>
      <c r="I15" s="1119">
        <v>0</v>
      </c>
      <c r="J15" s="903">
        <v>2229</v>
      </c>
      <c r="K15" s="395" t="s">
        <v>1149</v>
      </c>
    </row>
    <row r="16" spans="1:20" s="119" customFormat="1" ht="10.5" customHeight="1">
      <c r="A16" s="101"/>
      <c r="B16" s="471"/>
      <c r="C16" s="472"/>
      <c r="D16" s="473"/>
      <c r="E16" s="474"/>
      <c r="F16" s="474"/>
      <c r="G16" s="474"/>
      <c r="H16" s="475"/>
      <c r="I16" s="472"/>
      <c r="J16" s="471"/>
      <c r="K16" s="471"/>
      <c r="L16" s="472"/>
      <c r="M16" s="471"/>
      <c r="N16" s="476"/>
      <c r="O16" s="476"/>
      <c r="P16" s="476"/>
      <c r="Q16" s="471"/>
      <c r="R16" s="474"/>
      <c r="S16" s="474"/>
      <c r="T16" s="101"/>
    </row>
    <row r="17" spans="1:11" s="37" customFormat="1" ht="15" customHeight="1">
      <c r="A17" s="1491" t="s">
        <v>1451</v>
      </c>
      <c r="B17" s="1668" t="s">
        <v>115</v>
      </c>
      <c r="C17" s="1662"/>
      <c r="D17" s="1663"/>
      <c r="E17" s="1701" t="s">
        <v>99</v>
      </c>
      <c r="F17" s="1702"/>
      <c r="G17" s="1703"/>
      <c r="H17" s="1701" t="s">
        <v>100</v>
      </c>
      <c r="I17" s="1702"/>
      <c r="J17" s="1703"/>
      <c r="K17" s="1701" t="s">
        <v>174</v>
      </c>
    </row>
    <row r="18" spans="1:11" s="37" customFormat="1" ht="15" customHeight="1">
      <c r="A18" s="1492"/>
      <c r="B18" s="1562" t="s">
        <v>116</v>
      </c>
      <c r="C18" s="1664"/>
      <c r="D18" s="1560"/>
      <c r="E18" s="1471" t="s">
        <v>103</v>
      </c>
      <c r="F18" s="1511"/>
      <c r="G18" s="1493"/>
      <c r="H18" s="1471" t="s">
        <v>90</v>
      </c>
      <c r="I18" s="1511"/>
      <c r="J18" s="1493"/>
      <c r="K18" s="1495"/>
    </row>
    <row r="19" spans="1:11" s="37" customFormat="1" ht="15" customHeight="1">
      <c r="A19" s="1492"/>
      <c r="B19" s="125" t="s">
        <v>106</v>
      </c>
      <c r="C19" s="125" t="s">
        <v>91</v>
      </c>
      <c r="D19" s="285" t="s">
        <v>105</v>
      </c>
      <c r="E19" s="125" t="s">
        <v>104</v>
      </c>
      <c r="F19" s="125" t="s">
        <v>91</v>
      </c>
      <c r="G19" s="125" t="s">
        <v>107</v>
      </c>
      <c r="H19" s="125" t="s">
        <v>104</v>
      </c>
      <c r="I19" s="125" t="s">
        <v>91</v>
      </c>
      <c r="J19" s="285" t="s">
        <v>105</v>
      </c>
      <c r="K19" s="1495"/>
    </row>
    <row r="20" spans="1:11" s="37" customFormat="1" ht="15" customHeight="1">
      <c r="A20" s="1492"/>
      <c r="B20" s="282"/>
      <c r="C20" s="282"/>
      <c r="D20" s="282" t="s">
        <v>108</v>
      </c>
      <c r="E20" s="282"/>
      <c r="F20" s="282"/>
      <c r="G20" s="282" t="s">
        <v>108</v>
      </c>
      <c r="H20" s="282"/>
      <c r="I20" s="282"/>
      <c r="J20" s="282" t="s">
        <v>108</v>
      </c>
      <c r="K20" s="1495"/>
    </row>
    <row r="21" spans="1:11" s="37" customFormat="1" ht="15" customHeight="1">
      <c r="A21" s="1493"/>
      <c r="B21" s="164" t="s">
        <v>109</v>
      </c>
      <c r="C21" s="164" t="s">
        <v>93</v>
      </c>
      <c r="D21" s="164" t="s">
        <v>110</v>
      </c>
      <c r="E21" s="164" t="s">
        <v>109</v>
      </c>
      <c r="F21" s="164" t="s">
        <v>93</v>
      </c>
      <c r="G21" s="164" t="s">
        <v>110</v>
      </c>
      <c r="H21" s="164" t="s">
        <v>109</v>
      </c>
      <c r="I21" s="164" t="s">
        <v>93</v>
      </c>
      <c r="J21" s="164" t="s">
        <v>110</v>
      </c>
      <c r="K21" s="1471"/>
    </row>
    <row r="22" spans="1:11" s="43" customFormat="1" ht="12" customHeight="1">
      <c r="A22" s="576" t="s">
        <v>111</v>
      </c>
      <c r="B22" s="1437">
        <v>3</v>
      </c>
      <c r="C22" s="1443">
        <v>4.6</v>
      </c>
      <c r="D22" s="1437">
        <v>0</v>
      </c>
      <c r="E22" s="1439" t="s">
        <v>1440</v>
      </c>
      <c r="F22" s="1439" t="s">
        <v>1440</v>
      </c>
      <c r="G22" s="1439" t="s">
        <v>1440</v>
      </c>
      <c r="H22" s="1437">
        <v>3</v>
      </c>
      <c r="I22" s="1443">
        <v>1.2</v>
      </c>
      <c r="J22" s="1444" t="s">
        <v>1440</v>
      </c>
      <c r="K22" s="535" t="s">
        <v>1191</v>
      </c>
    </row>
    <row r="23" spans="1:11" s="311" customFormat="1" ht="12" customHeight="1">
      <c r="A23" s="580" t="s">
        <v>112</v>
      </c>
      <c r="B23" s="1439">
        <v>4</v>
      </c>
      <c r="C23" s="1444">
        <v>1.09</v>
      </c>
      <c r="D23" s="1439">
        <v>3437</v>
      </c>
      <c r="E23" s="1439" t="s">
        <v>1440</v>
      </c>
      <c r="F23" s="1439" t="s">
        <v>1440</v>
      </c>
      <c r="G23" s="1439" t="s">
        <v>1440</v>
      </c>
      <c r="H23" s="1438" t="s">
        <v>1440</v>
      </c>
      <c r="I23" s="1444" t="s">
        <v>1440</v>
      </c>
      <c r="J23" s="1438" t="s">
        <v>1440</v>
      </c>
      <c r="K23" s="535" t="s">
        <v>1203</v>
      </c>
    </row>
    <row r="24" spans="1:11" s="43" customFormat="1" ht="12" customHeight="1">
      <c r="A24" s="579" t="s">
        <v>113</v>
      </c>
      <c r="B24" s="1439" t="s">
        <v>1440</v>
      </c>
      <c r="C24" s="1439" t="s">
        <v>1440</v>
      </c>
      <c r="D24" s="1439" t="s">
        <v>1440</v>
      </c>
      <c r="E24" s="1439" t="s">
        <v>1440</v>
      </c>
      <c r="F24" s="1439" t="s">
        <v>1440</v>
      </c>
      <c r="G24" s="1439" t="s">
        <v>1440</v>
      </c>
      <c r="H24" s="1439" t="s">
        <v>1440</v>
      </c>
      <c r="I24" s="1439" t="s">
        <v>1440</v>
      </c>
      <c r="J24" s="1439" t="s">
        <v>1440</v>
      </c>
      <c r="K24" s="535" t="s">
        <v>1192</v>
      </c>
    </row>
    <row r="25" spans="1:11" s="358" customFormat="1" ht="12" customHeight="1">
      <c r="A25" s="580" t="s">
        <v>114</v>
      </c>
      <c r="B25" s="1439" t="s">
        <v>50</v>
      </c>
      <c r="C25" s="1439" t="s">
        <v>50</v>
      </c>
      <c r="D25" s="1439" t="s">
        <v>50</v>
      </c>
      <c r="E25" s="1439" t="s">
        <v>1440</v>
      </c>
      <c r="F25" s="1439" t="s">
        <v>1440</v>
      </c>
      <c r="G25" s="1439" t="s">
        <v>1440</v>
      </c>
      <c r="H25" s="1439">
        <v>2</v>
      </c>
      <c r="I25" s="1444">
        <v>1</v>
      </c>
      <c r="J25" s="1439" t="s">
        <v>50</v>
      </c>
      <c r="K25" s="535" t="s">
        <v>1204</v>
      </c>
    </row>
    <row r="26" spans="1:11" s="43" customFormat="1" ht="12" customHeight="1">
      <c r="A26" s="40" t="s">
        <v>1448</v>
      </c>
      <c r="B26" s="1437">
        <v>10</v>
      </c>
      <c r="C26" s="1443">
        <v>2.55</v>
      </c>
      <c r="D26" s="1437">
        <v>19481</v>
      </c>
      <c r="E26" s="1439" t="s">
        <v>1440</v>
      </c>
      <c r="F26" s="1439" t="s">
        <v>1440</v>
      </c>
      <c r="G26" s="1439" t="s">
        <v>1440</v>
      </c>
      <c r="H26" s="1437">
        <v>4</v>
      </c>
      <c r="I26" s="1443">
        <v>4.3</v>
      </c>
      <c r="J26" s="1437">
        <v>3250</v>
      </c>
      <c r="K26" s="87" t="s">
        <v>1443</v>
      </c>
    </row>
    <row r="27" spans="1:11" s="43" customFormat="1" ht="12" customHeight="1">
      <c r="A27" s="40" t="s">
        <v>1436</v>
      </c>
      <c r="B27" s="1437">
        <v>6</v>
      </c>
      <c r="C27" s="1443">
        <v>3.79</v>
      </c>
      <c r="D27" s="1437">
        <v>92850</v>
      </c>
      <c r="E27" s="1439" t="s">
        <v>1494</v>
      </c>
      <c r="F27" s="1439" t="s">
        <v>1494</v>
      </c>
      <c r="G27" s="1439" t="s">
        <v>1494</v>
      </c>
      <c r="H27" s="1437">
        <v>3</v>
      </c>
      <c r="I27" s="1445" t="s">
        <v>1494</v>
      </c>
      <c r="J27" s="1445" t="s">
        <v>1494</v>
      </c>
      <c r="K27" s="87" t="s">
        <v>1436</v>
      </c>
    </row>
    <row r="28" spans="1:11" s="43" customFormat="1" ht="12" customHeight="1">
      <c r="A28" s="40" t="s">
        <v>1147</v>
      </c>
      <c r="B28" s="1437">
        <v>14</v>
      </c>
      <c r="C28" s="1443">
        <v>6.5</v>
      </c>
      <c r="D28" s="1437">
        <v>56111</v>
      </c>
      <c r="E28" s="1439" t="s">
        <v>1494</v>
      </c>
      <c r="F28" s="1439" t="s">
        <v>1494</v>
      </c>
      <c r="G28" s="1439" t="s">
        <v>1494</v>
      </c>
      <c r="H28" s="1437">
        <v>5</v>
      </c>
      <c r="I28" s="1445">
        <v>0.4</v>
      </c>
      <c r="J28" s="1445">
        <v>6459</v>
      </c>
      <c r="K28" s="87" t="s">
        <v>1147</v>
      </c>
    </row>
    <row r="29" spans="1:11" s="119" customFormat="1" ht="12" customHeight="1">
      <c r="A29" s="296" t="s">
        <v>1151</v>
      </c>
      <c r="B29" s="906">
        <v>7</v>
      </c>
      <c r="C29" s="1119">
        <v>3</v>
      </c>
      <c r="D29" s="903">
        <v>43773</v>
      </c>
      <c r="E29" s="1446" t="s">
        <v>1494</v>
      </c>
      <c r="F29" s="1446" t="s">
        <v>1494</v>
      </c>
      <c r="G29" s="1446" t="s">
        <v>1494</v>
      </c>
      <c r="H29" s="903">
        <v>2</v>
      </c>
      <c r="I29" s="1119">
        <v>1</v>
      </c>
      <c r="J29" s="903">
        <v>17837</v>
      </c>
      <c r="K29" s="395" t="s">
        <v>1149</v>
      </c>
    </row>
    <row r="30" spans="1:11" s="6" customFormat="1" ht="12" customHeight="1">
      <c r="A30" s="231" t="s">
        <v>1259</v>
      </c>
      <c r="B30" s="232"/>
      <c r="I30" s="268"/>
      <c r="K30" s="268" t="s">
        <v>254</v>
      </c>
    </row>
    <row r="31" spans="1:18" s="15" customFormat="1" ht="12" customHeight="1">
      <c r="A31" s="15" t="s">
        <v>255</v>
      </c>
      <c r="D31" s="359"/>
      <c r="E31" s="359"/>
      <c r="F31" s="359"/>
      <c r="G31" s="359"/>
      <c r="K31" s="219" t="s">
        <v>256</v>
      </c>
      <c r="P31" s="359"/>
      <c r="R31" s="219"/>
    </row>
  </sheetData>
  <mergeCells count="17">
    <mergeCell ref="K3:K7"/>
    <mergeCell ref="B4:D4"/>
    <mergeCell ref="H4:J4"/>
    <mergeCell ref="A3:A7"/>
    <mergeCell ref="B3:D3"/>
    <mergeCell ref="E3:G3"/>
    <mergeCell ref="H3:J3"/>
    <mergeCell ref="A1:K1"/>
    <mergeCell ref="B17:D17"/>
    <mergeCell ref="E17:G17"/>
    <mergeCell ref="H17:J17"/>
    <mergeCell ref="K17:K21"/>
    <mergeCell ref="B18:D18"/>
    <mergeCell ref="E18:G18"/>
    <mergeCell ref="H18:J18"/>
    <mergeCell ref="A17:A21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12" sqref="A12"/>
    </sheetView>
  </sheetViews>
  <sheetFormatPr defaultColWidth="9.140625" defaultRowHeight="12.75"/>
  <cols>
    <col min="1" max="1" width="9.8515625" style="74" customWidth="1"/>
    <col min="2" max="2" width="11.28125" style="74" customWidth="1"/>
    <col min="3" max="3" width="13.7109375" style="74" customWidth="1"/>
    <col min="4" max="4" width="10.00390625" style="74" customWidth="1"/>
    <col min="5" max="5" width="10.421875" style="74" customWidth="1"/>
    <col min="6" max="6" width="10.57421875" style="74" customWidth="1"/>
    <col min="7" max="12" width="10.7109375" style="74" customWidth="1"/>
    <col min="13" max="13" width="9.7109375" style="74" customWidth="1"/>
    <col min="14" max="16384" width="9.140625" style="74" customWidth="1"/>
  </cols>
  <sheetData>
    <row r="1" spans="1:13" s="2" customFormat="1" ht="32.25" customHeight="1">
      <c r="A1" s="1602" t="s">
        <v>1469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</row>
    <row r="2" spans="1:13" s="6" customFormat="1" ht="18" customHeight="1">
      <c r="A2" s="4" t="s">
        <v>1470</v>
      </c>
      <c r="B2" s="4"/>
      <c r="L2" s="5"/>
      <c r="M2" s="5" t="s">
        <v>1471</v>
      </c>
    </row>
    <row r="3" spans="1:13" s="6" customFormat="1" ht="34.5" customHeight="1">
      <c r="A3" s="1573" t="s">
        <v>1193</v>
      </c>
      <c r="B3" s="11" t="s">
        <v>1472</v>
      </c>
      <c r="C3" s="60" t="s">
        <v>1473</v>
      </c>
      <c r="D3" s="61" t="s">
        <v>1474</v>
      </c>
      <c r="E3" s="62" t="s">
        <v>1475</v>
      </c>
      <c r="F3" s="63" t="s">
        <v>1476</v>
      </c>
      <c r="G3" s="62" t="s">
        <v>1477</v>
      </c>
      <c r="H3" s="63" t="s">
        <v>1478</v>
      </c>
      <c r="I3" s="62" t="s">
        <v>1479</v>
      </c>
      <c r="J3" s="63" t="s">
        <v>1480</v>
      </c>
      <c r="K3" s="62" t="s">
        <v>1481</v>
      </c>
      <c r="L3" s="66" t="s">
        <v>1482</v>
      </c>
      <c r="M3" s="1576" t="s">
        <v>1194</v>
      </c>
    </row>
    <row r="4" spans="1:13" s="6" customFormat="1" ht="34.5" customHeight="1">
      <c r="A4" s="1574"/>
      <c r="B4" s="12"/>
      <c r="C4" s="67" t="s">
        <v>1483</v>
      </c>
      <c r="D4" s="68"/>
      <c r="E4" s="57"/>
      <c r="F4" s="57"/>
      <c r="G4" s="57"/>
      <c r="H4" s="57"/>
      <c r="I4" s="57"/>
      <c r="J4" s="57"/>
      <c r="K4" s="57"/>
      <c r="L4" s="69"/>
      <c r="M4" s="1577"/>
    </row>
    <row r="5" spans="1:13" s="6" customFormat="1" ht="34.5" customHeight="1">
      <c r="A5" s="1575"/>
      <c r="B5" s="13" t="s">
        <v>1379</v>
      </c>
      <c r="C5" s="70" t="s">
        <v>1484</v>
      </c>
      <c r="D5" s="71" t="s">
        <v>1485</v>
      </c>
      <c r="E5" s="72" t="s">
        <v>1486</v>
      </c>
      <c r="F5" s="73" t="s">
        <v>1487</v>
      </c>
      <c r="G5" s="72" t="s">
        <v>1488</v>
      </c>
      <c r="H5" s="71" t="s">
        <v>1489</v>
      </c>
      <c r="I5" s="72" t="s">
        <v>1490</v>
      </c>
      <c r="J5" s="71" t="s">
        <v>1491</v>
      </c>
      <c r="K5" s="72" t="s">
        <v>1492</v>
      </c>
      <c r="L5" s="73" t="s">
        <v>1493</v>
      </c>
      <c r="M5" s="1578"/>
    </row>
    <row r="6" spans="1:13" s="509" customFormat="1" ht="43.5" customHeight="1">
      <c r="A6" s="482" t="s">
        <v>1432</v>
      </c>
      <c r="B6" s="523">
        <v>37893</v>
      </c>
      <c r="C6" s="715">
        <v>301</v>
      </c>
      <c r="D6" s="525">
        <v>604</v>
      </c>
      <c r="E6" s="526">
        <v>10627</v>
      </c>
      <c r="F6" s="526">
        <v>10940</v>
      </c>
      <c r="G6" s="526">
        <v>4860</v>
      </c>
      <c r="H6" s="526">
        <v>3590</v>
      </c>
      <c r="I6" s="526">
        <v>3556</v>
      </c>
      <c r="J6" s="526">
        <v>2847</v>
      </c>
      <c r="K6" s="525">
        <v>511</v>
      </c>
      <c r="L6" s="524">
        <v>56</v>
      </c>
      <c r="M6" s="482" t="s">
        <v>1432</v>
      </c>
    </row>
    <row r="7" spans="1:13" s="509" customFormat="1" ht="43.5" customHeight="1">
      <c r="A7" s="482" t="s">
        <v>1433</v>
      </c>
      <c r="B7" s="523">
        <v>36366</v>
      </c>
      <c r="C7" s="715">
        <v>308</v>
      </c>
      <c r="D7" s="525">
        <v>543</v>
      </c>
      <c r="E7" s="526">
        <v>10387</v>
      </c>
      <c r="F7" s="526">
        <v>10325</v>
      </c>
      <c r="G7" s="526">
        <v>4997</v>
      </c>
      <c r="H7" s="526">
        <v>4234</v>
      </c>
      <c r="I7" s="526">
        <v>2733</v>
      </c>
      <c r="J7" s="526">
        <v>2017</v>
      </c>
      <c r="K7" s="525">
        <v>677</v>
      </c>
      <c r="L7" s="524">
        <v>146</v>
      </c>
      <c r="M7" s="482" t="s">
        <v>1433</v>
      </c>
    </row>
    <row r="8" spans="1:13" s="509" customFormat="1" ht="43.5" customHeight="1">
      <c r="A8" s="511" t="s">
        <v>1449</v>
      </c>
      <c r="B8" s="526">
        <v>36218</v>
      </c>
      <c r="C8" s="715">
        <v>417</v>
      </c>
      <c r="D8" s="525">
        <v>586</v>
      </c>
      <c r="E8" s="526">
        <v>10613</v>
      </c>
      <c r="F8" s="526">
        <v>10350</v>
      </c>
      <c r="G8" s="526">
        <v>4144</v>
      </c>
      <c r="H8" s="526">
        <v>3908</v>
      </c>
      <c r="I8" s="526">
        <v>2796</v>
      </c>
      <c r="J8" s="526">
        <v>2231</v>
      </c>
      <c r="K8" s="525">
        <v>879</v>
      </c>
      <c r="L8" s="524">
        <v>294</v>
      </c>
      <c r="M8" s="482" t="s">
        <v>1434</v>
      </c>
    </row>
    <row r="9" spans="1:13" s="509" customFormat="1" ht="43.5" customHeight="1">
      <c r="A9" s="501" t="s">
        <v>1436</v>
      </c>
      <c r="B9" s="811">
        <v>36465</v>
      </c>
      <c r="C9" s="812">
        <v>253</v>
      </c>
      <c r="D9" s="813">
        <v>582</v>
      </c>
      <c r="E9" s="813">
        <v>11454</v>
      </c>
      <c r="F9" s="813">
        <v>10527</v>
      </c>
      <c r="G9" s="813">
        <v>4319</v>
      </c>
      <c r="H9" s="813">
        <v>3958</v>
      </c>
      <c r="I9" s="813">
        <v>2366</v>
      </c>
      <c r="J9" s="813">
        <v>2083</v>
      </c>
      <c r="K9" s="813">
        <v>589</v>
      </c>
      <c r="L9" s="813">
        <v>333</v>
      </c>
      <c r="M9" s="581" t="s">
        <v>1436</v>
      </c>
    </row>
    <row r="10" spans="1:13" s="509" customFormat="1" ht="43.5" customHeight="1">
      <c r="A10" s="501" t="s">
        <v>1147</v>
      </c>
      <c r="B10" s="811">
        <v>35735</v>
      </c>
      <c r="C10" s="812">
        <v>305</v>
      </c>
      <c r="D10" s="813">
        <v>287</v>
      </c>
      <c r="E10" s="813">
        <v>11334</v>
      </c>
      <c r="F10" s="813">
        <v>10238</v>
      </c>
      <c r="G10" s="813">
        <v>5201</v>
      </c>
      <c r="H10" s="813">
        <v>2931</v>
      </c>
      <c r="I10" s="813">
        <v>2235</v>
      </c>
      <c r="J10" s="813">
        <v>2378</v>
      </c>
      <c r="K10" s="813">
        <v>541</v>
      </c>
      <c r="L10" s="813">
        <v>283</v>
      </c>
      <c r="M10" s="581" t="s">
        <v>1147</v>
      </c>
    </row>
    <row r="11" spans="1:13" s="507" customFormat="1" ht="43.5" customHeight="1">
      <c r="A11" s="512" t="s">
        <v>1151</v>
      </c>
      <c r="B11" s="890">
        <v>34645</v>
      </c>
      <c r="C11" s="891">
        <v>350</v>
      </c>
      <c r="D11" s="891">
        <v>331</v>
      </c>
      <c r="E11" s="891">
        <v>10332</v>
      </c>
      <c r="F11" s="891">
        <v>10023</v>
      </c>
      <c r="G11" s="891">
        <v>4655</v>
      </c>
      <c r="H11" s="891">
        <v>3429</v>
      </c>
      <c r="I11" s="891">
        <v>2414</v>
      </c>
      <c r="J11" s="891">
        <v>2330</v>
      </c>
      <c r="K11" s="891">
        <v>462</v>
      </c>
      <c r="L11" s="891">
        <v>320</v>
      </c>
      <c r="M11" s="521" t="s">
        <v>1149</v>
      </c>
    </row>
    <row r="12" spans="1:12" s="1176" customFormat="1" ht="17.25" customHeight="1">
      <c r="A12" s="975" t="s">
        <v>1386</v>
      </c>
      <c r="B12" s="976"/>
      <c r="C12" s="976"/>
      <c r="D12" s="976"/>
      <c r="E12" s="976"/>
      <c r="G12" s="887" t="s">
        <v>1230</v>
      </c>
      <c r="L12" s="976"/>
    </row>
    <row r="13" spans="1:9" s="515" customFormat="1" ht="15.75" customHeight="1">
      <c r="A13" s="514" t="s">
        <v>1195</v>
      </c>
      <c r="D13" s="522"/>
      <c r="E13" s="522"/>
      <c r="I13" s="515" t="s">
        <v>70</v>
      </c>
    </row>
    <row r="14" spans="1:7" s="513" customFormat="1" ht="15.75" customHeight="1">
      <c r="A14" s="515" t="s">
        <v>1196</v>
      </c>
      <c r="B14" s="515"/>
      <c r="C14" s="515"/>
      <c r="D14" s="515"/>
      <c r="E14" s="515"/>
      <c r="F14" s="515"/>
      <c r="G14" s="515"/>
    </row>
    <row r="15" s="513" customFormat="1" ht="15.75" customHeight="1">
      <c r="A15" s="513" t="s">
        <v>1197</v>
      </c>
    </row>
  </sheetData>
  <mergeCells count="3">
    <mergeCell ref="A1:M1"/>
    <mergeCell ref="A3:A5"/>
    <mergeCell ref="M3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F19" sqref="F19"/>
    </sheetView>
  </sheetViews>
  <sheetFormatPr defaultColWidth="9.140625" defaultRowHeight="12.75"/>
  <cols>
    <col min="1" max="1" width="15.7109375" style="331" customWidth="1"/>
    <col min="2" max="5" width="11.28125" style="331" customWidth="1"/>
    <col min="6" max="7" width="9.57421875" style="331" customWidth="1"/>
    <col min="8" max="8" width="10.57421875" style="331" customWidth="1"/>
    <col min="9" max="9" width="9.28125" style="331" customWidth="1"/>
    <col min="10" max="10" width="10.7109375" style="331" customWidth="1"/>
    <col min="11" max="11" width="10.28125" style="331" customWidth="1"/>
    <col min="12" max="12" width="10.8515625" style="331" customWidth="1"/>
    <col min="13" max="13" width="9.7109375" style="331" customWidth="1"/>
    <col min="14" max="14" width="13.57421875" style="331" customWidth="1"/>
    <col min="15" max="23" width="7.421875" style="331" customWidth="1"/>
    <col min="24" max="16384" width="9.140625" style="331" customWidth="1"/>
  </cols>
  <sheetData>
    <row r="1" spans="1:14" s="37" customFormat="1" ht="32.25" customHeight="1">
      <c r="A1" s="1755" t="s">
        <v>771</v>
      </c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</row>
    <row r="2" spans="1:14" s="32" customFormat="1" ht="19.5" customHeight="1">
      <c r="A2" s="32" t="s">
        <v>117</v>
      </c>
      <c r="N2" s="96" t="s">
        <v>118</v>
      </c>
    </row>
    <row r="3" spans="1:14" s="37" customFormat="1" ht="18.75" customHeight="1">
      <c r="A3" s="1729" t="s">
        <v>119</v>
      </c>
      <c r="B3" s="1749" t="s">
        <v>120</v>
      </c>
      <c r="C3" s="1750"/>
      <c r="D3" s="1749" t="s">
        <v>121</v>
      </c>
      <c r="E3" s="1750"/>
      <c r="F3" s="1749" t="s">
        <v>122</v>
      </c>
      <c r="G3" s="1750"/>
      <c r="H3" s="1749" t="s">
        <v>123</v>
      </c>
      <c r="I3" s="1750"/>
      <c r="J3" s="1749" t="s">
        <v>124</v>
      </c>
      <c r="K3" s="1750"/>
      <c r="L3" s="1749" t="s">
        <v>125</v>
      </c>
      <c r="M3" s="1750"/>
      <c r="N3" s="1555" t="s">
        <v>1453</v>
      </c>
    </row>
    <row r="4" spans="1:14" s="37" customFormat="1" ht="18.75" customHeight="1">
      <c r="A4" s="1549"/>
      <c r="B4" s="1556" t="s">
        <v>1454</v>
      </c>
      <c r="C4" s="1550"/>
      <c r="D4" s="1556" t="s">
        <v>126</v>
      </c>
      <c r="E4" s="1550"/>
      <c r="F4" s="1556" t="s">
        <v>127</v>
      </c>
      <c r="G4" s="1550"/>
      <c r="H4" s="1556" t="s">
        <v>128</v>
      </c>
      <c r="I4" s="1550"/>
      <c r="J4" s="1556" t="s">
        <v>129</v>
      </c>
      <c r="K4" s="1550"/>
      <c r="L4" s="1556" t="s">
        <v>130</v>
      </c>
      <c r="M4" s="1550"/>
      <c r="N4" s="1563"/>
    </row>
    <row r="5" spans="1:14" s="37" customFormat="1" ht="18.75" customHeight="1">
      <c r="A5" s="1549"/>
      <c r="B5" s="360" t="s">
        <v>131</v>
      </c>
      <c r="C5" s="360" t="s">
        <v>132</v>
      </c>
      <c r="D5" s="360" t="s">
        <v>131</v>
      </c>
      <c r="E5" s="360" t="s">
        <v>132</v>
      </c>
      <c r="F5" s="360" t="s">
        <v>131</v>
      </c>
      <c r="G5" s="360" t="s">
        <v>132</v>
      </c>
      <c r="H5" s="360" t="s">
        <v>131</v>
      </c>
      <c r="I5" s="360" t="s">
        <v>132</v>
      </c>
      <c r="J5" s="360" t="s">
        <v>131</v>
      </c>
      <c r="K5" s="360" t="s">
        <v>132</v>
      </c>
      <c r="L5" s="360" t="s">
        <v>131</v>
      </c>
      <c r="M5" s="360" t="s">
        <v>132</v>
      </c>
      <c r="N5" s="1563"/>
    </row>
    <row r="6" spans="1:14" s="37" customFormat="1" ht="18.75" customHeight="1">
      <c r="A6" s="1550"/>
      <c r="B6" s="164" t="s">
        <v>133</v>
      </c>
      <c r="C6" s="164" t="s">
        <v>134</v>
      </c>
      <c r="D6" s="164" t="s">
        <v>133</v>
      </c>
      <c r="E6" s="164" t="s">
        <v>134</v>
      </c>
      <c r="F6" s="164" t="s">
        <v>133</v>
      </c>
      <c r="G6" s="164" t="s">
        <v>134</v>
      </c>
      <c r="H6" s="164" t="s">
        <v>133</v>
      </c>
      <c r="I6" s="164" t="s">
        <v>134</v>
      </c>
      <c r="J6" s="164" t="s">
        <v>133</v>
      </c>
      <c r="K6" s="164" t="s">
        <v>134</v>
      </c>
      <c r="L6" s="164" t="s">
        <v>133</v>
      </c>
      <c r="M6" s="164" t="s">
        <v>134</v>
      </c>
      <c r="N6" s="1556"/>
    </row>
    <row r="7" spans="1:14" s="48" customFormat="1" ht="19.5" customHeight="1">
      <c r="A7" s="541" t="s">
        <v>61</v>
      </c>
      <c r="B7" s="365">
        <v>784</v>
      </c>
      <c r="C7" s="363">
        <v>524</v>
      </c>
      <c r="D7" s="363">
        <v>650</v>
      </c>
      <c r="E7" s="363">
        <v>520</v>
      </c>
      <c r="F7" s="363">
        <v>0</v>
      </c>
      <c r="G7" s="363">
        <v>0</v>
      </c>
      <c r="H7" s="363">
        <v>0</v>
      </c>
      <c r="I7" s="363">
        <v>0</v>
      </c>
      <c r="J7" s="363">
        <v>130</v>
      </c>
      <c r="K7" s="363">
        <v>0</v>
      </c>
      <c r="L7" s="363">
        <v>0</v>
      </c>
      <c r="M7" s="364">
        <v>0</v>
      </c>
      <c r="N7" s="615" t="s">
        <v>1191</v>
      </c>
    </row>
    <row r="8" spans="1:14" s="48" customFormat="1" ht="19.5" customHeight="1">
      <c r="A8" s="545" t="s">
        <v>112</v>
      </c>
      <c r="B8" s="1100">
        <v>2218</v>
      </c>
      <c r="C8" s="242">
        <v>2069</v>
      </c>
      <c r="D8" s="242">
        <v>1590</v>
      </c>
      <c r="E8" s="242">
        <v>1480</v>
      </c>
      <c r="F8" s="363">
        <v>0</v>
      </c>
      <c r="G8" s="363">
        <v>0</v>
      </c>
      <c r="H8" s="363">
        <v>0</v>
      </c>
      <c r="I8" s="363">
        <v>0</v>
      </c>
      <c r="J8" s="242">
        <v>620</v>
      </c>
      <c r="K8" s="242">
        <v>581</v>
      </c>
      <c r="L8" s="363">
        <v>0</v>
      </c>
      <c r="M8" s="364">
        <v>0</v>
      </c>
      <c r="N8" s="615" t="s">
        <v>1203</v>
      </c>
    </row>
    <row r="9" spans="1:14" s="289" customFormat="1" ht="19.5" customHeight="1">
      <c r="A9" s="544" t="s">
        <v>62</v>
      </c>
      <c r="B9" s="366">
        <v>710</v>
      </c>
      <c r="C9" s="367">
        <v>620</v>
      </c>
      <c r="D9" s="367">
        <v>580</v>
      </c>
      <c r="E9" s="367">
        <v>530</v>
      </c>
      <c r="F9" s="363">
        <v>0</v>
      </c>
      <c r="G9" s="363">
        <v>0</v>
      </c>
      <c r="H9" s="363">
        <v>0</v>
      </c>
      <c r="I9" s="363">
        <v>0</v>
      </c>
      <c r="J9" s="367">
        <v>130</v>
      </c>
      <c r="K9" s="367">
        <v>90</v>
      </c>
      <c r="L9" s="363">
        <v>0</v>
      </c>
      <c r="M9" s="364">
        <v>0</v>
      </c>
      <c r="N9" s="615" t="s">
        <v>1192</v>
      </c>
    </row>
    <row r="10" spans="1:14" s="289" customFormat="1" ht="19.5" customHeight="1">
      <c r="A10" s="545" t="s">
        <v>114</v>
      </c>
      <c r="B10" s="366">
        <v>1520</v>
      </c>
      <c r="C10" s="367">
        <v>1354</v>
      </c>
      <c r="D10" s="367">
        <v>1380</v>
      </c>
      <c r="E10" s="367">
        <v>1244</v>
      </c>
      <c r="F10" s="363">
        <v>0</v>
      </c>
      <c r="G10" s="363">
        <v>0</v>
      </c>
      <c r="H10" s="363">
        <v>0</v>
      </c>
      <c r="I10" s="363">
        <v>0</v>
      </c>
      <c r="J10" s="367">
        <v>140</v>
      </c>
      <c r="K10" s="367">
        <v>110</v>
      </c>
      <c r="L10" s="363">
        <v>0</v>
      </c>
      <c r="M10" s="364">
        <v>0</v>
      </c>
      <c r="N10" s="615" t="s">
        <v>1204</v>
      </c>
    </row>
    <row r="11" spans="1:14" s="289" customFormat="1" ht="19.5" customHeight="1">
      <c r="A11" s="40" t="s">
        <v>1448</v>
      </c>
      <c r="B11" s="366">
        <v>2020</v>
      </c>
      <c r="C11" s="367">
        <v>870</v>
      </c>
      <c r="D11" s="367">
        <v>1320</v>
      </c>
      <c r="E11" s="367">
        <v>440</v>
      </c>
      <c r="F11" s="367">
        <v>0</v>
      </c>
      <c r="G11" s="367">
        <v>0</v>
      </c>
      <c r="H11" s="367">
        <v>20</v>
      </c>
      <c r="I11" s="367">
        <v>170</v>
      </c>
      <c r="J11" s="367">
        <v>680</v>
      </c>
      <c r="K11" s="367">
        <v>260</v>
      </c>
      <c r="L11" s="367">
        <v>0</v>
      </c>
      <c r="M11" s="368">
        <v>0</v>
      </c>
      <c r="N11" s="38" t="s">
        <v>1443</v>
      </c>
    </row>
    <row r="12" spans="1:14" s="289" customFormat="1" ht="19.5" customHeight="1">
      <c r="A12" s="40" t="s">
        <v>1436</v>
      </c>
      <c r="B12" s="366">
        <f>SUM(D12,F12,H12,J12,L12,B24,D24,F24,H24,J24)</f>
        <v>1942</v>
      </c>
      <c r="C12" s="367">
        <f>SUM(E12,G12,I12,K12,M12,C24,E24,G24,I24,K24)</f>
        <v>6082</v>
      </c>
      <c r="D12" s="367">
        <v>940</v>
      </c>
      <c r="E12" s="367">
        <v>480</v>
      </c>
      <c r="F12" s="367">
        <v>0</v>
      </c>
      <c r="G12" s="367">
        <v>0</v>
      </c>
      <c r="H12" s="367">
        <v>42</v>
      </c>
      <c r="I12" s="367">
        <v>5112</v>
      </c>
      <c r="J12" s="367">
        <v>960</v>
      </c>
      <c r="K12" s="367">
        <v>490</v>
      </c>
      <c r="L12" s="367">
        <v>0</v>
      </c>
      <c r="M12" s="368">
        <v>0</v>
      </c>
      <c r="N12" s="38" t="s">
        <v>1436</v>
      </c>
    </row>
    <row r="13" spans="1:14" s="289" customFormat="1" ht="19.5" customHeight="1">
      <c r="A13" s="40" t="s">
        <v>1147</v>
      </c>
      <c r="B13" s="366">
        <v>1257</v>
      </c>
      <c r="C13" s="367">
        <v>5868</v>
      </c>
      <c r="D13" s="367">
        <v>440</v>
      </c>
      <c r="E13" s="367">
        <v>446</v>
      </c>
      <c r="F13" s="367">
        <v>0</v>
      </c>
      <c r="G13" s="367">
        <v>0</v>
      </c>
      <c r="H13" s="367">
        <v>52</v>
      </c>
      <c r="I13" s="367">
        <v>4831</v>
      </c>
      <c r="J13" s="367">
        <v>590</v>
      </c>
      <c r="K13" s="367">
        <v>375</v>
      </c>
      <c r="L13" s="367">
        <v>0</v>
      </c>
      <c r="M13" s="367">
        <v>0</v>
      </c>
      <c r="N13" s="38" t="s">
        <v>1147</v>
      </c>
    </row>
    <row r="14" spans="1:14" s="119" customFormat="1" ht="19.5" customHeight="1">
      <c r="A14" s="296" t="s">
        <v>1151</v>
      </c>
      <c r="B14" s="1101">
        <v>2018</v>
      </c>
      <c r="C14" s="1102">
        <v>3584</v>
      </c>
      <c r="D14" s="1103">
        <v>365</v>
      </c>
      <c r="E14" s="1103">
        <v>375</v>
      </c>
      <c r="F14" s="1140">
        <v>0</v>
      </c>
      <c r="G14" s="1140">
        <v>0</v>
      </c>
      <c r="H14" s="1103">
        <v>3</v>
      </c>
      <c r="I14" s="1103">
        <v>1574</v>
      </c>
      <c r="J14" s="1103">
        <v>1530</v>
      </c>
      <c r="K14" s="1103">
        <v>1420</v>
      </c>
      <c r="L14" s="1140">
        <v>0</v>
      </c>
      <c r="M14" s="1140">
        <v>0</v>
      </c>
      <c r="N14" s="418" t="s">
        <v>1149</v>
      </c>
    </row>
    <row r="15" s="37" customFormat="1" ht="18" customHeight="1"/>
    <row r="16" spans="1:13" s="48" customFormat="1" ht="18.75" customHeight="1">
      <c r="A16" s="1729" t="s">
        <v>119</v>
      </c>
      <c r="B16" s="1729" t="s">
        <v>135</v>
      </c>
      <c r="C16" s="1750"/>
      <c r="D16" s="1749" t="s">
        <v>136</v>
      </c>
      <c r="E16" s="1750"/>
      <c r="F16" s="1749" t="s">
        <v>137</v>
      </c>
      <c r="G16" s="1750"/>
      <c r="H16" s="1749" t="s">
        <v>138</v>
      </c>
      <c r="I16" s="1750"/>
      <c r="J16" s="1749" t="s">
        <v>139</v>
      </c>
      <c r="K16" s="1555"/>
      <c r="L16" s="1555" t="s">
        <v>1453</v>
      </c>
      <c r="M16" s="1554"/>
    </row>
    <row r="17" spans="1:13" s="48" customFormat="1" ht="18.75" customHeight="1">
      <c r="A17" s="1549"/>
      <c r="B17" s="1752" t="s">
        <v>140</v>
      </c>
      <c r="C17" s="1752"/>
      <c r="D17" s="1752" t="s">
        <v>141</v>
      </c>
      <c r="E17" s="1752"/>
      <c r="F17" s="1752" t="s">
        <v>142</v>
      </c>
      <c r="G17" s="1752"/>
      <c r="H17" s="1752" t="s">
        <v>143</v>
      </c>
      <c r="I17" s="1752"/>
      <c r="J17" s="1752" t="s">
        <v>90</v>
      </c>
      <c r="K17" s="1752"/>
      <c r="L17" s="1563"/>
      <c r="M17" s="1751"/>
    </row>
    <row r="18" spans="1:13" s="48" customFormat="1" ht="18.75" customHeight="1">
      <c r="A18" s="1549"/>
      <c r="B18" s="362" t="s">
        <v>131</v>
      </c>
      <c r="C18" s="362" t="s">
        <v>132</v>
      </c>
      <c r="D18" s="362" t="s">
        <v>131</v>
      </c>
      <c r="E18" s="362" t="s">
        <v>132</v>
      </c>
      <c r="F18" s="362" t="s">
        <v>131</v>
      </c>
      <c r="G18" s="362" t="s">
        <v>132</v>
      </c>
      <c r="H18" s="362" t="s">
        <v>131</v>
      </c>
      <c r="I18" s="362" t="s">
        <v>132</v>
      </c>
      <c r="J18" s="362" t="s">
        <v>131</v>
      </c>
      <c r="K18" s="362" t="s">
        <v>132</v>
      </c>
      <c r="L18" s="1563"/>
      <c r="M18" s="1751"/>
    </row>
    <row r="19" spans="1:13" s="48" customFormat="1" ht="18.75" customHeight="1">
      <c r="A19" s="1550"/>
      <c r="B19" s="164" t="s">
        <v>133</v>
      </c>
      <c r="C19" s="164" t="s">
        <v>134</v>
      </c>
      <c r="D19" s="164" t="s">
        <v>133</v>
      </c>
      <c r="E19" s="164" t="s">
        <v>134</v>
      </c>
      <c r="F19" s="164" t="s">
        <v>133</v>
      </c>
      <c r="G19" s="164" t="s">
        <v>134</v>
      </c>
      <c r="H19" s="164" t="s">
        <v>133</v>
      </c>
      <c r="I19" s="164" t="s">
        <v>134</v>
      </c>
      <c r="J19" s="164" t="s">
        <v>133</v>
      </c>
      <c r="K19" s="164" t="s">
        <v>134</v>
      </c>
      <c r="L19" s="1556"/>
      <c r="M19" s="1520"/>
    </row>
    <row r="20" spans="1:13" s="48" customFormat="1" ht="18" customHeight="1">
      <c r="A20" s="541" t="s">
        <v>61</v>
      </c>
      <c r="B20" s="365">
        <v>0</v>
      </c>
      <c r="C20" s="363">
        <v>0</v>
      </c>
      <c r="D20" s="363">
        <v>0</v>
      </c>
      <c r="E20" s="363">
        <v>0</v>
      </c>
      <c r="F20" s="363">
        <v>0</v>
      </c>
      <c r="G20" s="363">
        <v>0</v>
      </c>
      <c r="H20" s="363">
        <v>0</v>
      </c>
      <c r="I20" s="363">
        <v>0</v>
      </c>
      <c r="J20" s="363">
        <v>4</v>
      </c>
      <c r="K20" s="364">
        <v>4</v>
      </c>
      <c r="L20" s="1742" t="s">
        <v>1075</v>
      </c>
      <c r="M20" s="1743"/>
    </row>
    <row r="21" spans="1:13" s="48" customFormat="1" ht="18" customHeight="1">
      <c r="A21" s="545" t="s">
        <v>112</v>
      </c>
      <c r="B21" s="365">
        <v>0</v>
      </c>
      <c r="C21" s="363">
        <v>0</v>
      </c>
      <c r="D21" s="363">
        <v>0</v>
      </c>
      <c r="E21" s="363">
        <v>0</v>
      </c>
      <c r="F21" s="363">
        <v>0</v>
      </c>
      <c r="G21" s="363">
        <v>0</v>
      </c>
      <c r="H21" s="363">
        <v>0</v>
      </c>
      <c r="I21" s="363">
        <v>0</v>
      </c>
      <c r="J21" s="242">
        <v>8</v>
      </c>
      <c r="K21" s="938">
        <v>8</v>
      </c>
      <c r="L21" s="1742" t="s">
        <v>1076</v>
      </c>
      <c r="M21" s="1743"/>
    </row>
    <row r="22" spans="1:13" s="43" customFormat="1" ht="18" customHeight="1">
      <c r="A22" s="544" t="s">
        <v>62</v>
      </c>
      <c r="B22" s="365">
        <v>0</v>
      </c>
      <c r="C22" s="363">
        <v>0</v>
      </c>
      <c r="D22" s="363">
        <v>0</v>
      </c>
      <c r="E22" s="363">
        <v>0</v>
      </c>
      <c r="F22" s="363">
        <v>0</v>
      </c>
      <c r="G22" s="363">
        <v>0</v>
      </c>
      <c r="H22" s="363">
        <v>0</v>
      </c>
      <c r="I22" s="363">
        <v>0</v>
      </c>
      <c r="J22" s="363">
        <v>0</v>
      </c>
      <c r="K22" s="364">
        <v>0</v>
      </c>
      <c r="L22" s="1742" t="s">
        <v>1077</v>
      </c>
      <c r="M22" s="1743"/>
    </row>
    <row r="23" spans="1:13" s="43" customFormat="1" ht="18" customHeight="1">
      <c r="A23" s="545" t="s">
        <v>114</v>
      </c>
      <c r="B23" s="365">
        <v>0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  <c r="K23" s="364">
        <v>0</v>
      </c>
      <c r="L23" s="1742" t="s">
        <v>1078</v>
      </c>
      <c r="M23" s="1743"/>
    </row>
    <row r="24" spans="1:13" s="43" customFormat="1" ht="18" customHeight="1">
      <c r="A24" s="40" t="s">
        <v>1448</v>
      </c>
      <c r="B24" s="366">
        <v>0</v>
      </c>
      <c r="C24" s="367">
        <v>0</v>
      </c>
      <c r="D24" s="367">
        <v>0</v>
      </c>
      <c r="E24" s="367">
        <v>0</v>
      </c>
      <c r="F24" s="367">
        <v>0</v>
      </c>
      <c r="G24" s="367">
        <v>0</v>
      </c>
      <c r="H24" s="367">
        <v>0</v>
      </c>
      <c r="I24" s="367">
        <v>0</v>
      </c>
      <c r="J24" s="367">
        <v>0</v>
      </c>
      <c r="K24" s="368">
        <v>0</v>
      </c>
      <c r="L24" s="1744" t="s">
        <v>1448</v>
      </c>
      <c r="M24" s="1745"/>
    </row>
    <row r="25" spans="1:13" s="43" customFormat="1" ht="18" customHeight="1">
      <c r="A25" s="40" t="s">
        <v>1436</v>
      </c>
      <c r="B25" s="366">
        <v>0</v>
      </c>
      <c r="C25" s="367">
        <v>0</v>
      </c>
      <c r="D25" s="367">
        <v>0</v>
      </c>
      <c r="E25" s="367">
        <v>0</v>
      </c>
      <c r="F25" s="367">
        <v>0</v>
      </c>
      <c r="G25" s="367">
        <v>0</v>
      </c>
      <c r="H25" s="367">
        <v>0</v>
      </c>
      <c r="I25" s="367">
        <v>0</v>
      </c>
      <c r="J25" s="367">
        <v>95</v>
      </c>
      <c r="K25" s="368">
        <v>15</v>
      </c>
      <c r="L25" s="1744" t="s">
        <v>1436</v>
      </c>
      <c r="M25" s="1745"/>
    </row>
    <row r="26" spans="1:13" s="43" customFormat="1" ht="18" customHeight="1">
      <c r="A26" s="40" t="s">
        <v>1147</v>
      </c>
      <c r="B26" s="366">
        <v>0</v>
      </c>
      <c r="C26" s="367">
        <v>0</v>
      </c>
      <c r="D26" s="367">
        <v>0</v>
      </c>
      <c r="E26" s="367">
        <v>0</v>
      </c>
      <c r="F26" s="367">
        <v>0</v>
      </c>
      <c r="G26" s="367">
        <v>0</v>
      </c>
      <c r="H26" s="367">
        <v>0</v>
      </c>
      <c r="I26" s="367">
        <v>0</v>
      </c>
      <c r="J26" s="367">
        <v>175</v>
      </c>
      <c r="K26" s="368">
        <v>216</v>
      </c>
      <c r="L26" s="1744" t="s">
        <v>1147</v>
      </c>
      <c r="M26" s="1748"/>
    </row>
    <row r="27" spans="1:13" s="119" customFormat="1" ht="18" customHeight="1">
      <c r="A27" s="296" t="s">
        <v>1151</v>
      </c>
      <c r="B27" s="1139">
        <v>0</v>
      </c>
      <c r="C27" s="1140">
        <v>0</v>
      </c>
      <c r="D27" s="1140">
        <v>0</v>
      </c>
      <c r="E27" s="1140">
        <v>0</v>
      </c>
      <c r="F27" s="1140">
        <v>0</v>
      </c>
      <c r="G27" s="1140">
        <v>0</v>
      </c>
      <c r="H27" s="1140">
        <v>0</v>
      </c>
      <c r="I27" s="1140">
        <v>0</v>
      </c>
      <c r="J27" s="1104">
        <v>120</v>
      </c>
      <c r="K27" s="1105">
        <v>215</v>
      </c>
      <c r="L27" s="1746" t="s">
        <v>1160</v>
      </c>
      <c r="M27" s="1747"/>
    </row>
    <row r="28" spans="1:13" s="6" customFormat="1" ht="15.75" customHeight="1">
      <c r="A28" s="231" t="s">
        <v>895</v>
      </c>
      <c r="B28" s="232"/>
      <c r="G28" s="1753" t="s">
        <v>1079</v>
      </c>
      <c r="H28" s="1754"/>
      <c r="I28" s="1754"/>
      <c r="J28" s="1754"/>
      <c r="K28" s="1754"/>
      <c r="L28" s="1754"/>
      <c r="M28" s="1754"/>
    </row>
    <row r="29" s="361" customFormat="1" ht="12"/>
  </sheetData>
  <mergeCells count="36">
    <mergeCell ref="G28:M28"/>
    <mergeCell ref="A1:N1"/>
    <mergeCell ref="A3:A6"/>
    <mergeCell ref="B3:C3"/>
    <mergeCell ref="D3:E3"/>
    <mergeCell ref="F3:G3"/>
    <mergeCell ref="H3:I3"/>
    <mergeCell ref="J3:K3"/>
    <mergeCell ref="L3:M3"/>
    <mergeCell ref="N3:N6"/>
    <mergeCell ref="B4:C4"/>
    <mergeCell ref="D4:E4"/>
    <mergeCell ref="F4:G4"/>
    <mergeCell ref="H4:I4"/>
    <mergeCell ref="A16:A19"/>
    <mergeCell ref="B16:C16"/>
    <mergeCell ref="D16:E16"/>
    <mergeCell ref="F16:G16"/>
    <mergeCell ref="B17:C17"/>
    <mergeCell ref="D17:E17"/>
    <mergeCell ref="F17:G17"/>
    <mergeCell ref="L20:M20"/>
    <mergeCell ref="L21:M21"/>
    <mergeCell ref="L4:M4"/>
    <mergeCell ref="H16:I16"/>
    <mergeCell ref="J16:K16"/>
    <mergeCell ref="L16:M19"/>
    <mergeCell ref="J4:K4"/>
    <mergeCell ref="H17:I17"/>
    <mergeCell ref="J17:K17"/>
    <mergeCell ref="L22:M22"/>
    <mergeCell ref="L23:M23"/>
    <mergeCell ref="L24:M24"/>
    <mergeCell ref="L27:M27"/>
    <mergeCell ref="L25:M25"/>
    <mergeCell ref="L26:M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0">
      <selection activeCell="H28" sqref="H28"/>
    </sheetView>
  </sheetViews>
  <sheetFormatPr defaultColWidth="9.140625" defaultRowHeight="12.75"/>
  <cols>
    <col min="1" max="1" width="11.140625" style="2" customWidth="1"/>
    <col min="2" max="2" width="8.8515625" style="2" customWidth="1"/>
    <col min="3" max="3" width="8.57421875" style="2" customWidth="1"/>
    <col min="4" max="6" width="8.7109375" style="2" customWidth="1"/>
    <col min="7" max="7" width="9.00390625" style="2" customWidth="1"/>
    <col min="8" max="8" width="10.421875" style="2" customWidth="1"/>
    <col min="9" max="10" width="9.00390625" style="2" customWidth="1"/>
    <col min="11" max="11" width="8.7109375" style="2" customWidth="1"/>
    <col min="12" max="12" width="10.7109375" style="2" customWidth="1"/>
    <col min="13" max="14" width="8.8515625" style="2" customWidth="1"/>
    <col min="15" max="15" width="10.28125" style="2" customWidth="1"/>
    <col min="16" max="16384" width="9.140625" style="2" customWidth="1"/>
  </cols>
  <sheetData>
    <row r="1" spans="1:15" ht="32.25" customHeight="1">
      <c r="A1" s="1603" t="s">
        <v>772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</row>
    <row r="2" spans="1:15" ht="23.25">
      <c r="A2" s="957" t="s">
        <v>1395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5" customHeight="1">
      <c r="A3" s="4" t="s">
        <v>144</v>
      </c>
      <c r="B3" s="4"/>
      <c r="C3" s="212"/>
      <c r="D3" s="212"/>
      <c r="E3" s="212"/>
      <c r="F3" s="212"/>
      <c r="G3" s="212"/>
      <c r="H3" s="212"/>
      <c r="I3" s="212"/>
      <c r="J3" s="212"/>
      <c r="K3" s="212"/>
      <c r="L3" s="212"/>
      <c r="N3" s="5"/>
      <c r="O3" s="5" t="s">
        <v>145</v>
      </c>
    </row>
    <row r="4" spans="1:15" s="6" customFormat="1" ht="21.75" customHeight="1">
      <c r="A4" s="1559" t="s">
        <v>63</v>
      </c>
      <c r="B4" s="1638" t="s">
        <v>146</v>
      </c>
      <c r="C4" s="1756"/>
      <c r="D4" s="1756"/>
      <c r="E4" s="1756"/>
      <c r="F4" s="1757"/>
      <c r="G4" s="1638" t="s">
        <v>147</v>
      </c>
      <c r="H4" s="1571"/>
      <c r="I4" s="1571"/>
      <c r="J4" s="1572"/>
      <c r="K4" s="369" t="s">
        <v>148</v>
      </c>
      <c r="L4" s="370"/>
      <c r="M4" s="370"/>
      <c r="N4" s="371"/>
      <c r="O4" s="1561" t="s">
        <v>1194</v>
      </c>
    </row>
    <row r="5" spans="1:15" s="6" customFormat="1" ht="21.75" customHeight="1">
      <c r="A5" s="1684"/>
      <c r="B5" s="110" t="s">
        <v>149</v>
      </c>
      <c r="C5" s="110" t="s">
        <v>150</v>
      </c>
      <c r="D5" s="1668" t="s">
        <v>151</v>
      </c>
      <c r="E5" s="1662"/>
      <c r="F5" s="1663"/>
      <c r="G5" s="230" t="s">
        <v>1455</v>
      </c>
      <c r="H5" s="217"/>
      <c r="I5" s="245" t="s">
        <v>152</v>
      </c>
      <c r="J5" s="245" t="s">
        <v>153</v>
      </c>
      <c r="K5" s="270" t="s">
        <v>1455</v>
      </c>
      <c r="L5" s="109"/>
      <c r="M5" s="110" t="s">
        <v>152</v>
      </c>
      <c r="N5" s="110" t="s">
        <v>153</v>
      </c>
      <c r="O5" s="1660"/>
    </row>
    <row r="6" spans="1:15" s="6" customFormat="1" ht="15.75" customHeight="1">
      <c r="A6" s="1684"/>
      <c r="B6" s="217"/>
      <c r="C6" s="69"/>
      <c r="D6" s="110" t="s">
        <v>154</v>
      </c>
      <c r="E6" s="110" t="s">
        <v>155</v>
      </c>
      <c r="F6" s="110" t="s">
        <v>156</v>
      </c>
      <c r="G6" s="217"/>
      <c r="H6" s="270" t="s">
        <v>157</v>
      </c>
      <c r="I6" s="69"/>
      <c r="J6" s="69"/>
      <c r="K6" s="217"/>
      <c r="L6" s="270" t="s">
        <v>158</v>
      </c>
      <c r="M6" s="69"/>
      <c r="N6" s="69"/>
      <c r="O6" s="1660"/>
    </row>
    <row r="7" spans="1:15" s="6" customFormat="1" ht="15.75" customHeight="1">
      <c r="A7" s="1684"/>
      <c r="B7" s="217"/>
      <c r="C7" s="69" t="s">
        <v>159</v>
      </c>
      <c r="D7" s="69"/>
      <c r="F7" s="57"/>
      <c r="G7" s="217"/>
      <c r="H7" s="299" t="s">
        <v>160</v>
      </c>
      <c r="I7" s="69"/>
      <c r="J7" s="69"/>
      <c r="K7" s="217"/>
      <c r="L7" s="299" t="s">
        <v>161</v>
      </c>
      <c r="M7" s="69"/>
      <c r="N7" s="69"/>
      <c r="O7" s="1660"/>
    </row>
    <row r="8" spans="1:15" s="6" customFormat="1" ht="15.75" customHeight="1">
      <c r="A8" s="1560"/>
      <c r="B8" s="71" t="s">
        <v>1456</v>
      </c>
      <c r="C8" s="72" t="s">
        <v>162</v>
      </c>
      <c r="D8" s="73" t="s">
        <v>163</v>
      </c>
      <c r="E8" s="72" t="s">
        <v>164</v>
      </c>
      <c r="F8" s="72" t="s">
        <v>165</v>
      </c>
      <c r="G8" s="71" t="s">
        <v>1456</v>
      </c>
      <c r="H8" s="73" t="s">
        <v>166</v>
      </c>
      <c r="I8" s="72" t="s">
        <v>167</v>
      </c>
      <c r="J8" s="72" t="s">
        <v>168</v>
      </c>
      <c r="K8" s="71" t="s">
        <v>1456</v>
      </c>
      <c r="L8" s="73" t="s">
        <v>166</v>
      </c>
      <c r="M8" s="72" t="s">
        <v>167</v>
      </c>
      <c r="N8" s="72" t="s">
        <v>168</v>
      </c>
      <c r="O8" s="1562"/>
    </row>
    <row r="9" spans="1:15" s="509" customFormat="1" ht="15" customHeight="1">
      <c r="A9" s="482" t="s">
        <v>1432</v>
      </c>
      <c r="B9" s="660">
        <v>6699</v>
      </c>
      <c r="C9" s="602" t="s">
        <v>1500</v>
      </c>
      <c r="D9" s="602" t="s">
        <v>1500</v>
      </c>
      <c r="E9" s="602" t="s">
        <v>1500</v>
      </c>
      <c r="F9" s="602" t="s">
        <v>1500</v>
      </c>
      <c r="G9" s="602">
        <v>19381</v>
      </c>
      <c r="H9" s="661">
        <v>2.89</v>
      </c>
      <c r="I9" s="602">
        <v>9897</v>
      </c>
      <c r="J9" s="602">
        <v>9484</v>
      </c>
      <c r="K9" s="602">
        <v>8548</v>
      </c>
      <c r="L9" s="661">
        <v>1.28</v>
      </c>
      <c r="M9" s="602">
        <v>3907</v>
      </c>
      <c r="N9" s="662">
        <v>4641</v>
      </c>
      <c r="O9" s="482" t="s">
        <v>1432</v>
      </c>
    </row>
    <row r="10" spans="1:15" s="500" customFormat="1" ht="15" customHeight="1">
      <c r="A10" s="663" t="s">
        <v>1433</v>
      </c>
      <c r="B10" s="664">
        <v>6738</v>
      </c>
      <c r="C10" s="665" t="s">
        <v>1500</v>
      </c>
      <c r="D10" s="665" t="s">
        <v>1500</v>
      </c>
      <c r="E10" s="665" t="s">
        <v>1500</v>
      </c>
      <c r="F10" s="665" t="s">
        <v>1500</v>
      </c>
      <c r="G10" s="665">
        <v>19737</v>
      </c>
      <c r="H10" s="666">
        <v>2.93</v>
      </c>
      <c r="I10" s="665">
        <v>9832</v>
      </c>
      <c r="J10" s="665">
        <v>9904</v>
      </c>
      <c r="K10" s="667">
        <v>8103</v>
      </c>
      <c r="L10" s="666">
        <v>1.2</v>
      </c>
      <c r="M10" s="667">
        <v>3806</v>
      </c>
      <c r="N10" s="668">
        <v>4296</v>
      </c>
      <c r="O10" s="663" t="s">
        <v>1433</v>
      </c>
    </row>
    <row r="11" spans="1:15" s="509" customFormat="1" ht="15" customHeight="1">
      <c r="A11" s="482" t="s">
        <v>1434</v>
      </c>
      <c r="B11" s="660">
        <v>6698</v>
      </c>
      <c r="C11" s="602">
        <v>1465</v>
      </c>
      <c r="D11" s="602">
        <v>5233</v>
      </c>
      <c r="E11" s="602">
        <v>1496</v>
      </c>
      <c r="F11" s="602">
        <v>3737</v>
      </c>
      <c r="G11" s="602">
        <v>18617</v>
      </c>
      <c r="H11" s="661">
        <v>2.7794864138548823</v>
      </c>
      <c r="I11" s="602">
        <v>9027</v>
      </c>
      <c r="J11" s="602">
        <v>9590</v>
      </c>
      <c r="K11" s="667" t="s">
        <v>1501</v>
      </c>
      <c r="L11" s="666" t="s">
        <v>1501</v>
      </c>
      <c r="M11" s="667" t="s">
        <v>1501</v>
      </c>
      <c r="N11" s="668" t="s">
        <v>1501</v>
      </c>
      <c r="O11" s="482" t="s">
        <v>1434</v>
      </c>
    </row>
    <row r="12" spans="1:15" s="500" customFormat="1" ht="15" customHeight="1">
      <c r="A12" s="349" t="s">
        <v>1436</v>
      </c>
      <c r="B12" s="844">
        <v>6942</v>
      </c>
      <c r="C12" s="667" t="s">
        <v>1501</v>
      </c>
      <c r="D12" s="667" t="s">
        <v>1501</v>
      </c>
      <c r="E12" s="667" t="s">
        <v>1501</v>
      </c>
      <c r="F12" s="667" t="s">
        <v>1501</v>
      </c>
      <c r="G12" s="667">
        <f>SUM(I12:J12)</f>
        <v>19388</v>
      </c>
      <c r="H12" s="666">
        <v>2.8</v>
      </c>
      <c r="I12" s="667">
        <v>9109</v>
      </c>
      <c r="J12" s="667">
        <v>10279</v>
      </c>
      <c r="K12" s="667">
        <f>SUM(M12:N12)</f>
        <v>8334</v>
      </c>
      <c r="L12" s="666">
        <v>1.2</v>
      </c>
      <c r="M12" s="667">
        <v>3403</v>
      </c>
      <c r="N12" s="668">
        <v>4931</v>
      </c>
      <c r="O12" s="516" t="s">
        <v>1436</v>
      </c>
    </row>
    <row r="13" spans="1:15" s="500" customFormat="1" ht="15" customHeight="1">
      <c r="A13" s="349" t="s">
        <v>1147</v>
      </c>
      <c r="B13" s="844">
        <v>7046</v>
      </c>
      <c r="C13" s="667" t="s">
        <v>1500</v>
      </c>
      <c r="D13" s="667" t="s">
        <v>1500</v>
      </c>
      <c r="E13" s="667" t="s">
        <v>1500</v>
      </c>
      <c r="F13" s="667" t="s">
        <v>1500</v>
      </c>
      <c r="G13" s="667">
        <v>19186</v>
      </c>
      <c r="H13" s="666">
        <v>2.72</v>
      </c>
      <c r="I13" s="667">
        <v>9133</v>
      </c>
      <c r="J13" s="667">
        <v>10053</v>
      </c>
      <c r="K13" s="667">
        <v>8264</v>
      </c>
      <c r="L13" s="666">
        <v>1.17</v>
      </c>
      <c r="M13" s="667">
        <v>3537</v>
      </c>
      <c r="N13" s="668">
        <v>4727</v>
      </c>
      <c r="O13" s="516" t="s">
        <v>1147</v>
      </c>
    </row>
    <row r="14" spans="1:15" s="609" customFormat="1" ht="15" customHeight="1">
      <c r="A14" s="434" t="s">
        <v>1151</v>
      </c>
      <c r="B14" s="1218">
        <v>6642</v>
      </c>
      <c r="C14" s="1219" t="s">
        <v>1501</v>
      </c>
      <c r="D14" s="1219" t="s">
        <v>1501</v>
      </c>
      <c r="E14" s="1219" t="s">
        <v>1501</v>
      </c>
      <c r="F14" s="1219" t="s">
        <v>1501</v>
      </c>
      <c r="G14" s="988">
        <f>I14+J14</f>
        <v>18464</v>
      </c>
      <c r="H14" s="1220">
        <v>2.78</v>
      </c>
      <c r="I14" s="988">
        <v>8656</v>
      </c>
      <c r="J14" s="988">
        <v>9808</v>
      </c>
      <c r="K14" s="988">
        <f>M14+N14</f>
        <v>7871</v>
      </c>
      <c r="L14" s="1220">
        <v>1.19</v>
      </c>
      <c r="M14" s="988">
        <v>2987</v>
      </c>
      <c r="N14" s="989">
        <v>4884</v>
      </c>
      <c r="O14" s="518" t="s">
        <v>1149</v>
      </c>
    </row>
    <row r="15" spans="1:15" ht="14.25">
      <c r="A15" s="1758" t="s">
        <v>1397</v>
      </c>
      <c r="B15" s="1759"/>
      <c r="C15" s="1759"/>
      <c r="D15" s="1759"/>
      <c r="E15" s="885"/>
      <c r="F15" s="886"/>
      <c r="G15" s="886"/>
      <c r="H15" s="886"/>
      <c r="I15" s="886"/>
      <c r="J15" s="886"/>
      <c r="K15" s="886"/>
      <c r="L15" s="886"/>
      <c r="M15" s="976"/>
      <c r="N15" s="886"/>
      <c r="O15" s="1020" t="s">
        <v>1059</v>
      </c>
    </row>
    <row r="16" spans="1:15" s="870" customFormat="1" ht="13.5" customHeight="1">
      <c r="A16" s="980" t="s">
        <v>322</v>
      </c>
      <c r="B16" s="980"/>
      <c r="C16" s="980"/>
      <c r="D16" s="980"/>
      <c r="E16" s="980"/>
      <c r="F16" s="981"/>
      <c r="G16" s="982"/>
      <c r="H16" s="982"/>
      <c r="I16" s="886"/>
      <c r="J16" s="886"/>
      <c r="K16" s="886"/>
      <c r="L16" s="886"/>
      <c r="M16" s="885"/>
      <c r="N16" s="886"/>
      <c r="O16" s="977" t="s">
        <v>321</v>
      </c>
    </row>
    <row r="17" spans="1:15" s="870" customFormat="1" ht="17.25" customHeight="1">
      <c r="A17" s="980" t="s">
        <v>323</v>
      </c>
      <c r="B17" s="983"/>
      <c r="C17" s="983"/>
      <c r="D17" s="983"/>
      <c r="E17" s="983"/>
      <c r="F17" s="983"/>
      <c r="G17" s="982"/>
      <c r="H17" s="982"/>
      <c r="I17" s="886"/>
      <c r="J17" s="886"/>
      <c r="K17" s="886"/>
      <c r="L17" s="886"/>
      <c r="M17" s="885"/>
      <c r="N17" s="886"/>
      <c r="O17" s="977"/>
    </row>
    <row r="18" s="439" customFormat="1" ht="15.75" customHeight="1">
      <c r="A18" s="439" t="s">
        <v>328</v>
      </c>
    </row>
    <row r="19" spans="1:15" ht="23.25">
      <c r="A19" s="957" t="s">
        <v>1396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>
      <c r="A20" s="958" t="s">
        <v>298</v>
      </c>
      <c r="B20" s="958"/>
      <c r="C20" s="959"/>
      <c r="D20" s="959"/>
      <c r="E20" s="959"/>
      <c r="F20" s="959"/>
      <c r="G20" s="959"/>
      <c r="H20" s="959"/>
      <c r="I20" s="959"/>
      <c r="J20" s="959"/>
      <c r="K20" s="959"/>
      <c r="L20" s="959"/>
      <c r="M20" s="870"/>
      <c r="N20" s="889"/>
      <c r="O20" s="889" t="s">
        <v>299</v>
      </c>
    </row>
    <row r="21" spans="1:15" ht="18.75" customHeight="1">
      <c r="A21" s="960"/>
      <c r="B21" s="1645" t="s">
        <v>300</v>
      </c>
      <c r="C21" s="1639"/>
      <c r="D21" s="1639"/>
      <c r="E21" s="1639"/>
      <c r="F21" s="1640"/>
      <c r="G21" s="1645" t="s">
        <v>301</v>
      </c>
      <c r="H21" s="1760"/>
      <c r="I21" s="1639"/>
      <c r="J21" s="1640"/>
      <c r="K21" s="961" t="s">
        <v>351</v>
      </c>
      <c r="L21" s="962"/>
      <c r="M21" s="962"/>
      <c r="N21" s="963"/>
      <c r="O21" s="964"/>
    </row>
    <row r="22" spans="1:15" ht="13.5" customHeight="1">
      <c r="A22" s="274" t="s">
        <v>302</v>
      </c>
      <c r="B22" s="245"/>
      <c r="C22" s="110" t="s">
        <v>303</v>
      </c>
      <c r="D22" s="1668" t="s">
        <v>304</v>
      </c>
      <c r="E22" s="1761"/>
      <c r="F22" s="1762"/>
      <c r="G22" s="965"/>
      <c r="H22" s="966"/>
      <c r="I22" s="245" t="s">
        <v>305</v>
      </c>
      <c r="J22" s="245" t="s">
        <v>306</v>
      </c>
      <c r="K22" s="965"/>
      <c r="L22" s="966"/>
      <c r="M22" s="110" t="s">
        <v>305</v>
      </c>
      <c r="N22" s="110" t="s">
        <v>306</v>
      </c>
      <c r="O22" s="945" t="s">
        <v>307</v>
      </c>
    </row>
    <row r="23" spans="1:15" ht="13.5" customHeight="1">
      <c r="A23" s="967"/>
      <c r="B23" s="945"/>
      <c r="C23" s="942"/>
      <c r="D23" s="245"/>
      <c r="E23" s="110" t="s">
        <v>308</v>
      </c>
      <c r="F23" s="110" t="s">
        <v>309</v>
      </c>
      <c r="G23" s="945"/>
      <c r="H23" s="270" t="s">
        <v>310</v>
      </c>
      <c r="I23" s="942"/>
      <c r="J23" s="942"/>
      <c r="K23" s="945"/>
      <c r="L23" s="270" t="s">
        <v>311</v>
      </c>
      <c r="M23" s="942"/>
      <c r="N23" s="942"/>
      <c r="O23" s="968"/>
    </row>
    <row r="24" spans="1:15" ht="13.5" customHeight="1">
      <c r="A24" s="967"/>
      <c r="B24" s="945"/>
      <c r="C24" s="942" t="s">
        <v>312</v>
      </c>
      <c r="D24" s="942"/>
      <c r="E24" s="870"/>
      <c r="F24" s="969"/>
      <c r="G24" s="945"/>
      <c r="H24" s="970" t="s">
        <v>313</v>
      </c>
      <c r="I24" s="942"/>
      <c r="J24" s="942"/>
      <c r="K24" s="945"/>
      <c r="L24" s="970" t="s">
        <v>314</v>
      </c>
      <c r="M24" s="942"/>
      <c r="N24" s="942"/>
      <c r="O24" s="968"/>
    </row>
    <row r="25" spans="1:15" ht="13.5" customHeight="1">
      <c r="A25" s="971"/>
      <c r="B25" s="943"/>
      <c r="C25" s="944" t="s">
        <v>315</v>
      </c>
      <c r="D25" s="944"/>
      <c r="E25" s="944" t="s">
        <v>316</v>
      </c>
      <c r="F25" s="944" t="s">
        <v>317</v>
      </c>
      <c r="G25" s="943"/>
      <c r="H25" s="946" t="s">
        <v>318</v>
      </c>
      <c r="I25" s="944" t="s">
        <v>319</v>
      </c>
      <c r="J25" s="944" t="s">
        <v>320</v>
      </c>
      <c r="K25" s="943"/>
      <c r="L25" s="946" t="s">
        <v>318</v>
      </c>
      <c r="M25" s="944" t="s">
        <v>319</v>
      </c>
      <c r="N25" s="944" t="s">
        <v>320</v>
      </c>
      <c r="O25" s="972"/>
    </row>
    <row r="26" spans="1:15" ht="32.25" customHeight="1">
      <c r="A26" s="1388" t="s">
        <v>1434</v>
      </c>
      <c r="B26" s="1457" t="s">
        <v>1500</v>
      </c>
      <c r="C26" s="1457" t="s">
        <v>1500</v>
      </c>
      <c r="D26" s="1457" t="s">
        <v>1500</v>
      </c>
      <c r="E26" s="1457" t="s">
        <v>1500</v>
      </c>
      <c r="F26" s="1457" t="s">
        <v>1500</v>
      </c>
      <c r="G26" s="973">
        <v>5</v>
      </c>
      <c r="H26" s="1457" t="s">
        <v>1500</v>
      </c>
      <c r="I26" s="974">
        <v>5</v>
      </c>
      <c r="J26" s="1457" t="s">
        <v>1500</v>
      </c>
      <c r="K26" s="974">
        <v>3</v>
      </c>
      <c r="L26" s="1457" t="s">
        <v>1500</v>
      </c>
      <c r="M26" s="974">
        <v>3</v>
      </c>
      <c r="N26" s="1457" t="s">
        <v>1500</v>
      </c>
      <c r="O26" s="1388" t="s">
        <v>1434</v>
      </c>
    </row>
    <row r="27" spans="1:15" ht="25.5" customHeight="1">
      <c r="A27" s="1758" t="s">
        <v>1397</v>
      </c>
      <c r="B27" s="1759"/>
      <c r="C27" s="1759"/>
      <c r="D27" s="1759"/>
      <c r="E27" s="885"/>
      <c r="F27" s="886"/>
      <c r="G27" s="886"/>
      <c r="H27" s="886"/>
      <c r="I27" s="886"/>
      <c r="J27" s="886"/>
      <c r="K27" s="886"/>
      <c r="L27" s="886"/>
      <c r="M27" s="885"/>
      <c r="N27" s="886"/>
      <c r="O27" s="1020" t="s">
        <v>1059</v>
      </c>
    </row>
    <row r="28" spans="1:15" ht="20.25" customHeight="1">
      <c r="A28" s="766" t="s">
        <v>1060</v>
      </c>
      <c r="B28" s="1167"/>
      <c r="C28" s="1221"/>
      <c r="D28" s="1167"/>
      <c r="E28" s="1167"/>
      <c r="F28" s="1222"/>
      <c r="G28" s="888"/>
      <c r="H28" s="888"/>
      <c r="I28" s="888"/>
      <c r="J28" s="888"/>
      <c r="K28" s="886"/>
      <c r="L28" s="886"/>
      <c r="M28" s="1167"/>
      <c r="N28" s="886"/>
      <c r="O28" s="977" t="s">
        <v>1061</v>
      </c>
    </row>
    <row r="29" spans="1:15" ht="17.25" customHeight="1">
      <c r="A29" s="978"/>
      <c r="B29" s="979"/>
      <c r="C29" s="979"/>
      <c r="D29" s="979"/>
      <c r="E29" s="979"/>
      <c r="F29" s="979"/>
      <c r="G29" s="265"/>
      <c r="H29" s="265"/>
      <c r="I29" s="265"/>
      <c r="J29" s="265"/>
      <c r="K29" s="265"/>
      <c r="L29" s="265"/>
      <c r="M29" s="265"/>
      <c r="N29" s="265"/>
      <c r="O29" s="265"/>
    </row>
  </sheetData>
  <mergeCells count="11">
    <mergeCell ref="A27:D27"/>
    <mergeCell ref="A15:D15"/>
    <mergeCell ref="B21:F21"/>
    <mergeCell ref="G21:J21"/>
    <mergeCell ref="D22:F22"/>
    <mergeCell ref="A1:O1"/>
    <mergeCell ref="B4:F4"/>
    <mergeCell ref="G4:J4"/>
    <mergeCell ref="D5:F5"/>
    <mergeCell ref="A4:A8"/>
    <mergeCell ref="O4:O8"/>
  </mergeCells>
  <printOptions/>
  <pageMargins left="0.7480314960629921" right="0.7480314960629921" top="0.6" bottom="0.36" header="0.39" footer="0.28"/>
  <pageSetup horizontalDpi="600" verticalDpi="6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4">
      <selection activeCell="F15" sqref="F15"/>
    </sheetView>
  </sheetViews>
  <sheetFormatPr defaultColWidth="9.140625" defaultRowHeight="12.75"/>
  <cols>
    <col min="1" max="1" width="8.7109375" style="2" customWidth="1"/>
    <col min="2" max="19" width="7.28125" style="2" customWidth="1"/>
    <col min="20" max="20" width="7.57421875" style="2" customWidth="1"/>
    <col min="21" max="16384" width="9.140625" style="2" customWidth="1"/>
  </cols>
  <sheetData>
    <row r="1" spans="1:20" ht="48" customHeight="1">
      <c r="A1" s="1766" t="s">
        <v>773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</row>
    <row r="2" spans="1:20" s="6" customFormat="1" ht="18" customHeight="1">
      <c r="A2" s="244" t="s">
        <v>169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" t="s">
        <v>1439</v>
      </c>
    </row>
    <row r="3" spans="1:20" s="6" customFormat="1" ht="45" customHeight="1">
      <c r="A3" s="1559" t="s">
        <v>64</v>
      </c>
      <c r="B3" s="1767" t="s">
        <v>175</v>
      </c>
      <c r="C3" s="1663"/>
      <c r="D3" s="1763" t="s">
        <v>176</v>
      </c>
      <c r="E3" s="1663"/>
      <c r="F3" s="1768" t="s">
        <v>177</v>
      </c>
      <c r="G3" s="1678"/>
      <c r="H3" s="1763" t="s">
        <v>178</v>
      </c>
      <c r="I3" s="1663"/>
      <c r="J3" s="1763" t="s">
        <v>179</v>
      </c>
      <c r="K3" s="1663"/>
      <c r="L3" s="1763" t="s">
        <v>180</v>
      </c>
      <c r="M3" s="1663"/>
      <c r="N3" s="1763" t="s">
        <v>181</v>
      </c>
      <c r="O3" s="1663"/>
      <c r="P3" s="1763" t="s">
        <v>182</v>
      </c>
      <c r="Q3" s="1663"/>
      <c r="R3" s="1763" t="s">
        <v>183</v>
      </c>
      <c r="S3" s="1663"/>
      <c r="T3" s="1561" t="s">
        <v>1194</v>
      </c>
    </row>
    <row r="4" spans="1:20" s="6" customFormat="1" ht="33" customHeight="1">
      <c r="A4" s="1684"/>
      <c r="B4" s="245" t="s">
        <v>1372</v>
      </c>
      <c r="C4" s="110" t="s">
        <v>184</v>
      </c>
      <c r="D4" s="245" t="s">
        <v>1372</v>
      </c>
      <c r="E4" s="110" t="s">
        <v>184</v>
      </c>
      <c r="F4" s="245" t="s">
        <v>1372</v>
      </c>
      <c r="G4" s="110" t="s">
        <v>184</v>
      </c>
      <c r="H4" s="245" t="s">
        <v>1372</v>
      </c>
      <c r="I4" s="110" t="s">
        <v>184</v>
      </c>
      <c r="J4" s="245" t="s">
        <v>1372</v>
      </c>
      <c r="K4" s="110" t="s">
        <v>184</v>
      </c>
      <c r="L4" s="245" t="s">
        <v>1372</v>
      </c>
      <c r="M4" s="110" t="s">
        <v>184</v>
      </c>
      <c r="N4" s="245" t="s">
        <v>1372</v>
      </c>
      <c r="O4" s="110" t="s">
        <v>184</v>
      </c>
      <c r="P4" s="245" t="s">
        <v>1372</v>
      </c>
      <c r="Q4" s="110" t="s">
        <v>184</v>
      </c>
      <c r="R4" s="245" t="s">
        <v>1372</v>
      </c>
      <c r="S4" s="110" t="s">
        <v>184</v>
      </c>
      <c r="T4" s="1660"/>
    </row>
    <row r="5" spans="1:20" s="6" customFormat="1" ht="33" customHeight="1">
      <c r="A5" s="1560"/>
      <c r="B5" s="72" t="s">
        <v>1379</v>
      </c>
      <c r="C5" s="72" t="s">
        <v>1383</v>
      </c>
      <c r="D5" s="72" t="s">
        <v>1379</v>
      </c>
      <c r="E5" s="72" t="s">
        <v>1383</v>
      </c>
      <c r="F5" s="72" t="s">
        <v>1379</v>
      </c>
      <c r="G5" s="72" t="s">
        <v>1383</v>
      </c>
      <c r="H5" s="72" t="s">
        <v>1379</v>
      </c>
      <c r="I5" s="72" t="s">
        <v>1383</v>
      </c>
      <c r="J5" s="72" t="s">
        <v>1379</v>
      </c>
      <c r="K5" s="72" t="s">
        <v>1383</v>
      </c>
      <c r="L5" s="72" t="s">
        <v>1379</v>
      </c>
      <c r="M5" s="72" t="s">
        <v>1383</v>
      </c>
      <c r="N5" s="72" t="s">
        <v>1379</v>
      </c>
      <c r="O5" s="72" t="s">
        <v>1383</v>
      </c>
      <c r="P5" s="72" t="s">
        <v>1379</v>
      </c>
      <c r="Q5" s="72" t="s">
        <v>1383</v>
      </c>
      <c r="R5" s="72" t="s">
        <v>1379</v>
      </c>
      <c r="S5" s="72" t="s">
        <v>1383</v>
      </c>
      <c r="T5" s="1562"/>
    </row>
    <row r="6" spans="1:20" s="509" customFormat="1" ht="49.5" customHeight="1">
      <c r="A6" s="7" t="s">
        <v>1432</v>
      </c>
      <c r="B6" s="1106">
        <v>19381</v>
      </c>
      <c r="C6" s="1107">
        <v>9897</v>
      </c>
      <c r="D6" s="1108">
        <v>2605</v>
      </c>
      <c r="E6" s="1108" t="s">
        <v>1500</v>
      </c>
      <c r="F6" s="1108">
        <v>1203</v>
      </c>
      <c r="G6" s="1108" t="s">
        <v>1500</v>
      </c>
      <c r="H6" s="1108">
        <v>2348</v>
      </c>
      <c r="I6" s="1108" t="s">
        <v>1500</v>
      </c>
      <c r="J6" s="1108">
        <v>1781</v>
      </c>
      <c r="K6" s="1108" t="s">
        <v>1500</v>
      </c>
      <c r="L6" s="1108">
        <v>2986</v>
      </c>
      <c r="M6" s="1108" t="s">
        <v>1500</v>
      </c>
      <c r="N6" s="1108">
        <v>3262</v>
      </c>
      <c r="O6" s="1108" t="s">
        <v>1500</v>
      </c>
      <c r="P6" s="1108">
        <v>3611</v>
      </c>
      <c r="Q6" s="1108" t="s">
        <v>1500</v>
      </c>
      <c r="R6" s="1108">
        <v>1585</v>
      </c>
      <c r="S6" s="1109" t="s">
        <v>1500</v>
      </c>
      <c r="T6" s="482" t="s">
        <v>1432</v>
      </c>
    </row>
    <row r="7" spans="1:20" s="509" customFormat="1" ht="49.5" customHeight="1">
      <c r="A7" s="7" t="s">
        <v>947</v>
      </c>
      <c r="B7" s="1106">
        <v>19736</v>
      </c>
      <c r="C7" s="1107">
        <v>9832</v>
      </c>
      <c r="D7" s="1108">
        <v>2690</v>
      </c>
      <c r="E7" s="1108" t="s">
        <v>1500</v>
      </c>
      <c r="F7" s="1108">
        <v>986</v>
      </c>
      <c r="G7" s="1108" t="s">
        <v>1500</v>
      </c>
      <c r="H7" s="1108">
        <v>2562</v>
      </c>
      <c r="I7" s="1108" t="s">
        <v>1500</v>
      </c>
      <c r="J7" s="1108">
        <v>2010</v>
      </c>
      <c r="K7" s="1108" t="s">
        <v>1500</v>
      </c>
      <c r="L7" s="1108">
        <v>2933</v>
      </c>
      <c r="M7" s="1108" t="s">
        <v>1500</v>
      </c>
      <c r="N7" s="1108">
        <v>2959</v>
      </c>
      <c r="O7" s="1108" t="s">
        <v>1500</v>
      </c>
      <c r="P7" s="1108">
        <v>3851</v>
      </c>
      <c r="Q7" s="1108" t="s">
        <v>1500</v>
      </c>
      <c r="R7" s="1108">
        <v>1745</v>
      </c>
      <c r="S7" s="1109" t="s">
        <v>1500</v>
      </c>
      <c r="T7" s="482" t="s">
        <v>947</v>
      </c>
    </row>
    <row r="8" spans="1:20" s="509" customFormat="1" ht="49.5" customHeight="1">
      <c r="A8" s="7" t="s">
        <v>324</v>
      </c>
      <c r="B8" s="985">
        <v>18617</v>
      </c>
      <c r="C8" s="984">
        <v>9027</v>
      </c>
      <c r="D8" s="910">
        <v>2328</v>
      </c>
      <c r="E8" s="910">
        <v>1227</v>
      </c>
      <c r="F8" s="910">
        <v>866</v>
      </c>
      <c r="G8" s="910">
        <v>451</v>
      </c>
      <c r="H8" s="910">
        <v>2107</v>
      </c>
      <c r="I8" s="910">
        <v>1227</v>
      </c>
      <c r="J8" s="910">
        <v>1914</v>
      </c>
      <c r="K8" s="910">
        <v>1227</v>
      </c>
      <c r="L8" s="910">
        <v>2512</v>
      </c>
      <c r="M8" s="910">
        <v>1256</v>
      </c>
      <c r="N8" s="910">
        <v>3282</v>
      </c>
      <c r="O8" s="910">
        <v>1567</v>
      </c>
      <c r="P8" s="910">
        <v>3686</v>
      </c>
      <c r="Q8" s="910">
        <v>1544</v>
      </c>
      <c r="R8" s="910">
        <v>1922</v>
      </c>
      <c r="S8" s="911">
        <v>528</v>
      </c>
      <c r="T8" s="482" t="s">
        <v>326</v>
      </c>
    </row>
    <row r="9" spans="1:20" s="509" customFormat="1" ht="49.5" customHeight="1">
      <c r="A9" s="7" t="s">
        <v>325</v>
      </c>
      <c r="B9" s="1106">
        <v>19388</v>
      </c>
      <c r="C9" s="1107">
        <v>9109</v>
      </c>
      <c r="D9" s="1108">
        <v>2464</v>
      </c>
      <c r="E9" s="1108" t="s">
        <v>522</v>
      </c>
      <c r="F9" s="1108">
        <v>976</v>
      </c>
      <c r="G9" s="1108" t="s">
        <v>1500</v>
      </c>
      <c r="H9" s="1108">
        <v>1935</v>
      </c>
      <c r="I9" s="1108" t="s">
        <v>1500</v>
      </c>
      <c r="J9" s="1108">
        <v>1931</v>
      </c>
      <c r="K9" s="1108" t="s">
        <v>1500</v>
      </c>
      <c r="L9" s="1108">
        <v>2495</v>
      </c>
      <c r="M9" s="1108" t="s">
        <v>1500</v>
      </c>
      <c r="N9" s="1108">
        <v>3531</v>
      </c>
      <c r="O9" s="1108" t="s">
        <v>1500</v>
      </c>
      <c r="P9" s="1108">
        <v>3935</v>
      </c>
      <c r="Q9" s="1108" t="s">
        <v>1500</v>
      </c>
      <c r="R9" s="1108">
        <v>2121</v>
      </c>
      <c r="S9" s="1109" t="s">
        <v>1500</v>
      </c>
      <c r="T9" s="482" t="s">
        <v>327</v>
      </c>
    </row>
    <row r="10" spans="1:20" s="509" customFormat="1" ht="49.5" customHeight="1">
      <c r="A10" s="7" t="s">
        <v>1147</v>
      </c>
      <c r="B10" s="1106">
        <v>19186</v>
      </c>
      <c r="C10" s="1107">
        <v>9133</v>
      </c>
      <c r="D10" s="1108">
        <v>2097</v>
      </c>
      <c r="E10" s="1108" t="s">
        <v>1500</v>
      </c>
      <c r="F10" s="1108">
        <v>1223</v>
      </c>
      <c r="G10" s="1108" t="s">
        <v>1500</v>
      </c>
      <c r="H10" s="1108">
        <v>1706</v>
      </c>
      <c r="I10" s="1108" t="s">
        <v>1500</v>
      </c>
      <c r="J10" s="1108">
        <v>1683</v>
      </c>
      <c r="K10" s="1108" t="s">
        <v>1500</v>
      </c>
      <c r="L10" s="1108">
        <v>2393</v>
      </c>
      <c r="M10" s="1108" t="s">
        <v>1500</v>
      </c>
      <c r="N10" s="1108">
        <v>3792</v>
      </c>
      <c r="O10" s="1108" t="s">
        <v>1500</v>
      </c>
      <c r="P10" s="1108">
        <v>3912</v>
      </c>
      <c r="Q10" s="1108" t="s">
        <v>1500</v>
      </c>
      <c r="R10" s="1108">
        <v>2380</v>
      </c>
      <c r="S10" s="1109" t="s">
        <v>1500</v>
      </c>
      <c r="T10" s="482" t="s">
        <v>1147</v>
      </c>
    </row>
    <row r="11" spans="1:20" s="509" customFormat="1" ht="49.5" customHeight="1">
      <c r="A11" s="1224" t="s">
        <v>1161</v>
      </c>
      <c r="B11" s="986">
        <v>18464</v>
      </c>
      <c r="C11" s="987">
        <v>8656</v>
      </c>
      <c r="D11" s="988">
        <v>2307</v>
      </c>
      <c r="E11" s="1225" t="s">
        <v>1501</v>
      </c>
      <c r="F11" s="988">
        <v>947</v>
      </c>
      <c r="G11" s="1225" t="s">
        <v>1501</v>
      </c>
      <c r="H11" s="988">
        <v>1710</v>
      </c>
      <c r="I11" s="1225" t="s">
        <v>1501</v>
      </c>
      <c r="J11" s="988">
        <v>1673</v>
      </c>
      <c r="K11" s="1225" t="s">
        <v>1501</v>
      </c>
      <c r="L11" s="988">
        <v>2188</v>
      </c>
      <c r="M11" s="1225" t="s">
        <v>1501</v>
      </c>
      <c r="N11" s="988">
        <v>3294</v>
      </c>
      <c r="O11" s="1225" t="s">
        <v>1501</v>
      </c>
      <c r="P11" s="988">
        <v>3740</v>
      </c>
      <c r="Q11" s="1225" t="s">
        <v>1501</v>
      </c>
      <c r="R11" s="988">
        <v>2603</v>
      </c>
      <c r="S11" s="1226" t="s">
        <v>1501</v>
      </c>
      <c r="T11" s="1224" t="s">
        <v>1161</v>
      </c>
    </row>
    <row r="12" spans="1:20" s="438" customFormat="1" ht="15.75" customHeight="1">
      <c r="A12" s="1764" t="s">
        <v>1398</v>
      </c>
      <c r="B12" s="1764"/>
      <c r="C12" s="1764"/>
      <c r="D12" s="1765"/>
      <c r="E12" s="1765"/>
      <c r="F12" s="886"/>
      <c r="G12" s="886"/>
      <c r="H12" s="886"/>
      <c r="I12" s="885"/>
      <c r="J12" s="886"/>
      <c r="K12" s="886"/>
      <c r="L12" s="886"/>
      <c r="M12" s="886"/>
      <c r="N12" s="886"/>
      <c r="O12" s="886"/>
      <c r="P12" s="886"/>
      <c r="Q12" s="886"/>
      <c r="R12" s="1020" t="s">
        <v>1062</v>
      </c>
      <c r="S12" s="886"/>
      <c r="T12" s="886"/>
    </row>
    <row r="13" spans="1:18" s="886" customFormat="1" ht="15.75" customHeight="1">
      <c r="A13" s="1167" t="s">
        <v>1063</v>
      </c>
      <c r="B13" s="1167"/>
      <c r="C13" s="1167"/>
      <c r="D13" s="1167"/>
      <c r="E13" s="1167"/>
      <c r="F13" s="1222"/>
      <c r="G13" s="1167"/>
      <c r="H13" s="1167"/>
      <c r="I13" s="1167"/>
      <c r="J13" s="1167"/>
      <c r="R13" s="977" t="s">
        <v>1064</v>
      </c>
    </row>
    <row r="14" spans="1:10" ht="14.25">
      <c r="A14" s="1223" t="s">
        <v>1065</v>
      </c>
      <c r="B14" s="1223"/>
      <c r="C14" s="1223"/>
      <c r="D14" s="1223"/>
      <c r="E14" s="1223"/>
      <c r="F14" s="1223"/>
      <c r="G14" s="1223"/>
      <c r="H14" s="1223"/>
      <c r="I14" s="1223"/>
      <c r="J14" s="1223"/>
    </row>
    <row r="15" spans="1:20" s="439" customFormat="1" ht="15.75" customHeight="1">
      <c r="A15" s="1167" t="s">
        <v>1066</v>
      </c>
      <c r="B15" s="1167"/>
      <c r="C15" s="1167"/>
      <c r="D15" s="1167"/>
      <c r="E15" s="886"/>
      <c r="F15" s="888"/>
      <c r="G15" s="886"/>
      <c r="H15" s="886"/>
      <c r="I15" s="886"/>
      <c r="J15" s="886"/>
      <c r="K15" s="886"/>
      <c r="L15" s="886"/>
      <c r="M15" s="886"/>
      <c r="N15" s="886"/>
      <c r="O15" s="886"/>
      <c r="P15" s="886"/>
      <c r="Q15" s="886"/>
      <c r="R15" s="886"/>
      <c r="S15" s="886"/>
      <c r="T15" s="886"/>
    </row>
  </sheetData>
  <mergeCells count="13"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3:A5"/>
    <mergeCell ref="T3:T5"/>
    <mergeCell ref="A12:E12"/>
  </mergeCells>
  <printOptions/>
  <pageMargins left="0.7480314960629921" right="0.7480314960629921" top="0.74" bottom="0.74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4">
      <selection activeCell="I7" sqref="I7"/>
    </sheetView>
  </sheetViews>
  <sheetFormatPr defaultColWidth="9.140625" defaultRowHeight="12.75"/>
  <cols>
    <col min="1" max="1" width="9.7109375" style="2" customWidth="1"/>
    <col min="2" max="3" width="7.7109375" style="2" customWidth="1"/>
    <col min="4" max="7" width="6.00390625" style="2" customWidth="1"/>
    <col min="8" max="17" width="7.7109375" style="2" customWidth="1"/>
    <col min="18" max="19" width="6.421875" style="2" customWidth="1"/>
    <col min="20" max="20" width="8.00390625" style="2" customWidth="1"/>
    <col min="21" max="16384" width="9.140625" style="2" customWidth="1"/>
  </cols>
  <sheetData>
    <row r="1" spans="1:20" ht="32.25" customHeight="1">
      <c r="A1" s="1643" t="s">
        <v>774</v>
      </c>
      <c r="B1" s="1644"/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1644"/>
      <c r="P1" s="1644"/>
      <c r="Q1" s="1644"/>
      <c r="R1" s="1644"/>
      <c r="S1" s="1644"/>
      <c r="T1" s="1644"/>
    </row>
    <row r="2" spans="1:20" s="6" customFormat="1" ht="18" customHeight="1">
      <c r="A2" s="244" t="s">
        <v>169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5" t="s">
        <v>1439</v>
      </c>
    </row>
    <row r="3" spans="1:20" s="6" customFormat="1" ht="48" customHeight="1">
      <c r="A3" s="1559" t="s">
        <v>64</v>
      </c>
      <c r="B3" s="1767" t="s">
        <v>185</v>
      </c>
      <c r="C3" s="1663"/>
      <c r="D3" s="1768" t="s">
        <v>176</v>
      </c>
      <c r="E3" s="1678"/>
      <c r="F3" s="1763" t="s">
        <v>186</v>
      </c>
      <c r="G3" s="1663"/>
      <c r="H3" s="1763" t="s">
        <v>178</v>
      </c>
      <c r="I3" s="1663"/>
      <c r="J3" s="1763" t="s">
        <v>179</v>
      </c>
      <c r="K3" s="1663"/>
      <c r="L3" s="1763" t="s">
        <v>180</v>
      </c>
      <c r="M3" s="1663"/>
      <c r="N3" s="1763" t="s">
        <v>181</v>
      </c>
      <c r="O3" s="1663"/>
      <c r="P3" s="1763" t="s">
        <v>182</v>
      </c>
      <c r="Q3" s="1663"/>
      <c r="R3" s="1763" t="s">
        <v>183</v>
      </c>
      <c r="S3" s="1663"/>
      <c r="T3" s="1561" t="s">
        <v>1194</v>
      </c>
    </row>
    <row r="4" spans="1:20" s="6" customFormat="1" ht="33.75" customHeight="1">
      <c r="A4" s="1684"/>
      <c r="B4" s="110" t="s">
        <v>1372</v>
      </c>
      <c r="C4" s="110" t="s">
        <v>184</v>
      </c>
      <c r="D4" s="110" t="s">
        <v>1372</v>
      </c>
      <c r="E4" s="110" t="s">
        <v>184</v>
      </c>
      <c r="F4" s="110" t="s">
        <v>1372</v>
      </c>
      <c r="G4" s="110" t="s">
        <v>184</v>
      </c>
      <c r="H4" s="110" t="s">
        <v>1372</v>
      </c>
      <c r="I4" s="110" t="s">
        <v>184</v>
      </c>
      <c r="J4" s="110" t="s">
        <v>1372</v>
      </c>
      <c r="K4" s="110" t="s">
        <v>184</v>
      </c>
      <c r="L4" s="110" t="s">
        <v>1372</v>
      </c>
      <c r="M4" s="110" t="s">
        <v>184</v>
      </c>
      <c r="N4" s="110" t="s">
        <v>1372</v>
      </c>
      <c r="O4" s="110" t="s">
        <v>184</v>
      </c>
      <c r="P4" s="110" t="s">
        <v>1372</v>
      </c>
      <c r="Q4" s="110" t="s">
        <v>184</v>
      </c>
      <c r="R4" s="110" t="s">
        <v>1372</v>
      </c>
      <c r="S4" s="110" t="s">
        <v>184</v>
      </c>
      <c r="T4" s="1660"/>
    </row>
    <row r="5" spans="1:20" s="6" customFormat="1" ht="33.75" customHeight="1">
      <c r="A5" s="1560"/>
      <c r="B5" s="72" t="s">
        <v>1379</v>
      </c>
      <c r="C5" s="72" t="s">
        <v>1383</v>
      </c>
      <c r="D5" s="72" t="s">
        <v>1379</v>
      </c>
      <c r="E5" s="72" t="s">
        <v>1383</v>
      </c>
      <c r="F5" s="72" t="s">
        <v>1379</v>
      </c>
      <c r="G5" s="72" t="s">
        <v>1383</v>
      </c>
      <c r="H5" s="72" t="s">
        <v>1379</v>
      </c>
      <c r="I5" s="72" t="s">
        <v>1383</v>
      </c>
      <c r="J5" s="72" t="s">
        <v>1379</v>
      </c>
      <c r="K5" s="72" t="s">
        <v>1383</v>
      </c>
      <c r="L5" s="72" t="s">
        <v>1379</v>
      </c>
      <c r="M5" s="72" t="s">
        <v>1383</v>
      </c>
      <c r="N5" s="72" t="s">
        <v>1379</v>
      </c>
      <c r="O5" s="72" t="s">
        <v>1383</v>
      </c>
      <c r="P5" s="72" t="s">
        <v>1379</v>
      </c>
      <c r="Q5" s="72" t="s">
        <v>1383</v>
      </c>
      <c r="R5" s="72" t="s">
        <v>1379</v>
      </c>
      <c r="S5" s="72" t="s">
        <v>1383</v>
      </c>
      <c r="T5" s="1562"/>
    </row>
    <row r="6" spans="1:20" s="507" customFormat="1" ht="49.5" customHeight="1">
      <c r="A6" s="1110" t="s">
        <v>1432</v>
      </c>
      <c r="B6" s="1113">
        <v>8548</v>
      </c>
      <c r="C6" s="1113">
        <v>3907</v>
      </c>
      <c r="D6" s="1115" t="s">
        <v>1500</v>
      </c>
      <c r="E6" s="1115" t="s">
        <v>1500</v>
      </c>
      <c r="F6" s="1114">
        <v>22</v>
      </c>
      <c r="G6" s="1115" t="s">
        <v>1500</v>
      </c>
      <c r="H6" s="1114">
        <v>346</v>
      </c>
      <c r="I6" s="1115" t="s">
        <v>1500</v>
      </c>
      <c r="J6" s="1114">
        <v>555</v>
      </c>
      <c r="K6" s="1115" t="s">
        <v>1500</v>
      </c>
      <c r="L6" s="1114">
        <v>2218</v>
      </c>
      <c r="M6" s="1115" t="s">
        <v>1500</v>
      </c>
      <c r="N6" s="1114">
        <v>2298</v>
      </c>
      <c r="O6" s="1115" t="s">
        <v>1500</v>
      </c>
      <c r="P6" s="1114">
        <v>2312</v>
      </c>
      <c r="Q6" s="1115" t="s">
        <v>1500</v>
      </c>
      <c r="R6" s="1114">
        <v>799</v>
      </c>
      <c r="S6" s="1116" t="s">
        <v>1500</v>
      </c>
      <c r="T6" s="1111" t="s">
        <v>1432</v>
      </c>
    </row>
    <row r="7" spans="1:20" s="507" customFormat="1" ht="49.5" customHeight="1">
      <c r="A7" s="1110" t="s">
        <v>947</v>
      </c>
      <c r="B7" s="1113">
        <v>8102</v>
      </c>
      <c r="C7" s="1113">
        <v>3806</v>
      </c>
      <c r="D7" s="1115" t="s">
        <v>1500</v>
      </c>
      <c r="E7" s="1115" t="s">
        <v>1500</v>
      </c>
      <c r="F7" s="1115" t="s">
        <v>1500</v>
      </c>
      <c r="G7" s="1115" t="s">
        <v>1500</v>
      </c>
      <c r="H7" s="1114">
        <v>319</v>
      </c>
      <c r="I7" s="1115" t="s">
        <v>1500</v>
      </c>
      <c r="J7" s="1114">
        <v>591</v>
      </c>
      <c r="K7" s="1115" t="s">
        <v>1500</v>
      </c>
      <c r="L7" s="1114">
        <v>1929</v>
      </c>
      <c r="M7" s="1115" t="s">
        <v>1500</v>
      </c>
      <c r="N7" s="1114">
        <v>1880</v>
      </c>
      <c r="O7" s="1115" t="s">
        <v>1500</v>
      </c>
      <c r="P7" s="1114">
        <v>2460</v>
      </c>
      <c r="Q7" s="1115" t="s">
        <v>1500</v>
      </c>
      <c r="R7" s="1114">
        <v>926</v>
      </c>
      <c r="S7" s="1116" t="s">
        <v>523</v>
      </c>
      <c r="T7" s="1111" t="s">
        <v>947</v>
      </c>
    </row>
    <row r="8" spans="1:20" s="507" customFormat="1" ht="49.5" customHeight="1">
      <c r="A8" s="1110" t="s">
        <v>1450</v>
      </c>
      <c r="B8" s="991">
        <v>7757</v>
      </c>
      <c r="C8" s="991">
        <v>2822</v>
      </c>
      <c r="D8" s="1115" t="s">
        <v>1500</v>
      </c>
      <c r="E8" s="1115" t="s">
        <v>1500</v>
      </c>
      <c r="F8" s="897">
        <v>4</v>
      </c>
      <c r="G8" s="897">
        <v>4</v>
      </c>
      <c r="H8" s="897">
        <v>115</v>
      </c>
      <c r="I8" s="897">
        <v>111</v>
      </c>
      <c r="J8" s="897">
        <v>466</v>
      </c>
      <c r="K8" s="897">
        <v>379</v>
      </c>
      <c r="L8" s="897">
        <v>1456</v>
      </c>
      <c r="M8" s="897">
        <v>869</v>
      </c>
      <c r="N8" s="897">
        <v>2153</v>
      </c>
      <c r="O8" s="897">
        <v>828</v>
      </c>
      <c r="P8" s="897">
        <v>3563</v>
      </c>
      <c r="Q8" s="897">
        <v>631</v>
      </c>
      <c r="R8" s="300" t="s">
        <v>329</v>
      </c>
      <c r="S8" s="990" t="s">
        <v>329</v>
      </c>
      <c r="T8" s="1111" t="s">
        <v>331</v>
      </c>
    </row>
    <row r="9" spans="1:20" s="507" customFormat="1" ht="49.5" customHeight="1">
      <c r="A9" s="1110" t="s">
        <v>330</v>
      </c>
      <c r="B9" s="1113">
        <v>8334</v>
      </c>
      <c r="C9" s="1113">
        <v>3403</v>
      </c>
      <c r="D9" s="1115" t="s">
        <v>1500</v>
      </c>
      <c r="E9" s="1115" t="s">
        <v>1500</v>
      </c>
      <c r="F9" s="1115" t="s">
        <v>1500</v>
      </c>
      <c r="G9" s="1115" t="s">
        <v>1500</v>
      </c>
      <c r="H9" s="1114">
        <v>218</v>
      </c>
      <c r="I9" s="1115" t="s">
        <v>523</v>
      </c>
      <c r="J9" s="1114">
        <v>509</v>
      </c>
      <c r="K9" s="1115" t="s">
        <v>1500</v>
      </c>
      <c r="L9" s="1114">
        <v>1534</v>
      </c>
      <c r="M9" s="1115" t="s">
        <v>1500</v>
      </c>
      <c r="N9" s="1114">
        <v>2432</v>
      </c>
      <c r="O9" s="1115" t="s">
        <v>1500</v>
      </c>
      <c r="P9" s="1114">
        <v>2509</v>
      </c>
      <c r="Q9" s="1115" t="s">
        <v>1500</v>
      </c>
      <c r="R9" s="1114">
        <v>1132</v>
      </c>
      <c r="S9" s="1116" t="s">
        <v>1500</v>
      </c>
      <c r="T9" s="1111" t="s">
        <v>332</v>
      </c>
    </row>
    <row r="10" spans="1:20" s="507" customFormat="1" ht="49.5" customHeight="1">
      <c r="A10" s="1110" t="s">
        <v>1150</v>
      </c>
      <c r="B10" s="1113">
        <v>8264</v>
      </c>
      <c r="C10" s="1113">
        <v>3537</v>
      </c>
      <c r="D10" s="1115" t="s">
        <v>1500</v>
      </c>
      <c r="E10" s="1115" t="s">
        <v>1500</v>
      </c>
      <c r="F10" s="1115" t="s">
        <v>1500</v>
      </c>
      <c r="G10" s="1115" t="s">
        <v>1500</v>
      </c>
      <c r="H10" s="1114">
        <v>258</v>
      </c>
      <c r="I10" s="1115" t="s">
        <v>1500</v>
      </c>
      <c r="J10" s="1114">
        <v>347</v>
      </c>
      <c r="K10" s="1115" t="s">
        <v>1500</v>
      </c>
      <c r="L10" s="1114">
        <v>1307</v>
      </c>
      <c r="M10" s="1115" t="s">
        <v>1500</v>
      </c>
      <c r="N10" s="1114">
        <v>2663</v>
      </c>
      <c r="O10" s="1115" t="s">
        <v>1500</v>
      </c>
      <c r="P10" s="1114">
        <v>2391</v>
      </c>
      <c r="Q10" s="1115" t="s">
        <v>1500</v>
      </c>
      <c r="R10" s="1114">
        <v>1298</v>
      </c>
      <c r="S10" s="1116" t="s">
        <v>1500</v>
      </c>
      <c r="T10" s="1111" t="s">
        <v>1147</v>
      </c>
    </row>
    <row r="11" spans="1:20" s="507" customFormat="1" ht="49.5" customHeight="1">
      <c r="A11" s="1186" t="s">
        <v>1071</v>
      </c>
      <c r="B11" s="999">
        <f>H11+J11+L11+N11+P11+R11</f>
        <v>7871</v>
      </c>
      <c r="C11" s="999">
        <v>2987</v>
      </c>
      <c r="D11" s="1458" t="s">
        <v>1500</v>
      </c>
      <c r="E11" s="1458" t="s">
        <v>1500</v>
      </c>
      <c r="F11" s="1458" t="s">
        <v>1500</v>
      </c>
      <c r="G11" s="1458" t="s">
        <v>1500</v>
      </c>
      <c r="H11" s="903">
        <v>188</v>
      </c>
      <c r="I11" s="1227" t="s">
        <v>1072</v>
      </c>
      <c r="J11" s="903">
        <v>308</v>
      </c>
      <c r="K11" s="1227" t="s">
        <v>1072</v>
      </c>
      <c r="L11" s="903">
        <v>1399</v>
      </c>
      <c r="M11" s="1227" t="s">
        <v>1072</v>
      </c>
      <c r="N11" s="903">
        <v>2299</v>
      </c>
      <c r="O11" s="1227" t="s">
        <v>1072</v>
      </c>
      <c r="P11" s="903">
        <v>2264</v>
      </c>
      <c r="Q11" s="1227" t="s">
        <v>1072</v>
      </c>
      <c r="R11" s="903">
        <v>1413</v>
      </c>
      <c r="S11" s="1228" t="s">
        <v>1072</v>
      </c>
      <c r="T11" s="1112" t="s">
        <v>1071</v>
      </c>
    </row>
    <row r="12" spans="1:20" s="438" customFormat="1" ht="15.75" customHeight="1">
      <c r="A12" s="1765" t="s">
        <v>1398</v>
      </c>
      <c r="B12" s="1765"/>
      <c r="C12" s="1765"/>
      <c r="D12" s="1765"/>
      <c r="E12" s="1765"/>
      <c r="F12" s="886"/>
      <c r="G12" s="886"/>
      <c r="H12" s="886"/>
      <c r="I12" s="885"/>
      <c r="J12" s="886"/>
      <c r="O12" s="886"/>
      <c r="P12" s="886"/>
      <c r="Q12" s="886"/>
      <c r="R12" s="886"/>
      <c r="S12" s="1020" t="s">
        <v>1067</v>
      </c>
      <c r="T12" s="886"/>
    </row>
    <row r="13" spans="1:20" s="438" customFormat="1" ht="15.75" customHeight="1">
      <c r="A13" s="886"/>
      <c r="B13" s="886"/>
      <c r="C13" s="886"/>
      <c r="D13" s="886"/>
      <c r="E13" s="886"/>
      <c r="F13" s="888"/>
      <c r="G13" s="886"/>
      <c r="H13" s="886"/>
      <c r="I13" s="886"/>
      <c r="J13" s="886"/>
      <c r="O13" s="886"/>
      <c r="P13" s="886"/>
      <c r="Q13" s="886"/>
      <c r="R13" s="886"/>
      <c r="S13" s="977" t="s">
        <v>1068</v>
      </c>
      <c r="T13" s="886"/>
    </row>
    <row r="14" spans="1:20" s="886" customFormat="1" ht="15.75" customHeight="1">
      <c r="A14" s="1167" t="s">
        <v>1069</v>
      </c>
      <c r="B14" s="1223"/>
      <c r="C14" s="1223"/>
      <c r="D14" s="1223"/>
      <c r="E14" s="1223"/>
      <c r="F14" s="1223"/>
      <c r="G14" s="1223"/>
      <c r="H14" s="1223"/>
      <c r="I14" s="1223"/>
      <c r="J14" s="1223"/>
      <c r="K14" s="1223"/>
      <c r="L14" s="1167"/>
      <c r="T14" s="977"/>
    </row>
    <row r="15" spans="1:20" s="886" customFormat="1" ht="15.75" customHeight="1">
      <c r="A15" s="1223" t="s">
        <v>1070</v>
      </c>
      <c r="B15" s="1223"/>
      <c r="C15" s="1223"/>
      <c r="D15" s="1223"/>
      <c r="E15" s="1223"/>
      <c r="F15" s="1223"/>
      <c r="G15" s="1223"/>
      <c r="H15" s="1223"/>
      <c r="I15" s="1223"/>
      <c r="J15" s="1223"/>
      <c r="K15" s="1223"/>
      <c r="L15" s="1167"/>
      <c r="T15" s="977"/>
    </row>
    <row r="16" spans="1:20" s="439" customFormat="1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mergeCells count="13">
    <mergeCell ref="A1:T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3:A5"/>
    <mergeCell ref="T3:T5"/>
    <mergeCell ref="A12:E12"/>
  </mergeCells>
  <printOptions/>
  <pageMargins left="0.7480314960629921" right="0.7480314960629921" top="0.984251968503937" bottom="0.66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16" sqref="N16"/>
    </sheetView>
  </sheetViews>
  <sheetFormatPr defaultColWidth="9.140625" defaultRowHeight="12.75"/>
  <cols>
    <col min="1" max="1" width="14.00390625" style="97" customWidth="1"/>
    <col min="2" max="2" width="11.00390625" style="97" customWidth="1"/>
    <col min="3" max="3" width="10.7109375" style="97" customWidth="1"/>
    <col min="4" max="4" width="10.140625" style="97" customWidth="1"/>
    <col min="5" max="5" width="10.00390625" style="97" customWidth="1"/>
    <col min="6" max="13" width="9.7109375" style="97" customWidth="1"/>
    <col min="14" max="14" width="13.8515625" style="97" customWidth="1"/>
    <col min="15" max="16384" width="9.140625" style="97" customWidth="1"/>
  </cols>
  <sheetData>
    <row r="1" spans="1:14" ht="32.25" customHeight="1">
      <c r="A1" s="1592" t="s">
        <v>775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</row>
    <row r="2" spans="1:14" s="32" customFormat="1" ht="18" customHeight="1">
      <c r="A2" s="33" t="s">
        <v>187</v>
      </c>
      <c r="B2" s="33"/>
      <c r="C2" s="169"/>
      <c r="D2" s="169"/>
      <c r="E2" s="169"/>
      <c r="F2" s="169"/>
      <c r="G2" s="169"/>
      <c r="H2" s="169"/>
      <c r="I2" s="169"/>
      <c r="J2" s="169"/>
      <c r="K2" s="169"/>
      <c r="L2" s="169"/>
      <c r="N2" s="30" t="s">
        <v>188</v>
      </c>
    </row>
    <row r="3" spans="1:14" s="37" customFormat="1" ht="35.25" customHeight="1">
      <c r="A3" s="1491" t="s">
        <v>1451</v>
      </c>
      <c r="B3" s="1481" t="s">
        <v>189</v>
      </c>
      <c r="C3" s="1482"/>
      <c r="D3" s="1482"/>
      <c r="E3" s="1483"/>
      <c r="F3" s="284" t="s">
        <v>190</v>
      </c>
      <c r="G3" s="284" t="s">
        <v>191</v>
      </c>
      <c r="H3" s="284" t="s">
        <v>192</v>
      </c>
      <c r="I3" s="423" t="s">
        <v>193</v>
      </c>
      <c r="J3" s="284" t="s">
        <v>194</v>
      </c>
      <c r="K3" s="423" t="s">
        <v>195</v>
      </c>
      <c r="L3" s="284" t="s">
        <v>196</v>
      </c>
      <c r="M3" s="284" t="s">
        <v>197</v>
      </c>
      <c r="N3" s="1494" t="s">
        <v>1453</v>
      </c>
    </row>
    <row r="4" spans="1:14" s="37" customFormat="1" ht="32.25" customHeight="1">
      <c r="A4" s="1492"/>
      <c r="B4" s="1769" t="s">
        <v>198</v>
      </c>
      <c r="C4" s="1703"/>
      <c r="D4" s="1769" t="s">
        <v>199</v>
      </c>
      <c r="E4" s="1703"/>
      <c r="F4" s="282"/>
      <c r="G4" s="279" t="s">
        <v>200</v>
      </c>
      <c r="H4" s="279" t="s">
        <v>200</v>
      </c>
      <c r="I4" s="185" t="s">
        <v>200</v>
      </c>
      <c r="J4" s="279" t="s">
        <v>200</v>
      </c>
      <c r="K4" s="185" t="s">
        <v>200</v>
      </c>
      <c r="L4" s="279" t="s">
        <v>200</v>
      </c>
      <c r="M4" s="279" t="s">
        <v>201</v>
      </c>
      <c r="N4" s="1495"/>
    </row>
    <row r="5" spans="1:14" s="37" customFormat="1" ht="24.75" customHeight="1">
      <c r="A5" s="1492"/>
      <c r="B5" s="125" t="s">
        <v>202</v>
      </c>
      <c r="C5" s="127" t="s">
        <v>203</v>
      </c>
      <c r="D5" s="125" t="s">
        <v>202</v>
      </c>
      <c r="E5" s="127" t="s">
        <v>203</v>
      </c>
      <c r="F5" s="282"/>
      <c r="G5" s="282"/>
      <c r="H5" s="282"/>
      <c r="I5" s="281"/>
      <c r="J5" s="282"/>
      <c r="K5" s="281"/>
      <c r="L5" s="282"/>
      <c r="M5" s="282"/>
      <c r="N5" s="1495"/>
    </row>
    <row r="6" spans="1:14" s="37" customFormat="1" ht="24.75" customHeight="1">
      <c r="A6" s="1492"/>
      <c r="B6" s="282" t="s">
        <v>204</v>
      </c>
      <c r="C6" s="79"/>
      <c r="D6" s="282" t="s">
        <v>204</v>
      </c>
      <c r="E6" s="79"/>
      <c r="F6" s="282" t="s">
        <v>205</v>
      </c>
      <c r="G6" s="282"/>
      <c r="H6" s="282"/>
      <c r="I6" s="282"/>
      <c r="J6" s="282"/>
      <c r="K6" s="282"/>
      <c r="L6" s="282"/>
      <c r="M6" s="282" t="s">
        <v>206</v>
      </c>
      <c r="N6" s="1495"/>
    </row>
    <row r="7" spans="1:14" s="37" customFormat="1" ht="24.75" customHeight="1">
      <c r="A7" s="1493"/>
      <c r="B7" s="164" t="s">
        <v>207</v>
      </c>
      <c r="C7" s="64" t="s">
        <v>208</v>
      </c>
      <c r="D7" s="164" t="s">
        <v>207</v>
      </c>
      <c r="E7" s="64" t="s">
        <v>208</v>
      </c>
      <c r="F7" s="286" t="s">
        <v>209</v>
      </c>
      <c r="G7" s="286" t="s">
        <v>210</v>
      </c>
      <c r="H7" s="286" t="s">
        <v>211</v>
      </c>
      <c r="I7" s="376" t="s">
        <v>212</v>
      </c>
      <c r="J7" s="286" t="s">
        <v>213</v>
      </c>
      <c r="K7" s="376" t="s">
        <v>214</v>
      </c>
      <c r="L7" s="286" t="s">
        <v>215</v>
      </c>
      <c r="M7" s="164" t="s">
        <v>216</v>
      </c>
      <c r="N7" s="1471"/>
    </row>
    <row r="8" spans="1:14" s="37" customFormat="1" ht="28.5" customHeight="1">
      <c r="A8" s="187" t="s">
        <v>262</v>
      </c>
      <c r="B8" s="1117">
        <v>552</v>
      </c>
      <c r="C8" s="673">
        <v>4637.55</v>
      </c>
      <c r="D8" s="785">
        <v>2</v>
      </c>
      <c r="E8" s="669">
        <v>1.28</v>
      </c>
      <c r="F8" s="670">
        <v>62</v>
      </c>
      <c r="G8" s="670">
        <v>262</v>
      </c>
      <c r="H8" s="670">
        <v>193</v>
      </c>
      <c r="I8" s="670">
        <v>6</v>
      </c>
      <c r="J8" s="670">
        <v>19</v>
      </c>
      <c r="K8" s="670">
        <v>6</v>
      </c>
      <c r="L8" s="785">
        <v>3</v>
      </c>
      <c r="M8" s="786">
        <v>3</v>
      </c>
      <c r="N8" s="615" t="s">
        <v>1191</v>
      </c>
    </row>
    <row r="9" spans="1:14" s="37" customFormat="1" ht="28.5" customHeight="1">
      <c r="A9" s="188" t="s">
        <v>1533</v>
      </c>
      <c r="B9" s="1117">
        <v>1174</v>
      </c>
      <c r="C9" s="673">
        <v>7464.05</v>
      </c>
      <c r="D9" s="785">
        <v>5</v>
      </c>
      <c r="E9" s="669">
        <v>5.32</v>
      </c>
      <c r="F9" s="670">
        <v>173</v>
      </c>
      <c r="G9" s="670">
        <v>564</v>
      </c>
      <c r="H9" s="670">
        <v>341</v>
      </c>
      <c r="I9" s="670">
        <v>20</v>
      </c>
      <c r="J9" s="670">
        <v>32</v>
      </c>
      <c r="K9" s="670">
        <v>44</v>
      </c>
      <c r="L9" s="785">
        <v>5</v>
      </c>
      <c r="M9" s="787">
        <v>0</v>
      </c>
      <c r="N9" s="615" t="s">
        <v>1203</v>
      </c>
    </row>
    <row r="10" spans="1:14" s="37" customFormat="1" ht="28.5" customHeight="1">
      <c r="A10" s="189" t="s">
        <v>263</v>
      </c>
      <c r="B10" s="1117">
        <v>570</v>
      </c>
      <c r="C10" s="673">
        <v>4716.36</v>
      </c>
      <c r="D10" s="785">
        <v>4</v>
      </c>
      <c r="E10" s="669">
        <v>2.63</v>
      </c>
      <c r="F10" s="670">
        <v>60</v>
      </c>
      <c r="G10" s="670">
        <v>275</v>
      </c>
      <c r="H10" s="670">
        <v>205</v>
      </c>
      <c r="I10" s="670">
        <v>5</v>
      </c>
      <c r="J10" s="670">
        <v>18</v>
      </c>
      <c r="K10" s="670">
        <v>5</v>
      </c>
      <c r="L10" s="785">
        <v>3</v>
      </c>
      <c r="M10" s="786">
        <v>3</v>
      </c>
      <c r="N10" s="615" t="s">
        <v>1192</v>
      </c>
    </row>
    <row r="11" spans="1:14" s="37" customFormat="1" ht="28.5" customHeight="1">
      <c r="A11" s="188" t="s">
        <v>480</v>
      </c>
      <c r="B11" s="1117">
        <v>1159</v>
      </c>
      <c r="C11" s="673">
        <v>7249.52</v>
      </c>
      <c r="D11" s="785">
        <v>3</v>
      </c>
      <c r="E11" s="669">
        <v>3.97</v>
      </c>
      <c r="F11" s="670">
        <v>167</v>
      </c>
      <c r="G11" s="670">
        <v>563</v>
      </c>
      <c r="H11" s="670">
        <v>335</v>
      </c>
      <c r="I11" s="670">
        <v>20</v>
      </c>
      <c r="J11" s="670">
        <v>32</v>
      </c>
      <c r="K11" s="670">
        <v>42</v>
      </c>
      <c r="L11" s="785">
        <v>3</v>
      </c>
      <c r="M11" s="787">
        <v>0</v>
      </c>
      <c r="N11" s="615" t="s">
        <v>1204</v>
      </c>
    </row>
    <row r="12" spans="1:14" s="289" customFormat="1" ht="28.5" customHeight="1">
      <c r="A12" s="349" t="s">
        <v>1496</v>
      </c>
      <c r="B12" s="1118">
        <v>1684</v>
      </c>
      <c r="C12" s="674">
        <v>11663.26</v>
      </c>
      <c r="D12" s="788">
        <v>5</v>
      </c>
      <c r="E12" s="671">
        <v>4.79</v>
      </c>
      <c r="F12" s="672">
        <v>218</v>
      </c>
      <c r="G12" s="672">
        <v>825</v>
      </c>
      <c r="H12" s="672">
        <v>515</v>
      </c>
      <c r="I12" s="672">
        <v>26</v>
      </c>
      <c r="J12" s="672">
        <v>51</v>
      </c>
      <c r="K12" s="672">
        <v>45</v>
      </c>
      <c r="L12" s="788">
        <v>6</v>
      </c>
      <c r="M12" s="377">
        <v>3</v>
      </c>
      <c r="N12" s="353" t="s">
        <v>1496</v>
      </c>
    </row>
    <row r="13" spans="1:14" s="289" customFormat="1" ht="28.5" customHeight="1">
      <c r="A13" s="349" t="s">
        <v>1436</v>
      </c>
      <c r="B13" s="1118">
        <v>1573</v>
      </c>
      <c r="C13" s="674">
        <v>10960.66</v>
      </c>
      <c r="D13" s="788">
        <v>5</v>
      </c>
      <c r="E13" s="671">
        <v>4.79</v>
      </c>
      <c r="F13" s="672">
        <v>215</v>
      </c>
      <c r="G13" s="672">
        <v>782</v>
      </c>
      <c r="H13" s="672">
        <v>455</v>
      </c>
      <c r="I13" s="672">
        <v>26</v>
      </c>
      <c r="J13" s="672">
        <v>48</v>
      </c>
      <c r="K13" s="672">
        <v>43</v>
      </c>
      <c r="L13" s="788">
        <v>6</v>
      </c>
      <c r="M13" s="377">
        <v>3</v>
      </c>
      <c r="N13" s="353" t="s">
        <v>1436</v>
      </c>
    </row>
    <row r="14" spans="1:14" s="289" customFormat="1" ht="28.5" customHeight="1">
      <c r="A14" s="349" t="s">
        <v>1147</v>
      </c>
      <c r="B14" s="351">
        <v>1446</v>
      </c>
      <c r="C14" s="674">
        <v>10613.21</v>
      </c>
      <c r="D14" s="788">
        <v>5</v>
      </c>
      <c r="E14" s="671">
        <v>4.79</v>
      </c>
      <c r="F14" s="672">
        <v>206</v>
      </c>
      <c r="G14" s="672">
        <v>703</v>
      </c>
      <c r="H14" s="672">
        <v>421</v>
      </c>
      <c r="I14" s="672">
        <v>26</v>
      </c>
      <c r="J14" s="672">
        <v>47</v>
      </c>
      <c r="K14" s="672">
        <v>43</v>
      </c>
      <c r="L14" s="1459">
        <v>0</v>
      </c>
      <c r="M14" s="377">
        <v>5</v>
      </c>
      <c r="N14" s="353" t="s">
        <v>1147</v>
      </c>
    </row>
    <row r="15" spans="1:14" s="119" customFormat="1" ht="28.5" customHeight="1">
      <c r="A15" s="434" t="s">
        <v>1151</v>
      </c>
      <c r="B15" s="1229">
        <v>1272</v>
      </c>
      <c r="C15" s="1119">
        <v>10031.59</v>
      </c>
      <c r="D15" s="987">
        <v>4</v>
      </c>
      <c r="E15" s="1119">
        <v>2.92</v>
      </c>
      <c r="F15" s="1120">
        <v>188</v>
      </c>
      <c r="G15" s="1120">
        <v>599</v>
      </c>
      <c r="H15" s="1120">
        <v>355</v>
      </c>
      <c r="I15" s="1120">
        <v>32</v>
      </c>
      <c r="J15" s="1120">
        <v>47</v>
      </c>
      <c r="K15" s="1120">
        <v>44</v>
      </c>
      <c r="L15" s="1156">
        <v>7</v>
      </c>
      <c r="M15" s="905">
        <v>4</v>
      </c>
      <c r="N15" s="437" t="s">
        <v>1149</v>
      </c>
    </row>
    <row r="16" spans="1:14" s="6" customFormat="1" ht="18" customHeight="1">
      <c r="A16" s="231" t="s">
        <v>1399</v>
      </c>
      <c r="B16" s="232"/>
      <c r="C16" s="378"/>
      <c r="D16" s="212"/>
      <c r="E16" s="212"/>
      <c r="F16" s="378"/>
      <c r="G16" s="212"/>
      <c r="H16" s="212"/>
      <c r="I16" s="212"/>
      <c r="J16" s="212"/>
      <c r="K16" s="212"/>
      <c r="M16" s="232"/>
      <c r="N16" s="268" t="s">
        <v>1400</v>
      </c>
    </row>
    <row r="17" spans="3:6" s="24" customFormat="1" ht="13.5">
      <c r="C17" s="373"/>
      <c r="F17" s="373"/>
    </row>
    <row r="18" spans="3:7" s="24" customFormat="1" ht="13.5">
      <c r="C18" s="373"/>
      <c r="F18" s="373"/>
      <c r="G18" s="373"/>
    </row>
    <row r="19" spans="3:7" ht="14.25">
      <c r="C19" s="374"/>
      <c r="D19" s="1121"/>
      <c r="F19" s="374"/>
      <c r="G19" s="374"/>
    </row>
    <row r="20" spans="3:6" ht="14.25">
      <c r="C20" s="374"/>
      <c r="F20" s="374"/>
    </row>
  </sheetData>
  <mergeCells count="6">
    <mergeCell ref="A1:N1"/>
    <mergeCell ref="A3:A7"/>
    <mergeCell ref="B3:E3"/>
    <mergeCell ref="N3:N7"/>
    <mergeCell ref="B4:C4"/>
    <mergeCell ref="D4:E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23"/>
  <sheetViews>
    <sheetView zoomScaleSheetLayoutView="100" workbookViewId="0" topLeftCell="A7">
      <selection activeCell="J13" sqref="J13"/>
    </sheetView>
  </sheetViews>
  <sheetFormatPr defaultColWidth="9.140625" defaultRowHeight="12.75"/>
  <cols>
    <col min="1" max="1" width="16.421875" style="97" customWidth="1"/>
    <col min="2" max="2" width="6.140625" style="77" customWidth="1"/>
    <col min="3" max="3" width="4.8515625" style="77" customWidth="1"/>
    <col min="4" max="7" width="8.7109375" style="77" customWidth="1"/>
    <col min="8" max="8" width="5.28125" style="77" customWidth="1"/>
    <col min="9" max="9" width="5.7109375" style="77" customWidth="1"/>
    <col min="10" max="10" width="7.421875" style="77" customWidth="1"/>
    <col min="11" max="11" width="10.00390625" style="77" customWidth="1"/>
    <col min="12" max="12" width="7.140625" style="77" customWidth="1"/>
    <col min="13" max="13" width="14.00390625" style="77" customWidth="1"/>
    <col min="14" max="14" width="7.00390625" style="77" customWidth="1"/>
    <col min="15" max="15" width="13.8515625" style="77" customWidth="1"/>
    <col min="16" max="16" width="7.140625" style="77" customWidth="1"/>
    <col min="17" max="17" width="13.8515625" style="77" customWidth="1"/>
    <col min="18" max="18" width="7.140625" style="77" customWidth="1"/>
    <col min="19" max="19" width="11.8515625" style="77" customWidth="1"/>
    <col min="20" max="20" width="8.421875" style="77" customWidth="1"/>
    <col min="21" max="21" width="8.28125" style="77" customWidth="1"/>
    <col min="22" max="22" width="14.57421875" style="98" customWidth="1"/>
    <col min="23" max="16384" width="9.140625" style="77" customWidth="1"/>
  </cols>
  <sheetData>
    <row r="1" spans="1:22" s="380" customFormat="1" ht="32.25" customHeight="1">
      <c r="A1" s="1592" t="s">
        <v>776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1592"/>
      <c r="T1" s="1592"/>
      <c r="U1" s="1592"/>
      <c r="V1" s="1592"/>
    </row>
    <row r="2" spans="1:22" s="382" customFormat="1" ht="18" customHeight="1">
      <c r="A2" s="32" t="s">
        <v>1080</v>
      </c>
      <c r="B2" s="381"/>
      <c r="C2" s="381"/>
      <c r="D2" s="381"/>
      <c r="E2" s="381"/>
      <c r="F2" s="381"/>
      <c r="G2" s="381"/>
      <c r="H2" s="381"/>
      <c r="I2" s="375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685" t="s">
        <v>1081</v>
      </c>
    </row>
    <row r="3" spans="1:22" s="83" customFormat="1" ht="27.75" customHeight="1">
      <c r="A3" s="1491" t="s">
        <v>173</v>
      </c>
      <c r="B3" s="1481" t="s">
        <v>1082</v>
      </c>
      <c r="C3" s="1482"/>
      <c r="D3" s="1482"/>
      <c r="E3" s="1482"/>
      <c r="F3" s="1482"/>
      <c r="G3" s="1482"/>
      <c r="H3" s="1482"/>
      <c r="I3" s="1483"/>
      <c r="J3" s="1771" t="s">
        <v>1083</v>
      </c>
      <c r="K3" s="1703"/>
      <c r="L3" s="1701" t="s">
        <v>1084</v>
      </c>
      <c r="M3" s="1703"/>
      <c r="N3" s="1701" t="s">
        <v>1085</v>
      </c>
      <c r="O3" s="1703"/>
      <c r="P3" s="1701" t="s">
        <v>1086</v>
      </c>
      <c r="Q3" s="1703"/>
      <c r="R3" s="1701" t="s">
        <v>1087</v>
      </c>
      <c r="S3" s="1703"/>
      <c r="T3" s="1701" t="s">
        <v>1088</v>
      </c>
      <c r="U3" s="1703"/>
      <c r="V3" s="1494" t="s">
        <v>1442</v>
      </c>
    </row>
    <row r="4" spans="1:22" s="83" customFormat="1" ht="27.75" customHeight="1">
      <c r="A4" s="1492"/>
      <c r="B4" s="383" t="s">
        <v>1089</v>
      </c>
      <c r="C4" s="384"/>
      <c r="D4" s="1701" t="s">
        <v>1090</v>
      </c>
      <c r="E4" s="1702"/>
      <c r="F4" s="1702"/>
      <c r="G4" s="1703"/>
      <c r="H4" s="1770" t="s">
        <v>1091</v>
      </c>
      <c r="I4" s="1492"/>
      <c r="J4" s="1471" t="s">
        <v>1092</v>
      </c>
      <c r="K4" s="1493"/>
      <c r="L4" s="1471" t="s">
        <v>1093</v>
      </c>
      <c r="M4" s="1493"/>
      <c r="N4" s="1471" t="s">
        <v>1094</v>
      </c>
      <c r="O4" s="1493"/>
      <c r="P4" s="1471" t="s">
        <v>1095</v>
      </c>
      <c r="Q4" s="1493"/>
      <c r="R4" s="1471" t="s">
        <v>1096</v>
      </c>
      <c r="S4" s="1493"/>
      <c r="T4" s="1471" t="s">
        <v>1097</v>
      </c>
      <c r="U4" s="1493"/>
      <c r="V4" s="1495"/>
    </row>
    <row r="5" spans="1:22" s="83" customFormat="1" ht="27.75" customHeight="1">
      <c r="A5" s="1492"/>
      <c r="B5" s="281"/>
      <c r="C5" s="281"/>
      <c r="D5" s="1471" t="s">
        <v>1098</v>
      </c>
      <c r="E5" s="1511"/>
      <c r="F5" s="1511"/>
      <c r="G5" s="1493"/>
      <c r="H5" s="1770" t="s">
        <v>1099</v>
      </c>
      <c r="I5" s="1492"/>
      <c r="J5" s="125" t="s">
        <v>1100</v>
      </c>
      <c r="K5" s="125" t="s">
        <v>446</v>
      </c>
      <c r="L5" s="125" t="s">
        <v>1100</v>
      </c>
      <c r="M5" s="127" t="s">
        <v>1101</v>
      </c>
      <c r="N5" s="125" t="s">
        <v>1100</v>
      </c>
      <c r="O5" s="127" t="s">
        <v>1101</v>
      </c>
      <c r="P5" s="125" t="s">
        <v>1100</v>
      </c>
      <c r="Q5" s="127" t="s">
        <v>1101</v>
      </c>
      <c r="R5" s="125" t="s">
        <v>1102</v>
      </c>
      <c r="S5" s="284" t="s">
        <v>1103</v>
      </c>
      <c r="T5" s="125" t="s">
        <v>1104</v>
      </c>
      <c r="U5" s="126" t="s">
        <v>1105</v>
      </c>
      <c r="V5" s="1495"/>
    </row>
    <row r="6" spans="1:22" s="83" customFormat="1" ht="27.75" customHeight="1">
      <c r="A6" s="1492"/>
      <c r="B6" s="281"/>
      <c r="C6" s="281"/>
      <c r="D6" s="125" t="s">
        <v>1372</v>
      </c>
      <c r="E6" s="125" t="s">
        <v>1106</v>
      </c>
      <c r="F6" s="125" t="s">
        <v>1107</v>
      </c>
      <c r="G6" s="477" t="s">
        <v>65</v>
      </c>
      <c r="H6" s="1495"/>
      <c r="I6" s="1492"/>
      <c r="J6" s="282"/>
      <c r="K6" s="282" t="s">
        <v>1108</v>
      </c>
      <c r="L6" s="282"/>
      <c r="M6" s="79" t="s">
        <v>1109</v>
      </c>
      <c r="N6" s="282"/>
      <c r="O6" s="79" t="s">
        <v>1109</v>
      </c>
      <c r="P6" s="282"/>
      <c r="Q6" s="79" t="s">
        <v>1109</v>
      </c>
      <c r="R6" s="282"/>
      <c r="S6" s="385" t="s">
        <v>1110</v>
      </c>
      <c r="T6" s="282" t="s">
        <v>1111</v>
      </c>
      <c r="U6" s="65" t="s">
        <v>1112</v>
      </c>
      <c r="V6" s="1495"/>
    </row>
    <row r="7" spans="1:22" s="83" customFormat="1" ht="27.75" customHeight="1">
      <c r="A7" s="1492"/>
      <c r="B7" s="281"/>
      <c r="C7" s="281"/>
      <c r="D7" s="177"/>
      <c r="E7" s="177"/>
      <c r="F7" s="177"/>
      <c r="G7" s="177" t="s">
        <v>1113</v>
      </c>
      <c r="H7" s="1495" t="s">
        <v>1114</v>
      </c>
      <c r="I7" s="1492"/>
      <c r="J7" s="282"/>
      <c r="K7" s="283"/>
      <c r="L7" s="282"/>
      <c r="M7" s="386" t="s">
        <v>217</v>
      </c>
      <c r="N7" s="282"/>
      <c r="O7" s="386" t="s">
        <v>217</v>
      </c>
      <c r="P7" s="282"/>
      <c r="Q7" s="386" t="s">
        <v>217</v>
      </c>
      <c r="R7" s="282"/>
      <c r="S7" s="282" t="s">
        <v>1115</v>
      </c>
      <c r="T7" s="282" t="s">
        <v>1116</v>
      </c>
      <c r="U7" s="65" t="s">
        <v>1117</v>
      </c>
      <c r="V7" s="1495"/>
    </row>
    <row r="8" spans="1:22" s="83" customFormat="1" ht="27.75" customHeight="1">
      <c r="A8" s="1493"/>
      <c r="B8" s="387" t="s">
        <v>1118</v>
      </c>
      <c r="C8" s="387"/>
      <c r="D8" s="44" t="s">
        <v>1119</v>
      </c>
      <c r="E8" s="164" t="s">
        <v>1120</v>
      </c>
      <c r="F8" s="164" t="s">
        <v>1121</v>
      </c>
      <c r="G8" s="164" t="s">
        <v>1122</v>
      </c>
      <c r="H8" s="1471" t="s">
        <v>1123</v>
      </c>
      <c r="I8" s="1493"/>
      <c r="J8" s="164" t="s">
        <v>1124</v>
      </c>
      <c r="K8" s="164" t="s">
        <v>1125</v>
      </c>
      <c r="L8" s="164" t="s">
        <v>1124</v>
      </c>
      <c r="M8" s="64" t="s">
        <v>1126</v>
      </c>
      <c r="N8" s="164" t="s">
        <v>1124</v>
      </c>
      <c r="O8" s="64" t="s">
        <v>1126</v>
      </c>
      <c r="P8" s="164" t="s">
        <v>1124</v>
      </c>
      <c r="Q8" s="64" t="s">
        <v>1126</v>
      </c>
      <c r="R8" s="164" t="s">
        <v>1124</v>
      </c>
      <c r="S8" s="388" t="s">
        <v>1127</v>
      </c>
      <c r="T8" s="164" t="s">
        <v>1128</v>
      </c>
      <c r="U8" s="44" t="s">
        <v>1127</v>
      </c>
      <c r="V8" s="1471"/>
    </row>
    <row r="9" spans="1:22" s="83" customFormat="1" ht="46.5" customHeight="1">
      <c r="A9" s="679" t="s">
        <v>1132</v>
      </c>
      <c r="B9" s="789">
        <v>10</v>
      </c>
      <c r="C9" s="791" t="s">
        <v>1437</v>
      </c>
      <c r="D9" s="793">
        <v>2</v>
      </c>
      <c r="E9" s="794">
        <v>1</v>
      </c>
      <c r="F9" s="794">
        <v>1</v>
      </c>
      <c r="G9" s="794">
        <v>1</v>
      </c>
      <c r="H9" s="794">
        <v>8</v>
      </c>
      <c r="I9" s="790"/>
      <c r="J9" s="796">
        <v>1</v>
      </c>
      <c r="K9" s="681">
        <v>422</v>
      </c>
      <c r="L9" s="681">
        <v>13</v>
      </c>
      <c r="M9" s="681">
        <v>2683</v>
      </c>
      <c r="N9" s="681">
        <v>7</v>
      </c>
      <c r="O9" s="681">
        <v>420</v>
      </c>
      <c r="P9" s="681">
        <v>8</v>
      </c>
      <c r="Q9" s="681">
        <v>644</v>
      </c>
      <c r="R9" s="796">
        <v>1</v>
      </c>
      <c r="S9" s="799">
        <v>80</v>
      </c>
      <c r="T9" s="796">
        <v>2</v>
      </c>
      <c r="U9" s="684">
        <v>1850</v>
      </c>
      <c r="V9" s="617" t="s">
        <v>1048</v>
      </c>
    </row>
    <row r="10" spans="1:22" s="83" customFormat="1" ht="46.5" customHeight="1">
      <c r="A10" s="679" t="s">
        <v>1133</v>
      </c>
      <c r="B10" s="789">
        <v>39</v>
      </c>
      <c r="C10" s="791">
        <v>10</v>
      </c>
      <c r="D10" s="793">
        <v>10</v>
      </c>
      <c r="E10" s="794">
        <v>2</v>
      </c>
      <c r="F10" s="794">
        <v>8</v>
      </c>
      <c r="G10" s="794">
        <v>8</v>
      </c>
      <c r="H10" s="794">
        <v>29</v>
      </c>
      <c r="I10" s="797">
        <v>10</v>
      </c>
      <c r="J10" s="796">
        <v>7</v>
      </c>
      <c r="K10" s="682">
        <v>3308.4</v>
      </c>
      <c r="L10" s="681" t="s">
        <v>1129</v>
      </c>
      <c r="M10" s="683" t="s">
        <v>1134</v>
      </c>
      <c r="N10" s="681" t="s">
        <v>1130</v>
      </c>
      <c r="O10" s="683" t="s">
        <v>1135</v>
      </c>
      <c r="P10" s="681" t="s">
        <v>1131</v>
      </c>
      <c r="Q10" s="683" t="s">
        <v>1136</v>
      </c>
      <c r="R10" s="796">
        <v>4</v>
      </c>
      <c r="S10" s="799">
        <v>193</v>
      </c>
      <c r="T10" s="796">
        <v>5</v>
      </c>
      <c r="U10" s="684">
        <v>7100</v>
      </c>
      <c r="V10" s="617" t="s">
        <v>1049</v>
      </c>
    </row>
    <row r="11" spans="1:22" s="83" customFormat="1" ht="46.5" customHeight="1">
      <c r="A11" s="679" t="s">
        <v>1137</v>
      </c>
      <c r="B11" s="789">
        <v>10</v>
      </c>
      <c r="C11" s="791"/>
      <c r="D11" s="793">
        <v>2</v>
      </c>
      <c r="E11" s="794">
        <v>1</v>
      </c>
      <c r="F11" s="794">
        <v>1</v>
      </c>
      <c r="G11" s="794">
        <v>1</v>
      </c>
      <c r="H11" s="794">
        <v>8</v>
      </c>
      <c r="I11" s="790"/>
      <c r="J11" s="796">
        <v>1</v>
      </c>
      <c r="K11" s="681">
        <v>422</v>
      </c>
      <c r="L11" s="681">
        <v>13</v>
      </c>
      <c r="M11" s="681">
        <v>2730</v>
      </c>
      <c r="N11" s="681">
        <v>7</v>
      </c>
      <c r="O11" s="681">
        <v>420</v>
      </c>
      <c r="P11" s="681">
        <v>8</v>
      </c>
      <c r="Q11" s="681">
        <v>848</v>
      </c>
      <c r="R11" s="796">
        <v>1</v>
      </c>
      <c r="S11" s="799">
        <v>80</v>
      </c>
      <c r="T11" s="796">
        <v>2</v>
      </c>
      <c r="U11" s="684">
        <v>1850</v>
      </c>
      <c r="V11" s="617" t="s">
        <v>1050</v>
      </c>
    </row>
    <row r="12" spans="1:22" s="83" customFormat="1" ht="46.5" customHeight="1">
      <c r="A12" s="679" t="s">
        <v>1138</v>
      </c>
      <c r="B12" s="789">
        <v>39</v>
      </c>
      <c r="C12" s="791">
        <v>10</v>
      </c>
      <c r="D12" s="793">
        <v>10</v>
      </c>
      <c r="E12" s="794">
        <v>2</v>
      </c>
      <c r="F12" s="794">
        <v>8</v>
      </c>
      <c r="G12" s="794">
        <v>8</v>
      </c>
      <c r="H12" s="794">
        <v>29</v>
      </c>
      <c r="I12" s="797">
        <v>10</v>
      </c>
      <c r="J12" s="796">
        <v>7</v>
      </c>
      <c r="K12" s="682">
        <v>3128.4</v>
      </c>
      <c r="L12" s="681" t="s">
        <v>1129</v>
      </c>
      <c r="M12" s="683" t="s">
        <v>1139</v>
      </c>
      <c r="N12" s="681" t="s">
        <v>1130</v>
      </c>
      <c r="O12" s="683" t="s">
        <v>1140</v>
      </c>
      <c r="P12" s="681" t="s">
        <v>1131</v>
      </c>
      <c r="Q12" s="683" t="s">
        <v>1141</v>
      </c>
      <c r="R12" s="796">
        <v>4</v>
      </c>
      <c r="S12" s="799">
        <v>193</v>
      </c>
      <c r="T12" s="796">
        <v>5</v>
      </c>
      <c r="U12" s="684">
        <v>7100</v>
      </c>
      <c r="V12" s="617" t="s">
        <v>1142</v>
      </c>
    </row>
    <row r="13" spans="1:22" s="89" customFormat="1" ht="46.5" customHeight="1">
      <c r="A13" s="349" t="s">
        <v>1052</v>
      </c>
      <c r="B13" s="351">
        <f>SUM(D13,H13)</f>
        <v>49</v>
      </c>
      <c r="C13" s="792">
        <f>SUM(I13)</f>
        <v>10</v>
      </c>
      <c r="D13" s="697">
        <f>SUM(E13:F13)</f>
        <v>12</v>
      </c>
      <c r="E13" s="698">
        <v>3</v>
      </c>
      <c r="F13" s="698">
        <v>9</v>
      </c>
      <c r="G13" s="698">
        <v>9</v>
      </c>
      <c r="H13" s="698">
        <v>37</v>
      </c>
      <c r="I13" s="798">
        <v>10</v>
      </c>
      <c r="J13" s="352">
        <v>7</v>
      </c>
      <c r="K13" s="680">
        <v>3893</v>
      </c>
      <c r="L13" s="680">
        <v>55</v>
      </c>
      <c r="M13" s="680">
        <v>11843</v>
      </c>
      <c r="N13" s="680">
        <v>53</v>
      </c>
      <c r="O13" s="680">
        <v>8247</v>
      </c>
      <c r="P13" s="680">
        <v>43</v>
      </c>
      <c r="Q13" s="680">
        <v>5319</v>
      </c>
      <c r="R13" s="352">
        <v>5</v>
      </c>
      <c r="S13" s="795">
        <v>273</v>
      </c>
      <c r="T13" s="352">
        <v>7</v>
      </c>
      <c r="U13" s="680">
        <v>8950</v>
      </c>
      <c r="V13" s="353" t="s">
        <v>1052</v>
      </c>
    </row>
    <row r="14" spans="1:22" s="89" customFormat="1" ht="46.5" customHeight="1">
      <c r="A14" s="349" t="s">
        <v>1436</v>
      </c>
      <c r="B14" s="351">
        <v>49</v>
      </c>
      <c r="C14" s="917" t="s">
        <v>1185</v>
      </c>
      <c r="D14" s="697">
        <f>SUM(E14:G14)</f>
        <v>48</v>
      </c>
      <c r="E14" s="698">
        <v>3</v>
      </c>
      <c r="F14" s="698">
        <v>9</v>
      </c>
      <c r="G14" s="698">
        <v>36</v>
      </c>
      <c r="H14" s="698">
        <v>1</v>
      </c>
      <c r="I14" s="917" t="s">
        <v>1185</v>
      </c>
      <c r="J14" s="352">
        <v>7</v>
      </c>
      <c r="K14" s="680">
        <v>3893</v>
      </c>
      <c r="L14" s="680">
        <v>50</v>
      </c>
      <c r="M14" s="680">
        <v>17923</v>
      </c>
      <c r="N14" s="680">
        <v>49</v>
      </c>
      <c r="O14" s="680">
        <v>9737</v>
      </c>
      <c r="P14" s="680">
        <v>43</v>
      </c>
      <c r="Q14" s="680">
        <v>11066</v>
      </c>
      <c r="R14" s="352">
        <v>5</v>
      </c>
      <c r="S14" s="795">
        <v>273</v>
      </c>
      <c r="T14" s="352">
        <v>7</v>
      </c>
      <c r="U14" s="680">
        <v>8950</v>
      </c>
      <c r="V14" s="353" t="s">
        <v>1436</v>
      </c>
    </row>
    <row r="15" spans="1:22" s="89" customFormat="1" ht="46.5" customHeight="1">
      <c r="A15" s="349" t="s">
        <v>1147</v>
      </c>
      <c r="B15" s="351">
        <v>49</v>
      </c>
      <c r="C15" s="917">
        <v>10</v>
      </c>
      <c r="D15" s="697">
        <v>48</v>
      </c>
      <c r="E15" s="698">
        <v>3</v>
      </c>
      <c r="F15" s="698">
        <v>9</v>
      </c>
      <c r="G15" s="698">
        <v>36</v>
      </c>
      <c r="H15" s="698">
        <v>1</v>
      </c>
      <c r="I15" s="917">
        <v>10</v>
      </c>
      <c r="J15" s="352">
        <v>7</v>
      </c>
      <c r="K15" s="680">
        <v>3893</v>
      </c>
      <c r="L15" s="680">
        <v>50</v>
      </c>
      <c r="M15" s="680">
        <v>12145</v>
      </c>
      <c r="N15" s="680">
        <v>49</v>
      </c>
      <c r="O15" s="680">
        <v>7062</v>
      </c>
      <c r="P15" s="680">
        <v>43</v>
      </c>
      <c r="Q15" s="680">
        <v>5459</v>
      </c>
      <c r="R15" s="352">
        <v>5</v>
      </c>
      <c r="S15" s="795">
        <v>273</v>
      </c>
      <c r="T15" s="352">
        <v>7</v>
      </c>
      <c r="U15" s="680">
        <v>8950</v>
      </c>
      <c r="V15" s="353" t="s">
        <v>1147</v>
      </c>
    </row>
    <row r="16" spans="1:22" s="389" customFormat="1" ht="46.5" customHeight="1" thickBot="1">
      <c r="A16" s="892" t="s">
        <v>1151</v>
      </c>
      <c r="B16" s="899">
        <v>49</v>
      </c>
      <c r="C16" s="994">
        <v>10</v>
      </c>
      <c r="D16" s="899">
        <v>48</v>
      </c>
      <c r="E16" s="908">
        <v>3</v>
      </c>
      <c r="F16" s="908">
        <v>9</v>
      </c>
      <c r="G16" s="908">
        <v>36</v>
      </c>
      <c r="H16" s="908">
        <v>1</v>
      </c>
      <c r="I16" s="995">
        <v>10</v>
      </c>
      <c r="J16" s="908">
        <v>7</v>
      </c>
      <c r="K16" s="908">
        <v>3893</v>
      </c>
      <c r="L16" s="908">
        <v>50</v>
      </c>
      <c r="M16" s="908">
        <v>12451</v>
      </c>
      <c r="N16" s="908">
        <v>49</v>
      </c>
      <c r="O16" s="908">
        <v>7063</v>
      </c>
      <c r="P16" s="908">
        <v>43</v>
      </c>
      <c r="Q16" s="908">
        <v>5509</v>
      </c>
      <c r="R16" s="908">
        <v>5</v>
      </c>
      <c r="S16" s="908">
        <v>273</v>
      </c>
      <c r="T16" s="908">
        <v>7</v>
      </c>
      <c r="U16" s="908">
        <v>8950</v>
      </c>
      <c r="V16" s="909" t="s">
        <v>1149</v>
      </c>
    </row>
    <row r="17" spans="1:22" s="677" customFormat="1" ht="18" customHeight="1">
      <c r="A17" s="248" t="s">
        <v>334</v>
      </c>
      <c r="B17" s="675"/>
      <c r="C17" s="676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312" t="s">
        <v>1144</v>
      </c>
    </row>
    <row r="18" s="677" customFormat="1" ht="18" customHeight="1">
      <c r="A18" s="678" t="s">
        <v>1143</v>
      </c>
    </row>
    <row r="19" spans="1:22" s="379" customFormat="1" ht="12.75">
      <c r="A19" s="20"/>
      <c r="N19" s="1395"/>
      <c r="O19" s="1395"/>
      <c r="P19" s="1395"/>
      <c r="Q19" s="1395"/>
      <c r="R19" s="1395"/>
      <c r="S19" s="1395"/>
      <c r="T19" s="1395"/>
      <c r="U19" s="1395"/>
      <c r="V19" s="1406"/>
    </row>
    <row r="20" spans="1:22" s="76" customFormat="1" ht="13.5">
      <c r="A20" s="24"/>
      <c r="V20" s="91"/>
    </row>
    <row r="21" spans="1:22" s="76" customFormat="1" ht="13.5">
      <c r="A21" s="24"/>
      <c r="V21" s="91"/>
    </row>
    <row r="22" spans="1:22" s="76" customFormat="1" ht="13.5">
      <c r="A22" s="24"/>
      <c r="V22" s="91"/>
    </row>
    <row r="23" spans="1:22" s="76" customFormat="1" ht="13.5">
      <c r="A23" s="24"/>
      <c r="V23" s="91"/>
    </row>
  </sheetData>
  <mergeCells count="23">
    <mergeCell ref="A1:V1"/>
    <mergeCell ref="A3:A8"/>
    <mergeCell ref="B3:I3"/>
    <mergeCell ref="J3:K3"/>
    <mergeCell ref="L3:M3"/>
    <mergeCell ref="N3:O3"/>
    <mergeCell ref="P3:Q3"/>
    <mergeCell ref="R3:S3"/>
    <mergeCell ref="T3:U3"/>
    <mergeCell ref="V3:V8"/>
    <mergeCell ref="T4:U4"/>
    <mergeCell ref="H4:I4"/>
    <mergeCell ref="J4:K4"/>
    <mergeCell ref="L4:M4"/>
    <mergeCell ref="D5:G5"/>
    <mergeCell ref="N4:O4"/>
    <mergeCell ref="P4:Q4"/>
    <mergeCell ref="R4:S4"/>
    <mergeCell ref="D4:G4"/>
    <mergeCell ref="H8:I8"/>
    <mergeCell ref="H5:I5"/>
    <mergeCell ref="H6:I6"/>
    <mergeCell ref="H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7">
      <selection activeCell="K18" sqref="K18"/>
    </sheetView>
  </sheetViews>
  <sheetFormatPr defaultColWidth="9.140625" defaultRowHeight="12.75"/>
  <cols>
    <col min="1" max="1" width="22.57421875" style="0" customWidth="1"/>
    <col min="2" max="2" width="11.421875" style="0" customWidth="1"/>
    <col min="3" max="4" width="11.28125" style="0" customWidth="1"/>
    <col min="5" max="5" width="11.140625" style="0" customWidth="1"/>
    <col min="6" max="6" width="11.28125" style="0" customWidth="1"/>
    <col min="7" max="7" width="12.28125" style="0" customWidth="1"/>
    <col min="8" max="8" width="11.7109375" style="0" customWidth="1"/>
    <col min="9" max="9" width="13.8515625" style="0" customWidth="1"/>
    <col min="10" max="10" width="7.57421875" style="0" customWidth="1"/>
    <col min="11" max="11" width="12.421875" style="0" customWidth="1"/>
    <col min="12" max="12" width="14.57421875" style="0" customWidth="1"/>
  </cols>
  <sheetData>
    <row r="2" spans="1:11" ht="25.5" customHeight="1">
      <c r="A2" s="1779" t="s">
        <v>777</v>
      </c>
      <c r="B2" s="1780"/>
      <c r="C2" s="1780"/>
      <c r="D2" s="1780"/>
      <c r="E2" s="1780"/>
      <c r="F2" s="1780"/>
      <c r="G2" s="1780"/>
      <c r="H2" s="1780"/>
      <c r="I2" s="1780"/>
      <c r="J2" s="1780"/>
      <c r="K2" s="1780"/>
    </row>
    <row r="4" spans="1:11" ht="12.75">
      <c r="A4" s="996" t="s">
        <v>524</v>
      </c>
      <c r="B4" s="1122"/>
      <c r="C4" s="1122"/>
      <c r="D4" s="1122"/>
      <c r="E4" s="1122"/>
      <c r="F4" s="1122"/>
      <c r="G4" s="1122"/>
      <c r="H4" s="1122"/>
      <c r="I4" s="1122"/>
      <c r="J4" s="1122"/>
      <c r="K4" s="1123" t="s">
        <v>336</v>
      </c>
    </row>
    <row r="5" spans="1:11" ht="21" customHeight="1">
      <c r="A5" s="1774" t="s">
        <v>701</v>
      </c>
      <c r="B5" s="1777" t="s">
        <v>525</v>
      </c>
      <c r="C5" s="1778"/>
      <c r="D5" s="1777" t="s">
        <v>526</v>
      </c>
      <c r="E5" s="1778"/>
      <c r="F5" s="1777" t="s">
        <v>527</v>
      </c>
      <c r="G5" s="1778"/>
      <c r="H5" s="1777" t="s">
        <v>528</v>
      </c>
      <c r="I5" s="1778"/>
      <c r="J5" s="1777" t="s">
        <v>529</v>
      </c>
      <c r="K5" s="1778"/>
    </row>
    <row r="6" spans="1:11" ht="21" customHeight="1">
      <c r="A6" s="1775"/>
      <c r="B6" s="1772" t="s">
        <v>337</v>
      </c>
      <c r="C6" s="1773"/>
      <c r="D6" s="1772" t="s">
        <v>338</v>
      </c>
      <c r="E6" s="1773"/>
      <c r="F6" s="1772" t="s">
        <v>339</v>
      </c>
      <c r="G6" s="1773"/>
      <c r="H6" s="1772" t="s">
        <v>340</v>
      </c>
      <c r="I6" s="1773"/>
      <c r="J6" s="1772" t="s">
        <v>341</v>
      </c>
      <c r="K6" s="1773"/>
    </row>
    <row r="7" spans="1:11" ht="29.25" customHeight="1">
      <c r="A7" s="1776"/>
      <c r="B7" s="997" t="s">
        <v>530</v>
      </c>
      <c r="C7" s="997" t="s">
        <v>531</v>
      </c>
      <c r="D7" s="997" t="s">
        <v>342</v>
      </c>
      <c r="E7" s="997" t="s">
        <v>343</v>
      </c>
      <c r="F7" s="997" t="s">
        <v>532</v>
      </c>
      <c r="G7" s="997" t="s">
        <v>533</v>
      </c>
      <c r="H7" s="997" t="s">
        <v>342</v>
      </c>
      <c r="I7" s="997" t="s">
        <v>534</v>
      </c>
      <c r="J7" s="997" t="s">
        <v>342</v>
      </c>
      <c r="K7" s="997" t="s">
        <v>533</v>
      </c>
    </row>
    <row r="8" spans="1:11" ht="33" customHeight="1">
      <c r="A8" s="1342" t="s">
        <v>333</v>
      </c>
      <c r="B8" s="1144">
        <v>630</v>
      </c>
      <c r="C8" s="1145">
        <v>15705.78</v>
      </c>
      <c r="D8" s="1145">
        <v>424</v>
      </c>
      <c r="E8" s="1145">
        <v>212.07</v>
      </c>
      <c r="F8" s="1145">
        <v>4</v>
      </c>
      <c r="G8" s="1145">
        <v>500.2</v>
      </c>
      <c r="H8" s="1145">
        <v>196</v>
      </c>
      <c r="I8" s="1145">
        <v>13000.92</v>
      </c>
      <c r="J8" s="1145">
        <v>6</v>
      </c>
      <c r="K8" s="1146">
        <v>1992.59</v>
      </c>
    </row>
    <row r="9" spans="1:11" ht="33" customHeight="1">
      <c r="A9" s="1343" t="s">
        <v>1149</v>
      </c>
      <c r="B9" s="1239">
        <v>612</v>
      </c>
      <c r="C9" s="1240">
        <v>15680.2</v>
      </c>
      <c r="D9" s="1241">
        <v>377</v>
      </c>
      <c r="E9" s="1389">
        <v>154.91</v>
      </c>
      <c r="F9" s="1241">
        <v>24</v>
      </c>
      <c r="G9" s="1242">
        <v>12.19</v>
      </c>
      <c r="H9" s="1241">
        <v>206</v>
      </c>
      <c r="I9" s="1389">
        <v>13973.61</v>
      </c>
      <c r="J9" s="1241">
        <v>5</v>
      </c>
      <c r="K9" s="1390">
        <v>1539.49</v>
      </c>
    </row>
    <row r="10" spans="1:11" ht="33" customHeight="1">
      <c r="A10" s="1344" t="s">
        <v>535</v>
      </c>
      <c r="B10" s="1230">
        <v>127</v>
      </c>
      <c r="C10" s="1231">
        <v>14430.92</v>
      </c>
      <c r="D10" s="1232" t="s">
        <v>1440</v>
      </c>
      <c r="E10" s="1231" t="s">
        <v>1440</v>
      </c>
      <c r="F10" s="1233" t="s">
        <v>1440</v>
      </c>
      <c r="G10" s="1231" t="s">
        <v>1440</v>
      </c>
      <c r="H10" s="1233">
        <v>122</v>
      </c>
      <c r="I10" s="1231">
        <v>12891.43</v>
      </c>
      <c r="J10" s="1233">
        <v>5</v>
      </c>
      <c r="K10" s="1234">
        <v>1539.49</v>
      </c>
    </row>
    <row r="11" spans="1:11" ht="33" customHeight="1">
      <c r="A11" s="1344" t="s">
        <v>536</v>
      </c>
      <c r="B11" s="1230">
        <v>15</v>
      </c>
      <c r="C11" s="1231">
        <v>907.2</v>
      </c>
      <c r="D11" s="1233" t="s">
        <v>1440</v>
      </c>
      <c r="E11" s="1231" t="s">
        <v>1440</v>
      </c>
      <c r="F11" s="1233" t="s">
        <v>1440</v>
      </c>
      <c r="G11" s="1231" t="s">
        <v>1440</v>
      </c>
      <c r="H11" s="1233">
        <v>15</v>
      </c>
      <c r="I11" s="1231">
        <v>907.2</v>
      </c>
      <c r="J11" s="1233" t="s">
        <v>1440</v>
      </c>
      <c r="K11" s="1234" t="s">
        <v>1440</v>
      </c>
    </row>
    <row r="12" spans="1:11" ht="33" customHeight="1">
      <c r="A12" s="1344" t="s">
        <v>593</v>
      </c>
      <c r="B12" s="1230">
        <v>9</v>
      </c>
      <c r="C12" s="1231">
        <v>17.79</v>
      </c>
      <c r="D12" s="1233">
        <v>2</v>
      </c>
      <c r="E12" s="1231">
        <v>6</v>
      </c>
      <c r="F12" s="1233" t="s">
        <v>1440</v>
      </c>
      <c r="G12" s="1231" t="s">
        <v>1440</v>
      </c>
      <c r="H12" s="1233">
        <v>7</v>
      </c>
      <c r="I12" s="1231">
        <v>11.79</v>
      </c>
      <c r="J12" s="1233" t="s">
        <v>1440</v>
      </c>
      <c r="K12" s="1234" t="s">
        <v>1440</v>
      </c>
    </row>
    <row r="13" spans="1:11" ht="33" customHeight="1">
      <c r="A13" s="1344" t="s">
        <v>594</v>
      </c>
      <c r="B13" s="1230">
        <v>19</v>
      </c>
      <c r="C13" s="1231">
        <v>63.88</v>
      </c>
      <c r="D13" s="1233">
        <v>13</v>
      </c>
      <c r="E13" s="1231">
        <v>30.28</v>
      </c>
      <c r="F13" s="1233">
        <v>5</v>
      </c>
      <c r="G13" s="1231">
        <v>7</v>
      </c>
      <c r="H13" s="1233">
        <v>1</v>
      </c>
      <c r="I13" s="1231">
        <v>26.6</v>
      </c>
      <c r="J13" s="1233" t="s">
        <v>1440</v>
      </c>
      <c r="K13" s="1234" t="s">
        <v>1440</v>
      </c>
    </row>
    <row r="14" spans="1:11" ht="33" customHeight="1">
      <c r="A14" s="1344" t="s">
        <v>595</v>
      </c>
      <c r="B14" s="1230">
        <v>56</v>
      </c>
      <c r="C14" s="1231">
        <v>136.01</v>
      </c>
      <c r="D14" s="1233" t="s">
        <v>1440</v>
      </c>
      <c r="E14" s="1231" t="s">
        <v>1440</v>
      </c>
      <c r="F14" s="1233" t="s">
        <v>1440</v>
      </c>
      <c r="G14" s="1231" t="s">
        <v>1440</v>
      </c>
      <c r="H14" s="1233">
        <v>56</v>
      </c>
      <c r="I14" s="1231">
        <v>136.01</v>
      </c>
      <c r="J14" s="1233" t="s">
        <v>1440</v>
      </c>
      <c r="K14" s="1234" t="s">
        <v>1440</v>
      </c>
    </row>
    <row r="15" spans="1:11" ht="33" customHeight="1">
      <c r="A15" s="1344" t="s">
        <v>596</v>
      </c>
      <c r="B15" s="1230">
        <v>7</v>
      </c>
      <c r="C15" s="1231">
        <v>6.4</v>
      </c>
      <c r="D15" s="1233">
        <v>7</v>
      </c>
      <c r="E15" s="1231">
        <v>6.4</v>
      </c>
      <c r="F15" s="1233" t="s">
        <v>1440</v>
      </c>
      <c r="G15" s="1231" t="s">
        <v>1440</v>
      </c>
      <c r="H15" s="1233" t="s">
        <v>1440</v>
      </c>
      <c r="I15" s="1231" t="s">
        <v>1440</v>
      </c>
      <c r="J15" s="1233" t="s">
        <v>1440</v>
      </c>
      <c r="K15" s="1234" t="s">
        <v>1440</v>
      </c>
    </row>
    <row r="16" spans="1:11" ht="33" customHeight="1">
      <c r="A16" s="1344" t="s">
        <v>597</v>
      </c>
      <c r="B16" s="1230">
        <v>332</v>
      </c>
      <c r="C16" s="1231">
        <v>113.68</v>
      </c>
      <c r="D16" s="1233">
        <v>311</v>
      </c>
      <c r="E16" s="1231">
        <v>108.04</v>
      </c>
      <c r="F16" s="1233">
        <v>18</v>
      </c>
      <c r="G16" s="1231">
        <v>5.15</v>
      </c>
      <c r="H16" s="1233">
        <v>3</v>
      </c>
      <c r="I16" s="1231">
        <v>0.49</v>
      </c>
      <c r="J16" s="1233" t="s">
        <v>1440</v>
      </c>
      <c r="K16" s="1234" t="s">
        <v>1440</v>
      </c>
    </row>
    <row r="17" spans="1:11" ht="33" customHeight="1">
      <c r="A17" s="1345" t="s">
        <v>598</v>
      </c>
      <c r="B17" s="1235">
        <v>47</v>
      </c>
      <c r="C17" s="1236">
        <v>4.32</v>
      </c>
      <c r="D17" s="1237">
        <v>44</v>
      </c>
      <c r="E17" s="1236">
        <v>4.19</v>
      </c>
      <c r="F17" s="1237">
        <v>1</v>
      </c>
      <c r="G17" s="1236">
        <v>0.04</v>
      </c>
      <c r="H17" s="1237">
        <v>2</v>
      </c>
      <c r="I17" s="1236">
        <v>0.09</v>
      </c>
      <c r="J17" s="1237" t="s">
        <v>1440</v>
      </c>
      <c r="K17" s="1238" t="s">
        <v>1440</v>
      </c>
    </row>
    <row r="18" spans="1:11" ht="12.75">
      <c r="A18" s="998" t="s">
        <v>599</v>
      </c>
      <c r="B18" s="1122"/>
      <c r="C18" s="1122"/>
      <c r="D18" s="1122"/>
      <c r="E18" s="1122"/>
      <c r="F18" s="1122"/>
      <c r="G18" s="1122"/>
      <c r="H18" s="1122"/>
      <c r="I18" s="1122"/>
      <c r="J18" s="1122"/>
      <c r="K18" s="1123" t="s">
        <v>902</v>
      </c>
    </row>
    <row r="19" spans="1:11" ht="12.75">
      <c r="A19" s="1122"/>
      <c r="B19" s="1122"/>
      <c r="C19" s="1122"/>
      <c r="D19" s="1122"/>
      <c r="E19" s="1122"/>
      <c r="F19" s="1122"/>
      <c r="G19" s="1122"/>
      <c r="H19" s="1122"/>
      <c r="I19" s="1122"/>
      <c r="J19" s="1122"/>
      <c r="K19" s="1122"/>
    </row>
    <row r="20" spans="1:11" ht="12.75">
      <c r="A20" s="1122"/>
      <c r="B20" s="1122"/>
      <c r="C20" s="1122"/>
      <c r="D20" s="1122"/>
      <c r="E20" s="1122"/>
      <c r="F20" s="1122"/>
      <c r="G20" s="1122"/>
      <c r="H20" s="1122"/>
      <c r="I20" s="1122"/>
      <c r="J20" s="1122"/>
      <c r="K20" s="1122"/>
    </row>
    <row r="21" spans="1:11" ht="12.75">
      <c r="A21" s="1122"/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</row>
    <row r="22" spans="1:11" ht="12.75">
      <c r="A22" s="1122"/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</row>
    <row r="23" spans="1:11" ht="12.75">
      <c r="A23" s="1122"/>
      <c r="B23" s="1122"/>
      <c r="C23" s="1122"/>
      <c r="D23" s="1122"/>
      <c r="E23" s="1122"/>
      <c r="F23" s="1122"/>
      <c r="G23" s="1122"/>
      <c r="H23" s="1122"/>
      <c r="I23" s="1122"/>
      <c r="J23" s="1122"/>
      <c r="K23" s="1122"/>
    </row>
    <row r="24" spans="1:11" ht="12.75">
      <c r="A24" s="1122"/>
      <c r="B24" s="1122"/>
      <c r="C24" s="1122"/>
      <c r="D24" s="1122"/>
      <c r="E24" s="1122"/>
      <c r="F24" s="1122"/>
      <c r="G24" s="1122"/>
      <c r="H24" s="1122"/>
      <c r="I24" s="1122"/>
      <c r="J24" s="1122"/>
      <c r="K24" s="1122"/>
    </row>
  </sheetData>
  <mergeCells count="12">
    <mergeCell ref="A2:K2"/>
    <mergeCell ref="H5:I5"/>
    <mergeCell ref="J5:K5"/>
    <mergeCell ref="J6:K6"/>
    <mergeCell ref="A5:A7"/>
    <mergeCell ref="B5:C5"/>
    <mergeCell ref="B6:C6"/>
    <mergeCell ref="D6:E6"/>
    <mergeCell ref="F6:G6"/>
    <mergeCell ref="H6:I6"/>
    <mergeCell ref="D5:E5"/>
    <mergeCell ref="F5:G5"/>
  </mergeCells>
  <printOptions/>
  <pageMargins left="0.56" right="0.47" top="0.85" bottom="0.5" header="0.5" footer="0.3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D5" sqref="D5:E6"/>
    </sheetView>
  </sheetViews>
  <sheetFormatPr defaultColWidth="9.140625" defaultRowHeight="12.75"/>
  <cols>
    <col min="1" max="10" width="13.421875" style="0" customWidth="1"/>
  </cols>
  <sheetData>
    <row r="2" spans="1:10" ht="22.5">
      <c r="A2" s="1243"/>
      <c r="B2" s="1244"/>
      <c r="C2" s="1460"/>
      <c r="D2" s="1461"/>
      <c r="E2" s="1462" t="s">
        <v>901</v>
      </c>
      <c r="F2" s="1461"/>
      <c r="G2" s="1461"/>
      <c r="H2" s="1244"/>
      <c r="I2" s="1244"/>
      <c r="J2" s="1244"/>
    </row>
    <row r="4" spans="1:9" ht="12.75">
      <c r="A4" s="996" t="s">
        <v>537</v>
      </c>
      <c r="I4" t="s">
        <v>538</v>
      </c>
    </row>
    <row r="5" spans="1:10" ht="31.5" customHeight="1">
      <c r="A5" s="1788" t="s">
        <v>539</v>
      </c>
      <c r="B5" s="1781" t="s">
        <v>540</v>
      </c>
      <c r="C5" s="1788"/>
      <c r="D5" s="1781" t="s">
        <v>541</v>
      </c>
      <c r="E5" s="1788"/>
      <c r="F5" s="1781" t="s">
        <v>542</v>
      </c>
      <c r="G5" s="1788"/>
      <c r="H5" s="1781" t="s">
        <v>543</v>
      </c>
      <c r="I5" s="1782"/>
      <c r="J5" s="1785" t="s">
        <v>544</v>
      </c>
    </row>
    <row r="6" spans="1:10" ht="31.5" customHeight="1">
      <c r="A6" s="1789"/>
      <c r="B6" s="1783"/>
      <c r="C6" s="1790"/>
      <c r="D6" s="1783"/>
      <c r="E6" s="1790"/>
      <c r="F6" s="1783"/>
      <c r="G6" s="1790"/>
      <c r="H6" s="1783"/>
      <c r="I6" s="1784"/>
      <c r="J6" s="1786"/>
    </row>
    <row r="7" spans="1:10" ht="38.25" customHeight="1">
      <c r="A7" s="1790"/>
      <c r="B7" s="1264" t="s">
        <v>545</v>
      </c>
      <c r="C7" s="1264" t="s">
        <v>546</v>
      </c>
      <c r="D7" s="1264" t="s">
        <v>545</v>
      </c>
      <c r="E7" s="1264" t="s">
        <v>546</v>
      </c>
      <c r="F7" s="1264" t="s">
        <v>545</v>
      </c>
      <c r="G7" s="1264" t="s">
        <v>546</v>
      </c>
      <c r="H7" s="1264" t="s">
        <v>545</v>
      </c>
      <c r="I7" s="1144" t="s">
        <v>546</v>
      </c>
      <c r="J7" s="1787"/>
    </row>
    <row r="8" spans="1:10" ht="39.75" customHeight="1">
      <c r="A8" s="1258">
        <v>2008</v>
      </c>
      <c r="B8" s="1259">
        <v>612</v>
      </c>
      <c r="C8" s="1260">
        <v>15680.2</v>
      </c>
      <c r="D8" s="1261">
        <v>183</v>
      </c>
      <c r="E8" s="1260">
        <v>14566.93</v>
      </c>
      <c r="F8" s="1261">
        <v>422</v>
      </c>
      <c r="G8" s="1260">
        <v>1106.87</v>
      </c>
      <c r="H8" s="1261">
        <v>7</v>
      </c>
      <c r="I8" s="1262">
        <v>6.4</v>
      </c>
      <c r="J8" s="1263">
        <v>2008</v>
      </c>
    </row>
    <row r="9" spans="1:10" ht="39.75" customHeight="1">
      <c r="A9" s="1245" t="s">
        <v>547</v>
      </c>
      <c r="B9" s="1246">
        <v>5</v>
      </c>
      <c r="C9" s="1247">
        <v>1539.49</v>
      </c>
      <c r="D9" s="1232">
        <v>5</v>
      </c>
      <c r="E9" s="1231">
        <v>1539.49</v>
      </c>
      <c r="F9" s="1233" t="s">
        <v>1440</v>
      </c>
      <c r="G9" s="1231" t="s">
        <v>1440</v>
      </c>
      <c r="H9" s="1233" t="s">
        <v>1440</v>
      </c>
      <c r="I9" s="1248" t="s">
        <v>1440</v>
      </c>
      <c r="J9" s="1249"/>
    </row>
    <row r="10" spans="1:10" ht="39.75" customHeight="1">
      <c r="A10" s="1245" t="s">
        <v>548</v>
      </c>
      <c r="B10" s="1246">
        <v>206</v>
      </c>
      <c r="C10" s="1247">
        <v>13973.61</v>
      </c>
      <c r="D10" s="1232">
        <v>178</v>
      </c>
      <c r="E10" s="1231">
        <v>13027.44</v>
      </c>
      <c r="F10" s="1233">
        <v>28</v>
      </c>
      <c r="G10" s="1231">
        <v>946.17</v>
      </c>
      <c r="H10" s="1233" t="s">
        <v>1440</v>
      </c>
      <c r="I10" s="1248" t="s">
        <v>1440</v>
      </c>
      <c r="J10" s="1249"/>
    </row>
    <row r="11" spans="1:10" ht="39.75" customHeight="1">
      <c r="A11" s="1250" t="s">
        <v>549</v>
      </c>
      <c r="B11" s="1251">
        <v>401</v>
      </c>
      <c r="C11" s="1252">
        <v>167.1</v>
      </c>
      <c r="D11" s="1253" t="s">
        <v>1440</v>
      </c>
      <c r="E11" s="1254" t="s">
        <v>1440</v>
      </c>
      <c r="F11" s="1253">
        <v>394</v>
      </c>
      <c r="G11" s="1254">
        <v>160.7</v>
      </c>
      <c r="H11" s="1253">
        <v>7</v>
      </c>
      <c r="I11" s="1255">
        <v>6.4</v>
      </c>
      <c r="J11" s="1256"/>
    </row>
    <row r="12" spans="1:10" ht="12.75">
      <c r="A12" s="998" t="s">
        <v>550</v>
      </c>
      <c r="J12" s="1257" t="s">
        <v>903</v>
      </c>
    </row>
    <row r="16" ht="12.75">
      <c r="J16" t="s">
        <v>59</v>
      </c>
    </row>
  </sheetData>
  <mergeCells count="6">
    <mergeCell ref="H5:I6"/>
    <mergeCell ref="J5:J7"/>
    <mergeCell ref="A5:A7"/>
    <mergeCell ref="B5:C6"/>
    <mergeCell ref="D5:E6"/>
    <mergeCell ref="F5:G6"/>
  </mergeCells>
  <printOptions/>
  <pageMargins left="0.57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8" sqref="B8:I11"/>
    </sheetView>
  </sheetViews>
  <sheetFormatPr defaultColWidth="9.140625" defaultRowHeight="12.75"/>
  <cols>
    <col min="1" max="1" width="14.421875" style="2" customWidth="1"/>
    <col min="2" max="9" width="14.00390625" style="2" customWidth="1"/>
    <col min="10" max="10" width="13.28125" style="2" customWidth="1"/>
    <col min="11" max="16384" width="9.140625" style="2" customWidth="1"/>
  </cols>
  <sheetData>
    <row r="1" spans="1:10" ht="32.25" customHeight="1">
      <c r="A1" s="1603" t="s">
        <v>778</v>
      </c>
      <c r="B1" s="1603"/>
      <c r="C1" s="1603"/>
      <c r="D1" s="1603"/>
      <c r="E1" s="1603"/>
      <c r="F1" s="1603"/>
      <c r="G1" s="1603"/>
      <c r="H1" s="1603"/>
      <c r="I1" s="1603"/>
      <c r="J1" s="1603"/>
    </row>
    <row r="2" spans="1:10" s="6" customFormat="1" ht="18" customHeight="1">
      <c r="A2" s="6" t="s">
        <v>344</v>
      </c>
      <c r="B2" s="212"/>
      <c r="C2" s="212"/>
      <c r="D2" s="212"/>
      <c r="E2" s="212"/>
      <c r="F2" s="212"/>
      <c r="G2" s="212"/>
      <c r="H2" s="212"/>
      <c r="J2" s="5" t="s">
        <v>345</v>
      </c>
    </row>
    <row r="3" spans="1:10" s="78" customFormat="1" ht="31.5" customHeight="1">
      <c r="A3" s="1559" t="s">
        <v>1458</v>
      </c>
      <c r="B3" s="1668" t="s">
        <v>1372</v>
      </c>
      <c r="C3" s="1647"/>
      <c r="D3" s="1668" t="s">
        <v>346</v>
      </c>
      <c r="E3" s="1647"/>
      <c r="F3" s="1668" t="s">
        <v>347</v>
      </c>
      <c r="G3" s="1647"/>
      <c r="H3" s="1668" t="s">
        <v>348</v>
      </c>
      <c r="I3" s="1647"/>
      <c r="J3" s="1441" t="s">
        <v>1442</v>
      </c>
    </row>
    <row r="4" spans="1:10" s="78" customFormat="1" ht="31.5" customHeight="1">
      <c r="A4" s="1679"/>
      <c r="B4" s="1416" t="s">
        <v>1379</v>
      </c>
      <c r="C4" s="1791"/>
      <c r="D4" s="1792" t="s">
        <v>349</v>
      </c>
      <c r="E4" s="1791"/>
      <c r="F4" s="1416" t="s">
        <v>350</v>
      </c>
      <c r="G4" s="1791"/>
      <c r="H4" s="1416" t="s">
        <v>352</v>
      </c>
      <c r="I4" s="1791"/>
      <c r="J4" s="1442"/>
    </row>
    <row r="5" spans="1:10" s="78" customFormat="1" ht="31.5" customHeight="1">
      <c r="A5" s="1679"/>
      <c r="B5" s="110" t="s">
        <v>353</v>
      </c>
      <c r="C5" s="110" t="s">
        <v>354</v>
      </c>
      <c r="D5" s="110" t="s">
        <v>353</v>
      </c>
      <c r="E5" s="110" t="s">
        <v>354</v>
      </c>
      <c r="F5" s="110" t="s">
        <v>353</v>
      </c>
      <c r="G5" s="110" t="s">
        <v>354</v>
      </c>
      <c r="H5" s="110" t="s">
        <v>353</v>
      </c>
      <c r="I5" s="110" t="s">
        <v>354</v>
      </c>
      <c r="J5" s="1442"/>
    </row>
    <row r="6" spans="1:10" s="78" customFormat="1" ht="31.5" customHeight="1">
      <c r="A6" s="1680"/>
      <c r="B6" s="239" t="s">
        <v>355</v>
      </c>
      <c r="C6" s="239" t="s">
        <v>356</v>
      </c>
      <c r="D6" s="239" t="s">
        <v>355</v>
      </c>
      <c r="E6" s="239" t="s">
        <v>356</v>
      </c>
      <c r="F6" s="239" t="s">
        <v>355</v>
      </c>
      <c r="G6" s="239" t="s">
        <v>356</v>
      </c>
      <c r="H6" s="239" t="s">
        <v>355</v>
      </c>
      <c r="I6" s="239" t="s">
        <v>356</v>
      </c>
      <c r="J6" s="1416"/>
    </row>
    <row r="7" spans="1:10" s="439" customFormat="1" ht="42.75" customHeight="1">
      <c r="A7" s="491" t="s">
        <v>1432</v>
      </c>
      <c r="B7" s="686">
        <v>61423</v>
      </c>
      <c r="C7" s="687">
        <v>384795542</v>
      </c>
      <c r="D7" s="688">
        <v>45149</v>
      </c>
      <c r="E7" s="688">
        <v>209971456</v>
      </c>
      <c r="F7" s="688">
        <v>16257</v>
      </c>
      <c r="G7" s="688">
        <v>174732270</v>
      </c>
      <c r="H7" s="688">
        <v>17</v>
      </c>
      <c r="I7" s="689">
        <v>91816</v>
      </c>
      <c r="J7" s="483" t="s">
        <v>1432</v>
      </c>
    </row>
    <row r="8" spans="1:10" s="439" customFormat="1" ht="42.75" customHeight="1">
      <c r="A8" s="491" t="s">
        <v>1433</v>
      </c>
      <c r="B8" s="686">
        <v>63788</v>
      </c>
      <c r="C8" s="687">
        <v>417354598</v>
      </c>
      <c r="D8" s="688">
        <v>45711</v>
      </c>
      <c r="E8" s="688">
        <v>234024732</v>
      </c>
      <c r="F8" s="688">
        <v>18059</v>
      </c>
      <c r="G8" s="688">
        <v>183226664</v>
      </c>
      <c r="H8" s="688">
        <v>18</v>
      </c>
      <c r="I8" s="689">
        <v>103202</v>
      </c>
      <c r="J8" s="483" t="s">
        <v>1433</v>
      </c>
    </row>
    <row r="9" spans="1:10" s="439" customFormat="1" ht="42.75" customHeight="1">
      <c r="A9" s="491" t="s">
        <v>1434</v>
      </c>
      <c r="B9" s="1580">
        <v>86332</v>
      </c>
      <c r="C9" s="910">
        <v>450980572</v>
      </c>
      <c r="D9" s="984">
        <v>65576</v>
      </c>
      <c r="E9" s="984">
        <v>268532459</v>
      </c>
      <c r="F9" s="984">
        <v>20720</v>
      </c>
      <c r="G9" s="984">
        <v>182071550</v>
      </c>
      <c r="H9" s="984">
        <v>36</v>
      </c>
      <c r="I9" s="1581">
        <v>376563</v>
      </c>
      <c r="J9" s="483" t="s">
        <v>1434</v>
      </c>
    </row>
    <row r="10" spans="1:10" s="500" customFormat="1" ht="42.75" customHeight="1">
      <c r="A10" s="349" t="s">
        <v>1436</v>
      </c>
      <c r="B10" s="1580">
        <v>81754</v>
      </c>
      <c r="C10" s="910">
        <v>484956200</v>
      </c>
      <c r="D10" s="984">
        <v>59313</v>
      </c>
      <c r="E10" s="984">
        <v>250774728</v>
      </c>
      <c r="F10" s="984">
        <v>22394</v>
      </c>
      <c r="G10" s="984">
        <v>233706224</v>
      </c>
      <c r="H10" s="984">
        <v>47</v>
      </c>
      <c r="I10" s="1581">
        <v>475248</v>
      </c>
      <c r="J10" s="353" t="s">
        <v>1436</v>
      </c>
    </row>
    <row r="11" spans="1:10" s="500" customFormat="1" ht="42.75" customHeight="1">
      <c r="A11" s="349" t="s">
        <v>1147</v>
      </c>
      <c r="B11" s="1324">
        <f>SUM(D11,F11,H11)</f>
        <v>84652</v>
      </c>
      <c r="C11" s="1325">
        <f>SUM(E11,G11,I11)</f>
        <v>516578970</v>
      </c>
      <c r="D11" s="1395">
        <v>63323</v>
      </c>
      <c r="E11" s="1395">
        <v>288871136</v>
      </c>
      <c r="F11" s="1395">
        <v>21285</v>
      </c>
      <c r="G11" s="1395">
        <v>227292340</v>
      </c>
      <c r="H11" s="1395">
        <v>44</v>
      </c>
      <c r="I11" s="1582">
        <v>415494</v>
      </c>
      <c r="J11" s="353" t="s">
        <v>1147</v>
      </c>
    </row>
    <row r="12" spans="1:10" s="609" customFormat="1" ht="42.75" customHeight="1">
      <c r="A12" s="434" t="s">
        <v>1151</v>
      </c>
      <c r="B12" s="1153">
        <v>110769</v>
      </c>
      <c r="C12" s="1152">
        <v>612414461</v>
      </c>
      <c r="D12" s="992">
        <v>85322</v>
      </c>
      <c r="E12" s="992">
        <v>380176386</v>
      </c>
      <c r="F12" s="992">
        <v>25409</v>
      </c>
      <c r="G12" s="992">
        <v>231633335</v>
      </c>
      <c r="H12" s="992">
        <v>38</v>
      </c>
      <c r="I12" s="993">
        <v>604740</v>
      </c>
      <c r="J12" s="437" t="s">
        <v>1149</v>
      </c>
    </row>
    <row r="13" spans="1:10" s="78" customFormat="1" ht="15" customHeight="1">
      <c r="A13" s="218" t="s">
        <v>334</v>
      </c>
      <c r="B13" s="411"/>
      <c r="C13" s="411"/>
      <c r="D13" s="234"/>
      <c r="E13" s="234"/>
      <c r="F13" s="234"/>
      <c r="G13" s="234"/>
      <c r="H13" s="234"/>
      <c r="J13" s="440" t="s">
        <v>1144</v>
      </c>
    </row>
    <row r="14" ht="14.25">
      <c r="A14" s="2" t="s">
        <v>551</v>
      </c>
    </row>
    <row r="15" s="78" customFormat="1" ht="15" customHeight="1">
      <c r="A15" s="78" t="s">
        <v>552</v>
      </c>
    </row>
  </sheetData>
  <mergeCells count="11">
    <mergeCell ref="A1:J1"/>
    <mergeCell ref="B3:C3"/>
    <mergeCell ref="D3:E3"/>
    <mergeCell ref="F3:G3"/>
    <mergeCell ref="H3:I3"/>
    <mergeCell ref="A3:A6"/>
    <mergeCell ref="J3:J6"/>
    <mergeCell ref="B4:C4"/>
    <mergeCell ref="D4:E4"/>
    <mergeCell ref="F4:G4"/>
    <mergeCell ref="H4:I4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C1">
      <selection activeCell="J8" sqref="J8"/>
    </sheetView>
  </sheetViews>
  <sheetFormatPr defaultColWidth="9.140625" defaultRowHeight="12.75"/>
  <cols>
    <col min="1" max="1" width="7.140625" style="2" customWidth="1"/>
    <col min="2" max="2" width="8.140625" style="2" customWidth="1"/>
    <col min="3" max="3" width="12.421875" style="2" customWidth="1"/>
    <col min="4" max="4" width="8.57421875" style="2" customWidth="1"/>
    <col min="5" max="5" width="13.140625" style="2" customWidth="1"/>
    <col min="6" max="6" width="10.28125" style="2" customWidth="1"/>
    <col min="7" max="7" width="11.421875" style="2" customWidth="1"/>
    <col min="8" max="8" width="8.57421875" style="2" customWidth="1"/>
    <col min="9" max="9" width="10.7109375" style="2" customWidth="1"/>
    <col min="10" max="10" width="7.57421875" style="2" customWidth="1"/>
    <col min="11" max="11" width="11.00390625" style="2" customWidth="1"/>
    <col min="12" max="12" width="8.7109375" style="2" customWidth="1"/>
    <col min="13" max="13" width="9.421875" style="2" customWidth="1"/>
    <col min="14" max="14" width="9.7109375" style="2" customWidth="1"/>
    <col min="15" max="15" width="10.8515625" style="2" customWidth="1"/>
    <col min="16" max="16" width="7.140625" style="2" customWidth="1"/>
    <col min="17" max="16384" width="9.140625" style="2" customWidth="1"/>
  </cols>
  <sheetData>
    <row r="1" spans="1:16" ht="32.25" customHeight="1">
      <c r="A1" s="1603" t="s">
        <v>779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</row>
    <row r="2" spans="1:16" s="6" customFormat="1" ht="18" customHeight="1">
      <c r="A2" s="4" t="s">
        <v>357</v>
      </c>
      <c r="B2" s="4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5" t="s">
        <v>358</v>
      </c>
    </row>
    <row r="3" spans="1:16" s="6" customFormat="1" ht="34.5" customHeight="1">
      <c r="A3" s="1559" t="s">
        <v>1145</v>
      </c>
      <c r="B3" s="1668" t="s">
        <v>359</v>
      </c>
      <c r="C3" s="1663"/>
      <c r="D3" s="1668" t="s">
        <v>360</v>
      </c>
      <c r="E3" s="1663"/>
      <c r="F3" s="1668" t="s">
        <v>361</v>
      </c>
      <c r="G3" s="1663"/>
      <c r="H3" s="1668" t="s">
        <v>362</v>
      </c>
      <c r="I3" s="1663"/>
      <c r="J3" s="1668" t="s">
        <v>702</v>
      </c>
      <c r="K3" s="1663"/>
      <c r="L3" s="1668" t="s">
        <v>364</v>
      </c>
      <c r="M3" s="1663"/>
      <c r="N3" s="1645" t="s">
        <v>363</v>
      </c>
      <c r="O3" s="1663"/>
      <c r="P3" s="1561" t="s">
        <v>1194</v>
      </c>
    </row>
    <row r="4" spans="1:16" s="6" customFormat="1" ht="34.5" customHeight="1">
      <c r="A4" s="1684"/>
      <c r="B4" s="1562" t="s">
        <v>1379</v>
      </c>
      <c r="C4" s="1560"/>
      <c r="D4" s="1794" t="s">
        <v>365</v>
      </c>
      <c r="E4" s="1560"/>
      <c r="F4" s="1794" t="s">
        <v>366</v>
      </c>
      <c r="G4" s="1560"/>
      <c r="H4" s="1562" t="s">
        <v>367</v>
      </c>
      <c r="I4" s="1560"/>
      <c r="J4" s="1578" t="s">
        <v>703</v>
      </c>
      <c r="K4" s="1793"/>
      <c r="L4" s="1562" t="s">
        <v>369</v>
      </c>
      <c r="M4" s="1560"/>
      <c r="N4" s="1795" t="s">
        <v>368</v>
      </c>
      <c r="O4" s="1793"/>
      <c r="P4" s="1660"/>
    </row>
    <row r="5" spans="1:16" s="6" customFormat="1" ht="34.5" customHeight="1">
      <c r="A5" s="1684"/>
      <c r="B5" s="110" t="s">
        <v>370</v>
      </c>
      <c r="C5" s="110" t="s">
        <v>371</v>
      </c>
      <c r="D5" s="110" t="s">
        <v>370</v>
      </c>
      <c r="E5" s="110" t="s">
        <v>371</v>
      </c>
      <c r="F5" s="110" t="s">
        <v>370</v>
      </c>
      <c r="G5" s="110" t="s">
        <v>371</v>
      </c>
      <c r="H5" s="110" t="s">
        <v>370</v>
      </c>
      <c r="I5" s="110" t="s">
        <v>371</v>
      </c>
      <c r="J5" s="110" t="s">
        <v>370</v>
      </c>
      <c r="K5" s="110" t="s">
        <v>371</v>
      </c>
      <c r="L5" s="110" t="s">
        <v>370</v>
      </c>
      <c r="M5" s="110" t="s">
        <v>371</v>
      </c>
      <c r="N5" s="110" t="s">
        <v>370</v>
      </c>
      <c r="O5" s="110" t="s">
        <v>371</v>
      </c>
      <c r="P5" s="1660"/>
    </row>
    <row r="6" spans="1:16" s="6" customFormat="1" ht="34.5" customHeight="1">
      <c r="A6" s="1560"/>
      <c r="B6" s="72" t="s">
        <v>372</v>
      </c>
      <c r="C6" s="72" t="s">
        <v>373</v>
      </c>
      <c r="D6" s="72" t="s">
        <v>372</v>
      </c>
      <c r="E6" s="72" t="s">
        <v>373</v>
      </c>
      <c r="F6" s="72" t="s">
        <v>372</v>
      </c>
      <c r="G6" s="72" t="s">
        <v>373</v>
      </c>
      <c r="H6" s="72" t="s">
        <v>372</v>
      </c>
      <c r="I6" s="72" t="s">
        <v>373</v>
      </c>
      <c r="J6" s="72" t="s">
        <v>372</v>
      </c>
      <c r="K6" s="72" t="s">
        <v>373</v>
      </c>
      <c r="L6" s="72" t="s">
        <v>372</v>
      </c>
      <c r="M6" s="72" t="s">
        <v>373</v>
      </c>
      <c r="N6" s="72" t="s">
        <v>372</v>
      </c>
      <c r="O6" s="72" t="s">
        <v>373</v>
      </c>
      <c r="P6" s="1562"/>
    </row>
    <row r="7" spans="1:16" s="509" customFormat="1" ht="44.25" customHeight="1">
      <c r="A7" s="482" t="s">
        <v>1432</v>
      </c>
      <c r="B7" s="600">
        <v>61423</v>
      </c>
      <c r="C7" s="601">
        <v>384796000</v>
      </c>
      <c r="D7" s="601">
        <v>55838</v>
      </c>
      <c r="E7" s="601">
        <v>364268000</v>
      </c>
      <c r="F7" s="800">
        <v>876</v>
      </c>
      <c r="G7" s="601">
        <v>2248000</v>
      </c>
      <c r="H7" s="800">
        <v>1204</v>
      </c>
      <c r="I7" s="601">
        <v>5097000</v>
      </c>
      <c r="J7" s="1463">
        <v>0</v>
      </c>
      <c r="K7" s="1463">
        <v>0</v>
      </c>
      <c r="L7" s="1585">
        <v>1844</v>
      </c>
      <c r="M7" s="1265">
        <v>2420000</v>
      </c>
      <c r="N7" s="800">
        <v>1661</v>
      </c>
      <c r="O7" s="1266">
        <v>10763000</v>
      </c>
      <c r="P7" s="482" t="s">
        <v>1432</v>
      </c>
    </row>
    <row r="8" spans="1:16" s="509" customFormat="1" ht="44.25" customHeight="1">
      <c r="A8" s="482" t="s">
        <v>1433</v>
      </c>
      <c r="B8" s="600">
        <v>63788</v>
      </c>
      <c r="C8" s="601">
        <v>417354598</v>
      </c>
      <c r="D8" s="601">
        <v>56326</v>
      </c>
      <c r="E8" s="601">
        <v>403447527</v>
      </c>
      <c r="F8" s="800">
        <v>1291</v>
      </c>
      <c r="G8" s="601">
        <v>2843024</v>
      </c>
      <c r="H8" s="800">
        <v>2662</v>
      </c>
      <c r="I8" s="601">
        <v>7605760</v>
      </c>
      <c r="J8" s="1463">
        <v>1899</v>
      </c>
      <c r="K8" s="1463">
        <v>13560954</v>
      </c>
      <c r="L8" s="602">
        <v>3438</v>
      </c>
      <c r="M8" s="601">
        <v>2974170</v>
      </c>
      <c r="N8" s="800">
        <v>71</v>
      </c>
      <c r="O8" s="690">
        <v>484117</v>
      </c>
      <c r="P8" s="482" t="s">
        <v>1433</v>
      </c>
    </row>
    <row r="9" spans="1:16" s="509" customFormat="1" ht="44.25" customHeight="1">
      <c r="A9" s="482" t="s">
        <v>1434</v>
      </c>
      <c r="B9" s="985">
        <v>86332</v>
      </c>
      <c r="C9" s="984">
        <v>450980572</v>
      </c>
      <c r="D9" s="984">
        <v>75733</v>
      </c>
      <c r="E9" s="984">
        <v>418145990</v>
      </c>
      <c r="F9" s="984">
        <v>825</v>
      </c>
      <c r="G9" s="984">
        <v>1953587</v>
      </c>
      <c r="H9" s="984">
        <v>2091</v>
      </c>
      <c r="I9" s="984">
        <v>8670420</v>
      </c>
      <c r="J9" s="984">
        <v>2461</v>
      </c>
      <c r="K9" s="984">
        <v>15169514</v>
      </c>
      <c r="L9" s="984">
        <v>4680</v>
      </c>
      <c r="M9" s="984">
        <v>4325135</v>
      </c>
      <c r="N9" s="984">
        <v>542</v>
      </c>
      <c r="O9" s="1581">
        <v>2715926</v>
      </c>
      <c r="P9" s="482" t="s">
        <v>1434</v>
      </c>
    </row>
    <row r="10" spans="1:16" s="500" customFormat="1" ht="44.25" customHeight="1">
      <c r="A10" s="349" t="s">
        <v>1436</v>
      </c>
      <c r="B10" s="985">
        <v>81754</v>
      </c>
      <c r="C10" s="984">
        <v>484956200</v>
      </c>
      <c r="D10" s="984">
        <v>69400</v>
      </c>
      <c r="E10" s="984">
        <v>450487679</v>
      </c>
      <c r="F10" s="984">
        <v>1010</v>
      </c>
      <c r="G10" s="984">
        <v>2268029</v>
      </c>
      <c r="H10" s="984">
        <v>2880</v>
      </c>
      <c r="I10" s="984">
        <v>9136032</v>
      </c>
      <c r="J10" s="984">
        <v>2383</v>
      </c>
      <c r="K10" s="984">
        <v>13204903</v>
      </c>
      <c r="L10" s="984">
        <v>5576</v>
      </c>
      <c r="M10" s="984">
        <v>7373811</v>
      </c>
      <c r="N10" s="984">
        <v>505</v>
      </c>
      <c r="O10" s="1581">
        <v>2485746</v>
      </c>
      <c r="P10" s="353" t="s">
        <v>1436</v>
      </c>
    </row>
    <row r="11" spans="1:16" s="500" customFormat="1" ht="44.25" customHeight="1">
      <c r="A11" s="349" t="s">
        <v>1147</v>
      </c>
      <c r="B11" s="1583">
        <v>84652</v>
      </c>
      <c r="C11" s="897">
        <v>516578970</v>
      </c>
      <c r="D11" s="1395">
        <v>71752</v>
      </c>
      <c r="E11" s="1395">
        <v>485958973</v>
      </c>
      <c r="F11" s="1395">
        <v>795</v>
      </c>
      <c r="G11" s="1393">
        <v>1882065</v>
      </c>
      <c r="H11" s="1395">
        <v>3183</v>
      </c>
      <c r="I11" s="1393">
        <v>10089382</v>
      </c>
      <c r="J11" s="1393">
        <v>1801</v>
      </c>
      <c r="K11" s="1393">
        <v>9466507</v>
      </c>
      <c r="L11" s="1395">
        <v>6221</v>
      </c>
      <c r="M11" s="1393">
        <v>5091475</v>
      </c>
      <c r="N11" s="1395">
        <v>900</v>
      </c>
      <c r="O11" s="1584">
        <v>4090568</v>
      </c>
      <c r="P11" s="353" t="s">
        <v>1147</v>
      </c>
    </row>
    <row r="12" spans="1:16" s="609" customFormat="1" ht="44.25" customHeight="1">
      <c r="A12" s="434" t="s">
        <v>1151</v>
      </c>
      <c r="B12" s="906">
        <f>SUM(D12,F12,H12,J12,L12,N12)</f>
        <v>110769</v>
      </c>
      <c r="C12" s="903">
        <f>SUM(E12,G12,I12,K12,M12,O12)</f>
        <v>612414461</v>
      </c>
      <c r="D12" s="992">
        <v>94175</v>
      </c>
      <c r="E12" s="992">
        <v>566926523</v>
      </c>
      <c r="F12" s="992">
        <v>858</v>
      </c>
      <c r="G12" s="999">
        <v>1863007</v>
      </c>
      <c r="H12" s="992">
        <v>1990</v>
      </c>
      <c r="I12" s="999">
        <v>8608897</v>
      </c>
      <c r="J12" s="999">
        <v>2971</v>
      </c>
      <c r="K12" s="999">
        <v>17122260</v>
      </c>
      <c r="L12" s="992">
        <v>8240</v>
      </c>
      <c r="M12" s="999">
        <v>6566911</v>
      </c>
      <c r="N12" s="992">
        <v>2535</v>
      </c>
      <c r="O12" s="999">
        <v>11326863</v>
      </c>
      <c r="P12" s="437" t="s">
        <v>1149</v>
      </c>
    </row>
    <row r="13" spans="1:14" s="78" customFormat="1" ht="15" customHeight="1">
      <c r="A13" s="218" t="s">
        <v>1261</v>
      </c>
      <c r="B13" s="864"/>
      <c r="C13" s="864"/>
      <c r="D13" s="959"/>
      <c r="E13" s="959"/>
      <c r="F13" s="959"/>
      <c r="G13" s="959"/>
      <c r="H13" s="959"/>
      <c r="I13" s="870" t="s">
        <v>904</v>
      </c>
      <c r="J13" s="870"/>
      <c r="K13" s="870"/>
      <c r="L13" s="1257"/>
      <c r="M13" s="870"/>
      <c r="N13" s="440"/>
    </row>
    <row r="14" spans="1:15" s="78" customFormat="1" ht="15" customHeight="1">
      <c r="A14" s="1267" t="s">
        <v>553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="78" customFormat="1" ht="15" customHeight="1">
      <c r="A15" s="78" t="s">
        <v>554</v>
      </c>
    </row>
  </sheetData>
  <mergeCells count="17">
    <mergeCell ref="A1:P1"/>
    <mergeCell ref="B3:C3"/>
    <mergeCell ref="D3:E3"/>
    <mergeCell ref="F3:G3"/>
    <mergeCell ref="H3:I3"/>
    <mergeCell ref="N3:O3"/>
    <mergeCell ref="L3:M3"/>
    <mergeCell ref="A3:A6"/>
    <mergeCell ref="P3:P6"/>
    <mergeCell ref="N4:O4"/>
    <mergeCell ref="J3:K3"/>
    <mergeCell ref="J4:K4"/>
    <mergeCell ref="L4:M4"/>
    <mergeCell ref="B4:C4"/>
    <mergeCell ref="D4:E4"/>
    <mergeCell ref="F4:G4"/>
    <mergeCell ref="H4:I4"/>
  </mergeCells>
  <printOptions/>
  <pageMargins left="0.43" right="0.47" top="0.984251968503937" bottom="0.7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1" width="25.8515625" style="26" customWidth="1"/>
    <col min="2" max="2" width="22.7109375" style="26" customWidth="1"/>
    <col min="3" max="3" width="27.28125" style="26" customWidth="1"/>
    <col min="4" max="4" width="28.28125" style="26" customWidth="1"/>
    <col min="5" max="5" width="23.8515625" style="26" customWidth="1"/>
    <col min="6" max="16384" width="16.421875" style="26" customWidth="1"/>
  </cols>
  <sheetData>
    <row r="1" spans="1:5" s="24" customFormat="1" ht="30.75" customHeight="1">
      <c r="A1" s="1592" t="s">
        <v>1497</v>
      </c>
      <c r="B1" s="1592"/>
      <c r="C1" s="1592"/>
      <c r="D1" s="1592"/>
      <c r="E1" s="1592"/>
    </row>
    <row r="2" spans="1:5" s="32" customFormat="1" ht="18" customHeight="1">
      <c r="A2" s="32" t="s">
        <v>1498</v>
      </c>
      <c r="E2" s="96" t="s">
        <v>1499</v>
      </c>
    </row>
    <row r="3" spans="1:5" s="37" customFormat="1" ht="25.5" customHeight="1">
      <c r="A3" s="1569" t="s">
        <v>1451</v>
      </c>
      <c r="B3" s="1579" t="s">
        <v>294</v>
      </c>
      <c r="C3" s="1579" t="s">
        <v>295</v>
      </c>
      <c r="D3" s="1579" t="s">
        <v>296</v>
      </c>
      <c r="E3" s="1555" t="s">
        <v>1453</v>
      </c>
    </row>
    <row r="4" spans="1:5" s="37" customFormat="1" ht="25.5" customHeight="1">
      <c r="A4" s="1570"/>
      <c r="B4" s="1565"/>
      <c r="C4" s="1565"/>
      <c r="D4" s="1565"/>
      <c r="E4" s="1556"/>
    </row>
    <row r="5" spans="1:9" s="86" customFormat="1" ht="30" customHeight="1">
      <c r="A5" s="491" t="s">
        <v>680</v>
      </c>
      <c r="B5" s="1331">
        <v>240.1</v>
      </c>
      <c r="C5" s="1331">
        <v>240.1</v>
      </c>
      <c r="D5" s="1332">
        <v>0</v>
      </c>
      <c r="E5" s="549" t="s">
        <v>1191</v>
      </c>
      <c r="F5" s="85"/>
      <c r="G5" s="85"/>
      <c r="H5" s="85"/>
      <c r="I5" s="85"/>
    </row>
    <row r="6" spans="1:5" s="84" customFormat="1" ht="30" customHeight="1">
      <c r="A6" s="496" t="s">
        <v>682</v>
      </c>
      <c r="B6" s="1333">
        <v>1781.7</v>
      </c>
      <c r="C6" s="1334">
        <v>1307</v>
      </c>
      <c r="D6" s="1335">
        <v>474.8</v>
      </c>
      <c r="E6" s="549" t="s">
        <v>1203</v>
      </c>
    </row>
    <row r="7" spans="1:10" s="89" customFormat="1" ht="30" customHeight="1">
      <c r="A7" s="501" t="s">
        <v>681</v>
      </c>
      <c r="B7" s="1336">
        <f>SUM(C7,D7)</f>
        <v>240.1</v>
      </c>
      <c r="C7" s="1336">
        <v>240.1</v>
      </c>
      <c r="D7" s="1337">
        <v>0</v>
      </c>
      <c r="E7" s="549" t="s">
        <v>1192</v>
      </c>
      <c r="F7" s="88"/>
      <c r="G7" s="88"/>
      <c r="H7" s="88"/>
      <c r="I7" s="88"/>
      <c r="J7" s="42"/>
    </row>
    <row r="8" spans="1:5" s="90" customFormat="1" ht="30" customHeight="1">
      <c r="A8" s="495" t="s">
        <v>683</v>
      </c>
      <c r="B8" s="1338">
        <v>1781.7</v>
      </c>
      <c r="C8" s="1339">
        <v>1306.9</v>
      </c>
      <c r="D8" s="1340">
        <v>474.8</v>
      </c>
      <c r="E8" s="549" t="s">
        <v>1204</v>
      </c>
    </row>
    <row r="9" spans="1:10" s="89" customFormat="1" ht="30" customHeight="1">
      <c r="A9" s="40" t="s">
        <v>1496</v>
      </c>
      <c r="B9" s="1336">
        <f>SUM(C9,D9)</f>
        <v>2022.1</v>
      </c>
      <c r="C9" s="1336">
        <v>1547.1</v>
      </c>
      <c r="D9" s="1337">
        <v>475</v>
      </c>
      <c r="E9" s="87" t="s">
        <v>1496</v>
      </c>
      <c r="F9" s="88"/>
      <c r="G9" s="88"/>
      <c r="H9" s="88"/>
      <c r="I9" s="88"/>
      <c r="J9" s="42"/>
    </row>
    <row r="10" spans="1:10" s="89" customFormat="1" ht="30" customHeight="1">
      <c r="A10" s="40" t="s">
        <v>1436</v>
      </c>
      <c r="B10" s="1336">
        <v>2022.1</v>
      </c>
      <c r="C10" s="1336">
        <v>1547.1</v>
      </c>
      <c r="D10" s="1337">
        <v>475</v>
      </c>
      <c r="E10" s="87" t="s">
        <v>1436</v>
      </c>
      <c r="F10" s="88"/>
      <c r="G10" s="88"/>
      <c r="H10" s="88"/>
      <c r="I10" s="88"/>
      <c r="J10" s="42"/>
    </row>
    <row r="11" spans="1:10" s="89" customFormat="1" ht="30" customHeight="1">
      <c r="A11" s="40" t="s">
        <v>1147</v>
      </c>
      <c r="B11" s="1336">
        <v>2021.6</v>
      </c>
      <c r="C11" s="1336">
        <v>1546.6</v>
      </c>
      <c r="D11" s="1337">
        <v>475</v>
      </c>
      <c r="E11" s="87" t="s">
        <v>1147</v>
      </c>
      <c r="F11" s="88"/>
      <c r="G11" s="88"/>
      <c r="H11" s="88"/>
      <c r="I11" s="88"/>
      <c r="J11" s="42"/>
    </row>
    <row r="12" spans="1:10" s="102" customFormat="1" ht="30" customHeight="1" thickBot="1">
      <c r="A12" s="894" t="s">
        <v>1151</v>
      </c>
      <c r="B12" s="1341">
        <v>0</v>
      </c>
      <c r="C12" s="1341">
        <v>0</v>
      </c>
      <c r="D12" s="1341">
        <v>0</v>
      </c>
      <c r="E12" s="895" t="s">
        <v>1149</v>
      </c>
      <c r="F12" s="100"/>
      <c r="G12" s="100"/>
      <c r="H12" s="100"/>
      <c r="I12" s="100"/>
      <c r="J12" s="101"/>
    </row>
    <row r="13" spans="1:5" s="1176" customFormat="1" ht="15.75" customHeight="1">
      <c r="A13" s="975" t="s">
        <v>1231</v>
      </c>
      <c r="D13" s="1567" t="s">
        <v>884</v>
      </c>
      <c r="E13" s="1568"/>
    </row>
    <row r="14" spans="1:11" s="92" customFormat="1" ht="15.75" customHeight="1">
      <c r="A14" s="1566" t="s">
        <v>1387</v>
      </c>
      <c r="B14" s="1566"/>
      <c r="C14" s="25"/>
      <c r="D14" s="25"/>
      <c r="E14" s="25"/>
      <c r="F14" s="25"/>
      <c r="G14" s="25"/>
      <c r="H14" s="25"/>
      <c r="I14" s="25"/>
      <c r="J14" s="25"/>
      <c r="K14" s="25"/>
    </row>
    <row r="15" spans="2:3" s="25" customFormat="1" ht="24" customHeight="1">
      <c r="B15"/>
      <c r="C15"/>
    </row>
    <row r="16" s="25" customFormat="1" ht="24" customHeight="1">
      <c r="K16" s="93"/>
    </row>
    <row r="17" s="25" customFormat="1" ht="24" customHeight="1">
      <c r="K17" s="23"/>
    </row>
    <row r="18" spans="1:11" s="93" customFormat="1" ht="24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3"/>
    </row>
    <row r="19" spans="1:11" s="23" customFormat="1" ht="24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94"/>
    </row>
    <row r="20" spans="1:11" s="23" customFormat="1" ht="24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94" customFormat="1" ht="24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pans="1:10" s="25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25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s="25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s="25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s="25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5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25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1" s="25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s="25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</sheetData>
  <mergeCells count="8">
    <mergeCell ref="A14:B14"/>
    <mergeCell ref="D13:E13"/>
    <mergeCell ref="A3:A4"/>
    <mergeCell ref="E3:E4"/>
    <mergeCell ref="A1:E1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colBreaks count="1" manualBreakCount="1">
    <brk id="5" max="14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12.57421875" style="2" customWidth="1"/>
    <col min="2" max="13" width="9.57421875" style="2" customWidth="1"/>
    <col min="14" max="15" width="11.00390625" style="2" customWidth="1"/>
    <col min="16" max="16" width="14.8515625" style="2" customWidth="1"/>
    <col min="17" max="16384" width="9.140625" style="2" customWidth="1"/>
  </cols>
  <sheetData>
    <row r="1" spans="1:16" ht="32.25" customHeight="1">
      <c r="A1" s="1603" t="s">
        <v>780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"/>
      <c r="P1" s="1"/>
    </row>
    <row r="2" spans="1:15" s="6" customFormat="1" ht="18" customHeight="1">
      <c r="A2" s="4" t="s">
        <v>374</v>
      </c>
      <c r="B2" s="212"/>
      <c r="C2" s="212"/>
      <c r="D2" s="212"/>
      <c r="E2" s="212"/>
      <c r="G2" s="5"/>
      <c r="I2" s="5"/>
      <c r="K2" s="5"/>
      <c r="M2" s="5"/>
      <c r="N2" s="441" t="s">
        <v>375</v>
      </c>
      <c r="O2" s="268"/>
    </row>
    <row r="3" spans="1:16" s="6" customFormat="1" ht="27.75" customHeight="1">
      <c r="A3" s="372"/>
      <c r="B3" s="1800" t="s">
        <v>946</v>
      </c>
      <c r="C3" s="1801"/>
      <c r="D3" s="1800" t="s">
        <v>947</v>
      </c>
      <c r="E3" s="1801"/>
      <c r="F3" s="1800" t="s">
        <v>1443</v>
      </c>
      <c r="G3" s="1801"/>
      <c r="H3" s="1802" t="s">
        <v>1436</v>
      </c>
      <c r="I3" s="1801"/>
      <c r="J3" s="1796" t="s">
        <v>335</v>
      </c>
      <c r="K3" s="1797"/>
      <c r="L3" s="1798" t="s">
        <v>704</v>
      </c>
      <c r="M3" s="1799"/>
      <c r="N3" s="61"/>
      <c r="O3" s="232"/>
      <c r="P3" s="232"/>
    </row>
    <row r="4" spans="1:14" s="78" customFormat="1" ht="27.75" customHeight="1">
      <c r="A4" s="291"/>
      <c r="B4" s="110" t="s">
        <v>376</v>
      </c>
      <c r="C4" s="110" t="s">
        <v>377</v>
      </c>
      <c r="D4" s="110" t="s">
        <v>376</v>
      </c>
      <c r="E4" s="110" t="s">
        <v>377</v>
      </c>
      <c r="F4" s="110" t="s">
        <v>376</v>
      </c>
      <c r="G4" s="110" t="s">
        <v>377</v>
      </c>
      <c r="H4" s="848" t="s">
        <v>1186</v>
      </c>
      <c r="I4" s="848" t="s">
        <v>1187</v>
      </c>
      <c r="J4" s="848" t="s">
        <v>705</v>
      </c>
      <c r="K4" s="848" t="s">
        <v>706</v>
      </c>
      <c r="L4" s="110" t="s">
        <v>376</v>
      </c>
      <c r="M4" s="110" t="s">
        <v>377</v>
      </c>
      <c r="N4" s="676"/>
    </row>
    <row r="5" spans="1:14" s="78" customFormat="1" ht="27.75" customHeight="1">
      <c r="A5" s="695"/>
      <c r="B5" s="239" t="s">
        <v>378</v>
      </c>
      <c r="C5" s="239" t="s">
        <v>379</v>
      </c>
      <c r="D5" s="239" t="s">
        <v>378</v>
      </c>
      <c r="E5" s="239" t="s">
        <v>379</v>
      </c>
      <c r="F5" s="239" t="s">
        <v>378</v>
      </c>
      <c r="G5" s="239" t="s">
        <v>379</v>
      </c>
      <c r="H5" s="849" t="s">
        <v>378</v>
      </c>
      <c r="I5" s="849" t="s">
        <v>379</v>
      </c>
      <c r="J5" s="849" t="s">
        <v>707</v>
      </c>
      <c r="K5" s="849" t="s">
        <v>708</v>
      </c>
      <c r="L5" s="239" t="s">
        <v>378</v>
      </c>
      <c r="M5" s="239" t="s">
        <v>379</v>
      </c>
      <c r="N5" s="696"/>
    </row>
    <row r="6" spans="1:14" s="507" customFormat="1" ht="27.75" customHeight="1">
      <c r="A6" s="691" t="s">
        <v>380</v>
      </c>
      <c r="B6" s="801">
        <f>SUM(B7:B19)</f>
        <v>14232</v>
      </c>
      <c r="C6" s="699">
        <f>SUM(C7:C19)</f>
        <v>81671</v>
      </c>
      <c r="D6" s="801">
        <v>17092</v>
      </c>
      <c r="E6" s="699">
        <v>72108</v>
      </c>
      <c r="F6" s="801">
        <f aca="true" t="shared" si="0" ref="F6:M6">SUM(F7:F19)</f>
        <v>16458</v>
      </c>
      <c r="G6" s="699">
        <f t="shared" si="0"/>
        <v>76075</v>
      </c>
      <c r="H6" s="801">
        <f t="shared" si="0"/>
        <v>18131</v>
      </c>
      <c r="I6" s="699">
        <f t="shared" si="0"/>
        <v>69527</v>
      </c>
      <c r="J6" s="1147">
        <f t="shared" si="0"/>
        <v>19037</v>
      </c>
      <c r="K6" s="1148">
        <f t="shared" si="0"/>
        <v>75139</v>
      </c>
      <c r="L6" s="1268">
        <f>SUM(L7:L19)</f>
        <v>24023</v>
      </c>
      <c r="M6" s="1268">
        <f t="shared" si="0"/>
        <v>83922</v>
      </c>
      <c r="N6" s="692" t="s">
        <v>1379</v>
      </c>
    </row>
    <row r="7" spans="1:14" s="439" customFormat="1" ht="19.5" customHeight="1">
      <c r="A7" s="593" t="s">
        <v>381</v>
      </c>
      <c r="B7" s="352" t="s">
        <v>1494</v>
      </c>
      <c r="C7" s="802" t="s">
        <v>1494</v>
      </c>
      <c r="D7" s="352" t="s">
        <v>1494</v>
      </c>
      <c r="E7" s="802" t="s">
        <v>1494</v>
      </c>
      <c r="F7" s="802" t="s">
        <v>1494</v>
      </c>
      <c r="G7" s="802" t="s">
        <v>1494</v>
      </c>
      <c r="H7" s="802" t="s">
        <v>1494</v>
      </c>
      <c r="I7" s="802" t="s">
        <v>1494</v>
      </c>
      <c r="J7" s="1148">
        <v>0</v>
      </c>
      <c r="K7" s="1148">
        <v>0</v>
      </c>
      <c r="L7" s="1269">
        <v>0</v>
      </c>
      <c r="M7" s="1269">
        <v>0</v>
      </c>
      <c r="N7" s="693" t="s">
        <v>382</v>
      </c>
    </row>
    <row r="8" spans="1:14" s="439" customFormat="1" ht="19.5" customHeight="1">
      <c r="A8" s="593" t="s">
        <v>383</v>
      </c>
      <c r="B8" s="698">
        <v>131</v>
      </c>
      <c r="C8" s="699">
        <v>2125</v>
      </c>
      <c r="D8" s="698">
        <v>505</v>
      </c>
      <c r="E8" s="699">
        <v>2462</v>
      </c>
      <c r="F8" s="698">
        <v>490</v>
      </c>
      <c r="G8" s="699">
        <v>3408</v>
      </c>
      <c r="H8" s="698">
        <v>907</v>
      </c>
      <c r="I8" s="699">
        <v>2242</v>
      </c>
      <c r="J8" s="1149">
        <v>507</v>
      </c>
      <c r="K8" s="1150">
        <v>2214</v>
      </c>
      <c r="L8" s="1270">
        <v>942</v>
      </c>
      <c r="M8" s="1271">
        <v>10894</v>
      </c>
      <c r="N8" s="693" t="s">
        <v>384</v>
      </c>
    </row>
    <row r="9" spans="1:14" s="439" customFormat="1" ht="19.5" customHeight="1">
      <c r="A9" s="593" t="s">
        <v>385</v>
      </c>
      <c r="B9" s="352" t="s">
        <v>1494</v>
      </c>
      <c r="C9" s="802" t="s">
        <v>1494</v>
      </c>
      <c r="D9" s="352" t="s">
        <v>1494</v>
      </c>
      <c r="E9" s="802" t="s">
        <v>1494</v>
      </c>
      <c r="F9" s="802" t="s">
        <v>1494</v>
      </c>
      <c r="G9" s="802" t="s">
        <v>1494</v>
      </c>
      <c r="H9" s="802" t="s">
        <v>1494</v>
      </c>
      <c r="I9" s="802" t="s">
        <v>1494</v>
      </c>
      <c r="J9" s="1148">
        <v>0</v>
      </c>
      <c r="K9" s="1148">
        <v>0</v>
      </c>
      <c r="L9" s="1269">
        <v>0</v>
      </c>
      <c r="M9" s="1269">
        <v>0</v>
      </c>
      <c r="N9" s="693" t="s">
        <v>386</v>
      </c>
    </row>
    <row r="10" spans="1:14" s="439" customFormat="1" ht="19.5" customHeight="1">
      <c r="A10" s="593" t="s">
        <v>387</v>
      </c>
      <c r="B10" s="352" t="s">
        <v>1494</v>
      </c>
      <c r="C10" s="802" t="s">
        <v>1494</v>
      </c>
      <c r="D10" s="352" t="s">
        <v>1494</v>
      </c>
      <c r="E10" s="802" t="s">
        <v>1494</v>
      </c>
      <c r="F10" s="802" t="s">
        <v>1494</v>
      </c>
      <c r="G10" s="802" t="s">
        <v>1494</v>
      </c>
      <c r="H10" s="802" t="s">
        <v>1494</v>
      </c>
      <c r="I10" s="802" t="s">
        <v>1494</v>
      </c>
      <c r="J10" s="1148">
        <v>0</v>
      </c>
      <c r="K10" s="1148">
        <v>0</v>
      </c>
      <c r="L10" s="1269">
        <v>0</v>
      </c>
      <c r="M10" s="1269">
        <v>0</v>
      </c>
      <c r="N10" s="693" t="s">
        <v>388</v>
      </c>
    </row>
    <row r="11" spans="1:14" s="439" customFormat="1" ht="19.5" customHeight="1">
      <c r="A11" s="593" t="s">
        <v>389</v>
      </c>
      <c r="B11" s="698">
        <v>2841</v>
      </c>
      <c r="C11" s="699">
        <v>6750</v>
      </c>
      <c r="D11" s="698">
        <v>1572</v>
      </c>
      <c r="E11" s="699">
        <v>1231</v>
      </c>
      <c r="F11" s="698">
        <v>1440</v>
      </c>
      <c r="G11" s="699">
        <v>1443</v>
      </c>
      <c r="H11" s="698">
        <v>40</v>
      </c>
      <c r="I11" s="699">
        <v>67</v>
      </c>
      <c r="J11" s="1149">
        <v>85</v>
      </c>
      <c r="K11" s="1150">
        <v>212</v>
      </c>
      <c r="L11" s="1270">
        <v>4529</v>
      </c>
      <c r="M11" s="1271">
        <v>1789</v>
      </c>
      <c r="N11" s="693" t="s">
        <v>390</v>
      </c>
    </row>
    <row r="12" spans="1:14" s="439" customFormat="1" ht="19.5" customHeight="1">
      <c r="A12" s="593" t="s">
        <v>391</v>
      </c>
      <c r="B12" s="352" t="s">
        <v>1494</v>
      </c>
      <c r="C12" s="802" t="s">
        <v>1494</v>
      </c>
      <c r="D12" s="352" t="s">
        <v>1494</v>
      </c>
      <c r="E12" s="802" t="s">
        <v>1494</v>
      </c>
      <c r="F12" s="802" t="s">
        <v>1494</v>
      </c>
      <c r="G12" s="802" t="s">
        <v>1494</v>
      </c>
      <c r="H12" s="802" t="s">
        <v>1494</v>
      </c>
      <c r="I12" s="802" t="s">
        <v>1494</v>
      </c>
      <c r="J12" s="1148">
        <v>0</v>
      </c>
      <c r="K12" s="1148">
        <v>0</v>
      </c>
      <c r="L12" s="1269">
        <v>0</v>
      </c>
      <c r="M12" s="1269">
        <v>0</v>
      </c>
      <c r="N12" s="693" t="s">
        <v>392</v>
      </c>
    </row>
    <row r="13" spans="1:14" s="439" customFormat="1" ht="19.5" customHeight="1">
      <c r="A13" s="593" t="s">
        <v>393</v>
      </c>
      <c r="B13" s="698">
        <v>10348</v>
      </c>
      <c r="C13" s="699">
        <v>69205</v>
      </c>
      <c r="D13" s="698">
        <v>14309</v>
      </c>
      <c r="E13" s="699">
        <v>66134</v>
      </c>
      <c r="F13" s="698">
        <v>14285</v>
      </c>
      <c r="G13" s="699">
        <v>69098</v>
      </c>
      <c r="H13" s="698">
        <v>16432</v>
      </c>
      <c r="I13" s="699">
        <v>64338</v>
      </c>
      <c r="J13" s="1149">
        <v>17746</v>
      </c>
      <c r="K13" s="1150">
        <v>70128</v>
      </c>
      <c r="L13" s="1270">
        <v>18059</v>
      </c>
      <c r="M13" s="1271">
        <v>66341</v>
      </c>
      <c r="N13" s="693" t="s">
        <v>394</v>
      </c>
    </row>
    <row r="14" spans="1:14" s="439" customFormat="1" ht="19.5" customHeight="1">
      <c r="A14" s="593" t="s">
        <v>395</v>
      </c>
      <c r="B14" s="698">
        <v>740</v>
      </c>
      <c r="C14" s="699">
        <v>2841</v>
      </c>
      <c r="D14" s="698">
        <v>553</v>
      </c>
      <c r="E14" s="699">
        <v>1900</v>
      </c>
      <c r="F14" s="698">
        <v>243</v>
      </c>
      <c r="G14" s="699">
        <v>2126</v>
      </c>
      <c r="H14" s="698">
        <v>752</v>
      </c>
      <c r="I14" s="699">
        <v>2880</v>
      </c>
      <c r="J14" s="1149">
        <v>677</v>
      </c>
      <c r="K14" s="1150">
        <v>2535</v>
      </c>
      <c r="L14" s="1270">
        <v>493</v>
      </c>
      <c r="M14" s="1271">
        <v>4898</v>
      </c>
      <c r="N14" s="693" t="s">
        <v>396</v>
      </c>
    </row>
    <row r="15" spans="1:14" s="439" customFormat="1" ht="19.5" customHeight="1">
      <c r="A15" s="593" t="s">
        <v>397</v>
      </c>
      <c r="B15" s="352" t="s">
        <v>1494</v>
      </c>
      <c r="C15" s="802" t="s">
        <v>1494</v>
      </c>
      <c r="D15" s="352" t="s">
        <v>1494</v>
      </c>
      <c r="E15" s="802" t="s">
        <v>1494</v>
      </c>
      <c r="F15" s="802" t="s">
        <v>1494</v>
      </c>
      <c r="G15" s="802" t="s">
        <v>1494</v>
      </c>
      <c r="H15" s="802" t="s">
        <v>1494</v>
      </c>
      <c r="I15" s="802" t="s">
        <v>1494</v>
      </c>
      <c r="J15" s="1148">
        <v>0</v>
      </c>
      <c r="K15" s="1148">
        <v>0</v>
      </c>
      <c r="L15" s="1269">
        <v>0</v>
      </c>
      <c r="M15" s="1269">
        <v>0</v>
      </c>
      <c r="N15" s="693" t="s">
        <v>398</v>
      </c>
    </row>
    <row r="16" spans="1:14" s="439" customFormat="1" ht="19.5" customHeight="1">
      <c r="A16" s="593" t="s">
        <v>399</v>
      </c>
      <c r="B16" s="352" t="s">
        <v>1494</v>
      </c>
      <c r="C16" s="802" t="s">
        <v>1494</v>
      </c>
      <c r="D16" s="352" t="s">
        <v>1494</v>
      </c>
      <c r="E16" s="802" t="s">
        <v>1494</v>
      </c>
      <c r="F16" s="802" t="s">
        <v>1494</v>
      </c>
      <c r="G16" s="802" t="s">
        <v>1494</v>
      </c>
      <c r="H16" s="802" t="s">
        <v>1494</v>
      </c>
      <c r="I16" s="802" t="s">
        <v>1494</v>
      </c>
      <c r="J16" s="1148">
        <v>0</v>
      </c>
      <c r="K16" s="1148">
        <v>0</v>
      </c>
      <c r="L16" s="1269">
        <v>0</v>
      </c>
      <c r="M16" s="1269">
        <v>0</v>
      </c>
      <c r="N16" s="693" t="s">
        <v>400</v>
      </c>
    </row>
    <row r="17" spans="1:14" s="439" customFormat="1" ht="19.5" customHeight="1">
      <c r="A17" s="593" t="s">
        <v>401</v>
      </c>
      <c r="B17" s="352" t="s">
        <v>1494</v>
      </c>
      <c r="C17" s="802" t="s">
        <v>1494</v>
      </c>
      <c r="D17" s="352" t="s">
        <v>1494</v>
      </c>
      <c r="E17" s="802" t="s">
        <v>1494</v>
      </c>
      <c r="F17" s="802" t="s">
        <v>1494</v>
      </c>
      <c r="G17" s="802" t="s">
        <v>1494</v>
      </c>
      <c r="H17" s="802" t="s">
        <v>1494</v>
      </c>
      <c r="I17" s="802" t="s">
        <v>1494</v>
      </c>
      <c r="J17" s="1148">
        <v>0</v>
      </c>
      <c r="K17" s="1148">
        <v>0</v>
      </c>
      <c r="L17" s="1269">
        <v>0</v>
      </c>
      <c r="M17" s="1269">
        <v>0</v>
      </c>
      <c r="N17" s="693" t="s">
        <v>402</v>
      </c>
    </row>
    <row r="18" spans="1:14" s="439" customFormat="1" ht="19.5" customHeight="1">
      <c r="A18" s="593" t="s">
        <v>403</v>
      </c>
      <c r="B18" s="352" t="s">
        <v>1494</v>
      </c>
      <c r="C18" s="802" t="s">
        <v>1494</v>
      </c>
      <c r="D18" s="352" t="s">
        <v>1494</v>
      </c>
      <c r="E18" s="802" t="s">
        <v>1494</v>
      </c>
      <c r="F18" s="802" t="s">
        <v>1494</v>
      </c>
      <c r="G18" s="802" t="s">
        <v>1494</v>
      </c>
      <c r="H18" s="802" t="s">
        <v>1494</v>
      </c>
      <c r="I18" s="802" t="s">
        <v>1494</v>
      </c>
      <c r="J18" s="1148">
        <v>0</v>
      </c>
      <c r="K18" s="1148">
        <v>0</v>
      </c>
      <c r="L18" s="1269">
        <v>0</v>
      </c>
      <c r="M18" s="1269">
        <v>0</v>
      </c>
      <c r="N18" s="693" t="s">
        <v>404</v>
      </c>
    </row>
    <row r="19" spans="1:16" s="439" customFormat="1" ht="19.5" customHeight="1">
      <c r="A19" s="595" t="s">
        <v>405</v>
      </c>
      <c r="B19" s="803">
        <v>172</v>
      </c>
      <c r="C19" s="803">
        <v>750</v>
      </c>
      <c r="D19" s="803">
        <v>153</v>
      </c>
      <c r="E19" s="803">
        <v>381</v>
      </c>
      <c r="F19" s="804" t="s">
        <v>1494</v>
      </c>
      <c r="G19" s="804" t="s">
        <v>1494</v>
      </c>
      <c r="H19" s="804" t="s">
        <v>1494</v>
      </c>
      <c r="I19" s="804" t="s">
        <v>1494</v>
      </c>
      <c r="J19" s="1151">
        <v>22</v>
      </c>
      <c r="K19" s="1151">
        <v>50</v>
      </c>
      <c r="L19" s="1269">
        <v>0</v>
      </c>
      <c r="M19" s="907">
        <v>0</v>
      </c>
      <c r="N19" s="694" t="s">
        <v>967</v>
      </c>
      <c r="O19" s="617"/>
      <c r="P19" s="617"/>
    </row>
    <row r="20" spans="1:15" s="78" customFormat="1" ht="18" customHeight="1">
      <c r="A20" s="218" t="s">
        <v>1260</v>
      </c>
      <c r="B20" s="234"/>
      <c r="C20" s="234"/>
      <c r="D20" s="234"/>
      <c r="E20" s="234"/>
      <c r="G20" s="440"/>
      <c r="I20" s="440"/>
      <c r="K20" s="440"/>
      <c r="M20" s="312"/>
      <c r="N20" s="312" t="s">
        <v>905</v>
      </c>
      <c r="O20" s="312"/>
    </row>
    <row r="21" s="78" customFormat="1" ht="12.75">
      <c r="A21" s="78" t="s">
        <v>67</v>
      </c>
    </row>
  </sheetData>
  <mergeCells count="7">
    <mergeCell ref="J3:K3"/>
    <mergeCell ref="L3:M3"/>
    <mergeCell ref="A1:N1"/>
    <mergeCell ref="B3:C3"/>
    <mergeCell ref="D3:E3"/>
    <mergeCell ref="F3:G3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D19" sqref="D19"/>
    </sheetView>
  </sheetViews>
  <sheetFormatPr defaultColWidth="9.140625" defaultRowHeight="12.75"/>
  <cols>
    <col min="1" max="1" width="10.8515625" style="74" customWidth="1"/>
    <col min="2" max="2" width="12.28125" style="74" customWidth="1"/>
    <col min="3" max="3" width="14.421875" style="74" customWidth="1"/>
    <col min="4" max="4" width="10.57421875" style="74" customWidth="1"/>
    <col min="5" max="5" width="13.57421875" style="74" customWidth="1"/>
    <col min="6" max="6" width="8.7109375" style="74" customWidth="1"/>
    <col min="7" max="7" width="11.57421875" style="74" customWidth="1"/>
    <col min="8" max="8" width="8.7109375" style="74" customWidth="1"/>
    <col min="9" max="9" width="10.7109375" style="74" customWidth="1"/>
    <col min="10" max="10" width="9.7109375" style="74" customWidth="1"/>
    <col min="11" max="11" width="12.7109375" style="74" bestFit="1" customWidth="1"/>
    <col min="12" max="12" width="9.57421875" style="74" customWidth="1"/>
    <col min="13" max="13" width="11.28125" style="74" customWidth="1"/>
    <col min="14" max="14" width="9.140625" style="74" customWidth="1"/>
    <col min="15" max="15" width="12.00390625" style="74" customWidth="1"/>
    <col min="16" max="16" width="11.00390625" style="74" customWidth="1"/>
    <col min="17" max="16384" width="9.140625" style="74" customWidth="1"/>
  </cols>
  <sheetData>
    <row r="1" spans="1:16" ht="32.25" customHeight="1">
      <c r="A1" s="1603" t="s">
        <v>781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</row>
    <row r="2" spans="1:16" s="55" customFormat="1" ht="18" customHeight="1">
      <c r="A2" s="390" t="s">
        <v>344</v>
      </c>
      <c r="B2" s="391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P2" s="392" t="s">
        <v>345</v>
      </c>
    </row>
    <row r="3" spans="1:16" s="78" customFormat="1" ht="24.75" customHeight="1">
      <c r="A3" s="372"/>
      <c r="B3" s="1668" t="s">
        <v>406</v>
      </c>
      <c r="C3" s="1647"/>
      <c r="D3" s="1668" t="s">
        <v>407</v>
      </c>
      <c r="E3" s="1647"/>
      <c r="F3" s="1668" t="s">
        <v>408</v>
      </c>
      <c r="G3" s="1647"/>
      <c r="H3" s="1668" t="s">
        <v>409</v>
      </c>
      <c r="I3" s="1647"/>
      <c r="J3" s="1668" t="s">
        <v>410</v>
      </c>
      <c r="K3" s="1647"/>
      <c r="L3" s="1668" t="s">
        <v>411</v>
      </c>
      <c r="M3" s="1647"/>
      <c r="N3" s="1645" t="s">
        <v>412</v>
      </c>
      <c r="O3" s="1647"/>
      <c r="P3" s="704"/>
    </row>
    <row r="4" spans="1:16" s="78" customFormat="1" ht="24.75" customHeight="1">
      <c r="A4" s="273" t="s">
        <v>1146</v>
      </c>
      <c r="B4" s="1416" t="s">
        <v>1379</v>
      </c>
      <c r="C4" s="1791"/>
      <c r="D4" s="1416" t="s">
        <v>365</v>
      </c>
      <c r="E4" s="1791"/>
      <c r="F4" s="1416" t="s">
        <v>366</v>
      </c>
      <c r="G4" s="1791"/>
      <c r="H4" s="1792" t="s">
        <v>367</v>
      </c>
      <c r="I4" s="1791"/>
      <c r="J4" s="1416" t="s">
        <v>413</v>
      </c>
      <c r="K4" s="1791"/>
      <c r="L4" s="1416" t="s">
        <v>414</v>
      </c>
      <c r="M4" s="1791"/>
      <c r="N4" s="1792" t="s">
        <v>415</v>
      </c>
      <c r="O4" s="1791"/>
      <c r="P4" s="676" t="s">
        <v>1442</v>
      </c>
    </row>
    <row r="5" spans="1:16" s="78" customFormat="1" ht="24.75" customHeight="1">
      <c r="A5" s="705"/>
      <c r="B5" s="110" t="s">
        <v>416</v>
      </c>
      <c r="C5" s="110" t="s">
        <v>417</v>
      </c>
      <c r="D5" s="110" t="s">
        <v>416</v>
      </c>
      <c r="E5" s="110" t="s">
        <v>417</v>
      </c>
      <c r="F5" s="110" t="s">
        <v>416</v>
      </c>
      <c r="G5" s="110" t="s">
        <v>417</v>
      </c>
      <c r="H5" s="110" t="s">
        <v>416</v>
      </c>
      <c r="I5" s="110" t="s">
        <v>417</v>
      </c>
      <c r="J5" s="110" t="s">
        <v>416</v>
      </c>
      <c r="K5" s="110" t="s">
        <v>417</v>
      </c>
      <c r="L5" s="110" t="s">
        <v>416</v>
      </c>
      <c r="M5" s="110" t="s">
        <v>417</v>
      </c>
      <c r="N5" s="110" t="s">
        <v>416</v>
      </c>
      <c r="O5" s="110" t="s">
        <v>417</v>
      </c>
      <c r="P5" s="705"/>
    </row>
    <row r="6" spans="1:16" s="78" customFormat="1" ht="24.75" customHeight="1">
      <c r="A6" s="695"/>
      <c r="B6" s="239" t="s">
        <v>378</v>
      </c>
      <c r="C6" s="239" t="s">
        <v>379</v>
      </c>
      <c r="D6" s="239" t="s">
        <v>378</v>
      </c>
      <c r="E6" s="239" t="s">
        <v>379</v>
      </c>
      <c r="F6" s="239" t="s">
        <v>378</v>
      </c>
      <c r="G6" s="239" t="s">
        <v>379</v>
      </c>
      <c r="H6" s="239" t="s">
        <v>378</v>
      </c>
      <c r="I6" s="239" t="s">
        <v>379</v>
      </c>
      <c r="J6" s="239" t="s">
        <v>378</v>
      </c>
      <c r="K6" s="239" t="s">
        <v>379</v>
      </c>
      <c r="L6" s="239" t="s">
        <v>378</v>
      </c>
      <c r="M6" s="239" t="s">
        <v>379</v>
      </c>
      <c r="N6" s="239" t="s">
        <v>378</v>
      </c>
      <c r="O6" s="239" t="s">
        <v>379</v>
      </c>
      <c r="P6" s="695"/>
    </row>
    <row r="7" spans="1:16" s="519" customFormat="1" ht="23.25" customHeight="1">
      <c r="A7" s="700" t="s">
        <v>1432</v>
      </c>
      <c r="B7" s="707">
        <v>43123.27</v>
      </c>
      <c r="C7" s="706">
        <v>210993094</v>
      </c>
      <c r="D7" s="707">
        <v>38042.74</v>
      </c>
      <c r="E7" s="701">
        <v>190886221</v>
      </c>
      <c r="F7" s="702">
        <v>0</v>
      </c>
      <c r="G7" s="701">
        <v>0</v>
      </c>
      <c r="H7" s="702">
        <v>0</v>
      </c>
      <c r="I7" s="701">
        <v>0</v>
      </c>
      <c r="J7" s="707">
        <v>1361.87</v>
      </c>
      <c r="K7" s="706">
        <v>4535986</v>
      </c>
      <c r="L7" s="708">
        <v>1784.31</v>
      </c>
      <c r="M7" s="1141">
        <v>8602725</v>
      </c>
      <c r="N7" s="707">
        <v>1934.35</v>
      </c>
      <c r="O7" s="706">
        <v>6968162</v>
      </c>
      <c r="P7" s="693" t="s">
        <v>1432</v>
      </c>
    </row>
    <row r="8" spans="1:16" s="519" customFormat="1" ht="23.25" customHeight="1">
      <c r="A8" s="700" t="s">
        <v>1433</v>
      </c>
      <c r="B8" s="707">
        <v>41342.53</v>
      </c>
      <c r="C8" s="706">
        <v>238851830</v>
      </c>
      <c r="D8" s="707">
        <v>34037.81</v>
      </c>
      <c r="E8" s="701">
        <v>213524000</v>
      </c>
      <c r="F8" s="702">
        <v>0</v>
      </c>
      <c r="G8" s="701">
        <v>0</v>
      </c>
      <c r="H8" s="702">
        <v>0</v>
      </c>
      <c r="I8" s="701">
        <v>0</v>
      </c>
      <c r="J8" s="707">
        <v>1566.99</v>
      </c>
      <c r="K8" s="706">
        <v>4483000</v>
      </c>
      <c r="L8" s="708">
        <v>1782.41</v>
      </c>
      <c r="M8" s="1141">
        <v>10703885</v>
      </c>
      <c r="N8" s="707">
        <v>3955.32</v>
      </c>
      <c r="O8" s="706">
        <v>10140945</v>
      </c>
      <c r="P8" s="693" t="s">
        <v>1433</v>
      </c>
    </row>
    <row r="9" spans="1:16" s="519" customFormat="1" ht="23.25" customHeight="1">
      <c r="A9" s="700" t="s">
        <v>1434</v>
      </c>
      <c r="B9" s="707">
        <v>61580.79</v>
      </c>
      <c r="C9" s="706">
        <v>267691264</v>
      </c>
      <c r="D9" s="707">
        <v>56135</v>
      </c>
      <c r="E9" s="701">
        <v>250280374</v>
      </c>
      <c r="F9" s="702">
        <v>0</v>
      </c>
      <c r="G9" s="701">
        <v>0</v>
      </c>
      <c r="H9" s="702">
        <v>0</v>
      </c>
      <c r="I9" s="701">
        <v>0</v>
      </c>
      <c r="J9" s="707">
        <v>1232</v>
      </c>
      <c r="K9" s="706">
        <v>3466955</v>
      </c>
      <c r="L9" s="708">
        <v>1497.79</v>
      </c>
      <c r="M9" s="1141">
        <v>6854506</v>
      </c>
      <c r="N9" s="707">
        <v>2716</v>
      </c>
      <c r="O9" s="706">
        <v>7089429</v>
      </c>
      <c r="P9" s="693" t="s">
        <v>1434</v>
      </c>
    </row>
    <row r="10" spans="1:16" s="850" customFormat="1" ht="23.25" customHeight="1">
      <c r="A10" s="349" t="s">
        <v>1436</v>
      </c>
      <c r="B10" s="1818">
        <v>52073</v>
      </c>
      <c r="C10" s="852">
        <v>232519853</v>
      </c>
      <c r="D10" s="853">
        <v>46547</v>
      </c>
      <c r="E10" s="854">
        <v>211801299</v>
      </c>
      <c r="F10" s="702">
        <v>0</v>
      </c>
      <c r="G10" s="701">
        <v>0</v>
      </c>
      <c r="H10" s="854">
        <v>0</v>
      </c>
      <c r="I10" s="854">
        <v>0</v>
      </c>
      <c r="J10" s="853">
        <v>1044</v>
      </c>
      <c r="K10" s="853">
        <v>5937409</v>
      </c>
      <c r="L10" s="851">
        <v>1510.4</v>
      </c>
      <c r="M10" s="1142">
        <v>6495114</v>
      </c>
      <c r="N10" s="853">
        <v>3061</v>
      </c>
      <c r="O10" s="853">
        <v>8286033</v>
      </c>
      <c r="P10" s="353" t="s">
        <v>1436</v>
      </c>
    </row>
    <row r="11" spans="1:16" s="850" customFormat="1" ht="23.25" customHeight="1">
      <c r="A11" s="349" t="s">
        <v>1147</v>
      </c>
      <c r="B11" s="1818">
        <v>59089</v>
      </c>
      <c r="C11" s="852">
        <v>269115301.737</v>
      </c>
      <c r="D11" s="853">
        <v>54242.5355</v>
      </c>
      <c r="E11" s="854">
        <v>251563648.15500003</v>
      </c>
      <c r="F11" s="702">
        <v>759.1179999999999</v>
      </c>
      <c r="G11" s="701">
        <v>2669352.2229999998</v>
      </c>
      <c r="H11" s="854">
        <v>1548.335</v>
      </c>
      <c r="I11" s="854">
        <v>5227036.595000001</v>
      </c>
      <c r="J11" s="853">
        <v>1096.626</v>
      </c>
      <c r="K11" s="853">
        <v>3872614.692</v>
      </c>
      <c r="L11" s="851">
        <v>1188.825</v>
      </c>
      <c r="M11" s="1142">
        <v>3994083.0720000006</v>
      </c>
      <c r="N11" s="853">
        <v>253.367</v>
      </c>
      <c r="O11" s="853">
        <v>1788567</v>
      </c>
      <c r="P11" s="353" t="s">
        <v>1147</v>
      </c>
    </row>
    <row r="12" spans="1:16" s="570" customFormat="1" ht="23.25" customHeight="1">
      <c r="A12" s="591" t="s">
        <v>1151</v>
      </c>
      <c r="B12" s="1283">
        <v>65585.44</v>
      </c>
      <c r="C12" s="1284">
        <v>330260036</v>
      </c>
      <c r="D12" s="1285">
        <v>61905</v>
      </c>
      <c r="E12" s="1285">
        <v>317525686</v>
      </c>
      <c r="F12" s="1285">
        <v>806</v>
      </c>
      <c r="G12" s="1286">
        <v>1725000</v>
      </c>
      <c r="H12" s="1285">
        <v>956</v>
      </c>
      <c r="I12" s="1285">
        <v>3024380</v>
      </c>
      <c r="J12" s="1285">
        <v>205</v>
      </c>
      <c r="K12" s="1285">
        <v>786738</v>
      </c>
      <c r="L12" s="1287">
        <v>1470.44</v>
      </c>
      <c r="M12" s="1285">
        <v>5874822</v>
      </c>
      <c r="N12" s="1285">
        <v>243</v>
      </c>
      <c r="O12" s="1288">
        <v>1323410</v>
      </c>
      <c r="P12" s="592" t="s">
        <v>555</v>
      </c>
    </row>
    <row r="13" spans="1:16" s="570" customFormat="1" ht="23.25" customHeight="1">
      <c r="A13" s="700" t="s">
        <v>418</v>
      </c>
      <c r="B13" s="1272">
        <v>3591</v>
      </c>
      <c r="C13" s="1273">
        <v>24590747</v>
      </c>
      <c r="D13" s="1274">
        <v>3333</v>
      </c>
      <c r="E13" s="1274">
        <v>23777229</v>
      </c>
      <c r="F13" s="1274">
        <v>83</v>
      </c>
      <c r="G13" s="1275">
        <v>169632</v>
      </c>
      <c r="H13" s="1276">
        <v>33</v>
      </c>
      <c r="I13" s="1274">
        <v>140934</v>
      </c>
      <c r="J13" s="1274">
        <v>0</v>
      </c>
      <c r="K13" s="1274">
        <v>0</v>
      </c>
      <c r="L13" s="1277">
        <v>133</v>
      </c>
      <c r="M13" s="1274">
        <v>455291</v>
      </c>
      <c r="N13" s="1274">
        <v>9</v>
      </c>
      <c r="O13" s="1278">
        <v>47661</v>
      </c>
      <c r="P13" s="693" t="s">
        <v>419</v>
      </c>
    </row>
    <row r="14" spans="1:16" s="570" customFormat="1" ht="23.25" customHeight="1">
      <c r="A14" s="700" t="s">
        <v>420</v>
      </c>
      <c r="B14" s="1272">
        <v>6504</v>
      </c>
      <c r="C14" s="1273">
        <v>17206837</v>
      </c>
      <c r="D14" s="1274">
        <v>6302</v>
      </c>
      <c r="E14" s="1274">
        <v>16475187</v>
      </c>
      <c r="F14" s="1274">
        <v>31</v>
      </c>
      <c r="G14" s="1275">
        <v>64509</v>
      </c>
      <c r="H14" s="1274">
        <v>44</v>
      </c>
      <c r="I14" s="1274">
        <v>161705</v>
      </c>
      <c r="J14" s="1274">
        <v>0</v>
      </c>
      <c r="K14" s="1274">
        <v>0</v>
      </c>
      <c r="L14" s="1277">
        <v>114</v>
      </c>
      <c r="M14" s="1274">
        <v>432284</v>
      </c>
      <c r="N14" s="1274">
        <v>13</v>
      </c>
      <c r="O14" s="1278">
        <v>73152</v>
      </c>
      <c r="P14" s="693" t="s">
        <v>421</v>
      </c>
    </row>
    <row r="15" spans="1:16" s="570" customFormat="1" ht="23.25" customHeight="1">
      <c r="A15" s="700" t="s">
        <v>422</v>
      </c>
      <c r="B15" s="1272">
        <v>7423</v>
      </c>
      <c r="C15" s="1273">
        <v>26144853</v>
      </c>
      <c r="D15" s="1274">
        <v>7102</v>
      </c>
      <c r="E15" s="1274">
        <v>24813644</v>
      </c>
      <c r="F15" s="1274">
        <v>36</v>
      </c>
      <c r="G15" s="1275">
        <v>85642</v>
      </c>
      <c r="H15" s="1274">
        <v>93</v>
      </c>
      <c r="I15" s="1274">
        <v>486583</v>
      </c>
      <c r="J15" s="1274">
        <v>0</v>
      </c>
      <c r="K15" s="1274">
        <v>0</v>
      </c>
      <c r="L15" s="1277">
        <v>169</v>
      </c>
      <c r="M15" s="1274">
        <v>650128</v>
      </c>
      <c r="N15" s="1274">
        <v>23</v>
      </c>
      <c r="O15" s="1278">
        <v>108856</v>
      </c>
      <c r="P15" s="693" t="s">
        <v>423</v>
      </c>
    </row>
    <row r="16" spans="1:16" s="570" customFormat="1" ht="23.25" customHeight="1">
      <c r="A16" s="700" t="s">
        <v>424</v>
      </c>
      <c r="B16" s="1272">
        <v>3581</v>
      </c>
      <c r="C16" s="1273">
        <v>21568109</v>
      </c>
      <c r="D16" s="1274">
        <v>3215</v>
      </c>
      <c r="E16" s="1274">
        <v>19966041</v>
      </c>
      <c r="F16" s="1274">
        <v>62</v>
      </c>
      <c r="G16" s="1275">
        <v>143841</v>
      </c>
      <c r="H16" s="1274">
        <v>83</v>
      </c>
      <c r="I16" s="1274">
        <v>459491</v>
      </c>
      <c r="J16" s="1274">
        <v>0</v>
      </c>
      <c r="K16" s="1274">
        <v>0</v>
      </c>
      <c r="L16" s="1277">
        <v>171</v>
      </c>
      <c r="M16" s="1274">
        <v>714833</v>
      </c>
      <c r="N16" s="1274">
        <v>50</v>
      </c>
      <c r="O16" s="1278">
        <v>283903</v>
      </c>
      <c r="P16" s="693" t="s">
        <v>425</v>
      </c>
    </row>
    <row r="17" spans="1:16" s="570" customFormat="1" ht="23.25" customHeight="1">
      <c r="A17" s="700" t="s">
        <v>426</v>
      </c>
      <c r="B17" s="1272">
        <v>3898</v>
      </c>
      <c r="C17" s="1273">
        <v>21623628</v>
      </c>
      <c r="D17" s="1274">
        <v>3580</v>
      </c>
      <c r="E17" s="1274">
        <v>20590401</v>
      </c>
      <c r="F17" s="1274">
        <v>92</v>
      </c>
      <c r="G17" s="1275">
        <v>181156</v>
      </c>
      <c r="H17" s="1274">
        <v>84</v>
      </c>
      <c r="I17" s="1274">
        <v>149291</v>
      </c>
      <c r="J17" s="1274">
        <v>0</v>
      </c>
      <c r="K17" s="1274">
        <v>0</v>
      </c>
      <c r="L17" s="1277">
        <v>98</v>
      </c>
      <c r="M17" s="1274">
        <v>420111</v>
      </c>
      <c r="N17" s="1274">
        <v>44</v>
      </c>
      <c r="O17" s="1278">
        <v>282669</v>
      </c>
      <c r="P17" s="693" t="s">
        <v>427</v>
      </c>
    </row>
    <row r="18" spans="1:16" s="570" customFormat="1" ht="23.25" customHeight="1">
      <c r="A18" s="700" t="s">
        <v>428</v>
      </c>
      <c r="B18" s="1272">
        <v>4947</v>
      </c>
      <c r="C18" s="1273">
        <v>23879984</v>
      </c>
      <c r="D18" s="1274">
        <v>4507</v>
      </c>
      <c r="E18" s="1274">
        <v>22679347</v>
      </c>
      <c r="F18" s="1274">
        <v>150</v>
      </c>
      <c r="G18" s="1275">
        <v>285129</v>
      </c>
      <c r="H18" s="1274">
        <v>101</v>
      </c>
      <c r="I18" s="1274">
        <v>187005</v>
      </c>
      <c r="J18" s="1274">
        <v>166</v>
      </c>
      <c r="K18" s="1274">
        <v>608927</v>
      </c>
      <c r="L18" s="1277">
        <v>2</v>
      </c>
      <c r="M18" s="1274">
        <v>14610</v>
      </c>
      <c r="N18" s="1274">
        <v>21</v>
      </c>
      <c r="O18" s="1278">
        <v>104966</v>
      </c>
      <c r="P18" s="693" t="s">
        <v>429</v>
      </c>
    </row>
    <row r="19" spans="1:16" s="570" customFormat="1" ht="23.25" customHeight="1">
      <c r="A19" s="700" t="s">
        <v>430</v>
      </c>
      <c r="B19" s="1272">
        <v>5100.44</v>
      </c>
      <c r="C19" s="1273">
        <v>27386804</v>
      </c>
      <c r="D19" s="1274">
        <v>4831</v>
      </c>
      <c r="E19" s="1274">
        <v>26731676</v>
      </c>
      <c r="F19" s="1274">
        <v>70</v>
      </c>
      <c r="G19" s="1274">
        <v>132346</v>
      </c>
      <c r="H19" s="1274">
        <v>154</v>
      </c>
      <c r="I19" s="1274">
        <v>329068</v>
      </c>
      <c r="J19" s="1274">
        <v>4</v>
      </c>
      <c r="K19" s="1274">
        <v>14269</v>
      </c>
      <c r="L19" s="1277">
        <v>0.44</v>
      </c>
      <c r="M19" s="1274">
        <v>6656</v>
      </c>
      <c r="N19" s="1274">
        <v>41</v>
      </c>
      <c r="O19" s="1278">
        <v>172789</v>
      </c>
      <c r="P19" s="693" t="s">
        <v>431</v>
      </c>
    </row>
    <row r="20" spans="1:16" s="570" customFormat="1" ht="23.25" customHeight="1">
      <c r="A20" s="700" t="s">
        <v>432</v>
      </c>
      <c r="B20" s="1272">
        <v>4622</v>
      </c>
      <c r="C20" s="1273">
        <v>29583501</v>
      </c>
      <c r="D20" s="1274">
        <v>4506</v>
      </c>
      <c r="E20" s="1274">
        <v>29216788</v>
      </c>
      <c r="F20" s="1274">
        <v>3</v>
      </c>
      <c r="G20" s="1275">
        <v>7562</v>
      </c>
      <c r="H20" s="1274">
        <v>103</v>
      </c>
      <c r="I20" s="1274">
        <v>267392</v>
      </c>
      <c r="J20" s="1274">
        <v>1</v>
      </c>
      <c r="K20" s="1274">
        <v>4643</v>
      </c>
      <c r="L20" s="1277">
        <v>0</v>
      </c>
      <c r="M20" s="1274">
        <v>0</v>
      </c>
      <c r="N20" s="1274">
        <v>9</v>
      </c>
      <c r="O20" s="1278">
        <v>87116</v>
      </c>
      <c r="P20" s="693" t="s">
        <v>433</v>
      </c>
    </row>
    <row r="21" spans="1:16" s="570" customFormat="1" ht="23.25" customHeight="1">
      <c r="A21" s="700" t="s">
        <v>434</v>
      </c>
      <c r="B21" s="1272">
        <v>5979</v>
      </c>
      <c r="C21" s="1273">
        <v>32407211</v>
      </c>
      <c r="D21" s="1274">
        <v>5843</v>
      </c>
      <c r="E21" s="1274">
        <v>31952874</v>
      </c>
      <c r="F21" s="1274">
        <v>16</v>
      </c>
      <c r="G21" s="1275">
        <v>55385</v>
      </c>
      <c r="H21" s="1274">
        <v>81</v>
      </c>
      <c r="I21" s="1274">
        <v>199927</v>
      </c>
      <c r="J21" s="1274">
        <v>1</v>
      </c>
      <c r="K21" s="1274">
        <v>49341</v>
      </c>
      <c r="L21" s="1277">
        <v>24</v>
      </c>
      <c r="M21" s="1274">
        <v>118546</v>
      </c>
      <c r="N21" s="1274">
        <v>14</v>
      </c>
      <c r="O21" s="1278">
        <v>31138</v>
      </c>
      <c r="P21" s="693" t="s">
        <v>435</v>
      </c>
    </row>
    <row r="22" spans="1:16" s="570" customFormat="1" ht="23.25" customHeight="1">
      <c r="A22" s="700" t="s">
        <v>436</v>
      </c>
      <c r="B22" s="1272">
        <v>7193</v>
      </c>
      <c r="C22" s="1273">
        <v>36904046</v>
      </c>
      <c r="D22" s="1274">
        <v>6856</v>
      </c>
      <c r="E22" s="1274">
        <v>35652407</v>
      </c>
      <c r="F22" s="1274">
        <v>68</v>
      </c>
      <c r="G22" s="1275">
        <v>178279</v>
      </c>
      <c r="H22" s="1274">
        <v>78</v>
      </c>
      <c r="I22" s="1274">
        <v>260394</v>
      </c>
      <c r="J22" s="1274">
        <v>0</v>
      </c>
      <c r="K22" s="1274">
        <v>0</v>
      </c>
      <c r="L22" s="1277">
        <v>182</v>
      </c>
      <c r="M22" s="1274">
        <v>763613</v>
      </c>
      <c r="N22" s="1274">
        <v>9</v>
      </c>
      <c r="O22" s="1278">
        <v>49353</v>
      </c>
      <c r="P22" s="693" t="s">
        <v>437</v>
      </c>
    </row>
    <row r="23" spans="1:16" s="570" customFormat="1" ht="23.25" customHeight="1">
      <c r="A23" s="700" t="s">
        <v>438</v>
      </c>
      <c r="B23" s="1272">
        <v>6605</v>
      </c>
      <c r="C23" s="1273">
        <v>32672540</v>
      </c>
      <c r="D23" s="1274">
        <v>6221</v>
      </c>
      <c r="E23" s="1274">
        <v>31332975</v>
      </c>
      <c r="F23" s="1274">
        <v>75</v>
      </c>
      <c r="G23" s="1275">
        <v>167189</v>
      </c>
      <c r="H23" s="1274">
        <v>37</v>
      </c>
      <c r="I23" s="1274">
        <v>136681</v>
      </c>
      <c r="J23" s="1274">
        <v>0</v>
      </c>
      <c r="K23" s="1274">
        <v>0</v>
      </c>
      <c r="L23" s="1277">
        <v>269</v>
      </c>
      <c r="M23" s="1274">
        <v>1009832</v>
      </c>
      <c r="N23" s="1274">
        <v>3</v>
      </c>
      <c r="O23" s="1278">
        <v>25863</v>
      </c>
      <c r="P23" s="693" t="s">
        <v>439</v>
      </c>
    </row>
    <row r="24" spans="1:16" s="570" customFormat="1" ht="23.25" customHeight="1">
      <c r="A24" s="703" t="s">
        <v>440</v>
      </c>
      <c r="B24" s="1272">
        <v>6142</v>
      </c>
      <c r="C24" s="1273">
        <v>36291776</v>
      </c>
      <c r="D24" s="1279">
        <v>5609</v>
      </c>
      <c r="E24" s="1279">
        <v>34337117</v>
      </c>
      <c r="F24" s="1279">
        <v>120</v>
      </c>
      <c r="G24" s="1280">
        <v>254330</v>
      </c>
      <c r="H24" s="1279">
        <v>65</v>
      </c>
      <c r="I24" s="1279">
        <v>245909</v>
      </c>
      <c r="J24" s="1279">
        <v>33</v>
      </c>
      <c r="K24" s="1279">
        <v>109558</v>
      </c>
      <c r="L24" s="1281">
        <v>308</v>
      </c>
      <c r="M24" s="1279">
        <v>1288918</v>
      </c>
      <c r="N24" s="1279">
        <v>7</v>
      </c>
      <c r="O24" s="1282">
        <v>55944</v>
      </c>
      <c r="P24" s="694" t="s">
        <v>441</v>
      </c>
    </row>
    <row r="25" spans="1:16" s="481" customFormat="1" ht="15.75" customHeight="1">
      <c r="A25" s="478" t="s">
        <v>66</v>
      </c>
      <c r="B25" s="394"/>
      <c r="C25" s="394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80" t="s">
        <v>442</v>
      </c>
    </row>
    <row r="26" s="78" customFormat="1" ht="15.75" customHeight="1">
      <c r="A26" s="78" t="s">
        <v>67</v>
      </c>
    </row>
    <row r="27" ht="14.25">
      <c r="A27" s="393"/>
    </row>
  </sheetData>
  <mergeCells count="15">
    <mergeCell ref="A1:P1"/>
    <mergeCell ref="B3:C3"/>
    <mergeCell ref="D3:E3"/>
    <mergeCell ref="F3:G3"/>
    <mergeCell ref="H3:I3"/>
    <mergeCell ref="J3:K3"/>
    <mergeCell ref="L3:M3"/>
    <mergeCell ref="N3:O3"/>
    <mergeCell ref="J4:K4"/>
    <mergeCell ref="L4:M4"/>
    <mergeCell ref="N4:O4"/>
    <mergeCell ref="B4:C4"/>
    <mergeCell ref="D4:E4"/>
    <mergeCell ref="F4:G4"/>
    <mergeCell ref="H4:I4"/>
  </mergeCells>
  <printOptions/>
  <pageMargins left="0.59" right="0.7480314960629921" top="0.984251968503937" bottom="0.67" header="0.5118110236220472" footer="0.5118110236220472"/>
  <pageSetup horizontalDpi="600" verticalDpi="600" orientation="landscape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I21" sqref="I21"/>
    </sheetView>
  </sheetViews>
  <sheetFormatPr defaultColWidth="9.140625" defaultRowHeight="12.75"/>
  <cols>
    <col min="6" max="6" width="18.140625" style="0" customWidth="1"/>
    <col min="12" max="12" width="19.421875" style="0" customWidth="1"/>
  </cols>
  <sheetData>
    <row r="1" spans="1:12" ht="23.25">
      <c r="A1" s="1805" t="s">
        <v>782</v>
      </c>
      <c r="B1" s="1805"/>
      <c r="C1" s="1805"/>
      <c r="D1" s="1805"/>
      <c r="E1" s="1805"/>
      <c r="F1" s="1805"/>
      <c r="G1" s="1805"/>
      <c r="H1" s="1805"/>
      <c r="I1" s="1805"/>
      <c r="J1" s="1805"/>
      <c r="K1" s="1805"/>
      <c r="L1" s="1805"/>
    </row>
    <row r="2" spans="1:12" ht="12.75">
      <c r="A2" s="1289" t="s">
        <v>556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1" t="s">
        <v>557</v>
      </c>
    </row>
    <row r="3" spans="1:12" ht="12.75">
      <c r="A3" s="1292"/>
      <c r="B3" s="1293" t="s">
        <v>558</v>
      </c>
      <c r="C3" s="1294" t="s">
        <v>559</v>
      </c>
      <c r="D3" s="1806" t="s">
        <v>560</v>
      </c>
      <c r="E3" s="1807"/>
      <c r="F3" s="1808"/>
      <c r="G3" s="1809" t="s">
        <v>561</v>
      </c>
      <c r="H3" s="1807"/>
      <c r="I3" s="1807"/>
      <c r="J3" s="1807"/>
      <c r="K3" s="1808"/>
      <c r="L3" s="1321"/>
    </row>
    <row r="4" spans="1:12" ht="12.75">
      <c r="A4" s="1295" t="s">
        <v>562</v>
      </c>
      <c r="B4" s="1296"/>
      <c r="C4" s="1297"/>
      <c r="D4" s="1810" t="s">
        <v>563</v>
      </c>
      <c r="E4" s="1811"/>
      <c r="F4" s="1812"/>
      <c r="G4" s="1813" t="s">
        <v>564</v>
      </c>
      <c r="H4" s="1811"/>
      <c r="I4" s="1811"/>
      <c r="J4" s="1811"/>
      <c r="K4" s="1812"/>
      <c r="L4" s="1298" t="s">
        <v>1442</v>
      </c>
    </row>
    <row r="5" spans="1:12" ht="12.75">
      <c r="A5" s="1302"/>
      <c r="B5" s="1296" t="s">
        <v>1111</v>
      </c>
      <c r="C5" s="1297"/>
      <c r="D5" s="1303"/>
      <c r="E5" s="1294" t="s">
        <v>184</v>
      </c>
      <c r="F5" s="1294" t="s">
        <v>565</v>
      </c>
      <c r="G5" s="1294" t="s">
        <v>566</v>
      </c>
      <c r="H5" s="1294" t="s">
        <v>567</v>
      </c>
      <c r="I5" s="1294" t="s">
        <v>568</v>
      </c>
      <c r="J5" s="1294" t="s">
        <v>1163</v>
      </c>
      <c r="K5" s="1304" t="s">
        <v>569</v>
      </c>
      <c r="L5" s="1298"/>
    </row>
    <row r="6" spans="1:12" ht="12.75">
      <c r="A6" s="1295" t="s">
        <v>570</v>
      </c>
      <c r="B6" s="1296" t="s">
        <v>571</v>
      </c>
      <c r="C6" s="1297"/>
      <c r="D6" s="1297"/>
      <c r="E6" s="1297"/>
      <c r="F6" s="1297"/>
      <c r="G6" s="1297"/>
      <c r="H6" s="1297"/>
      <c r="I6" s="1297"/>
      <c r="J6" s="1297" t="s">
        <v>572</v>
      </c>
      <c r="K6" s="1304" t="s">
        <v>573</v>
      </c>
      <c r="L6" s="1298" t="s">
        <v>574</v>
      </c>
    </row>
    <row r="7" spans="1:12" ht="12.75">
      <c r="A7" s="1300"/>
      <c r="B7" s="1299" t="s">
        <v>575</v>
      </c>
      <c r="C7" s="1305" t="s">
        <v>576</v>
      </c>
      <c r="D7" s="1305"/>
      <c r="E7" s="1305" t="s">
        <v>1383</v>
      </c>
      <c r="F7" s="1305" t="s">
        <v>1429</v>
      </c>
      <c r="G7" s="1305" t="s">
        <v>577</v>
      </c>
      <c r="H7" s="1305" t="s">
        <v>578</v>
      </c>
      <c r="I7" s="1305" t="s">
        <v>579</v>
      </c>
      <c r="J7" s="1305" t="s">
        <v>580</v>
      </c>
      <c r="K7" s="1305"/>
      <c r="L7" s="1301"/>
    </row>
    <row r="8" spans="1:12" ht="12.75">
      <c r="A8" s="1302" t="s">
        <v>1432</v>
      </c>
      <c r="B8" s="1306">
        <v>7</v>
      </c>
      <c r="C8" s="1307">
        <v>15258</v>
      </c>
      <c r="D8" s="1307">
        <v>432</v>
      </c>
      <c r="E8" s="1307">
        <v>352</v>
      </c>
      <c r="F8" s="1307">
        <v>80</v>
      </c>
      <c r="G8" s="1307">
        <v>270430998</v>
      </c>
      <c r="H8" s="1307">
        <v>52208087</v>
      </c>
      <c r="I8" s="1307">
        <v>5557414</v>
      </c>
      <c r="J8" s="1308" t="s">
        <v>1494</v>
      </c>
      <c r="K8" s="1309">
        <v>65358598</v>
      </c>
      <c r="L8" s="1298" t="s">
        <v>1432</v>
      </c>
    </row>
    <row r="9" spans="1:12" ht="12.75">
      <c r="A9" s="1302" t="s">
        <v>1433</v>
      </c>
      <c r="B9" s="1310">
        <v>7</v>
      </c>
      <c r="C9" s="1311">
        <v>15431</v>
      </c>
      <c r="D9" s="1311">
        <v>451</v>
      </c>
      <c r="E9" s="1311">
        <v>354</v>
      </c>
      <c r="F9" s="1311">
        <v>97</v>
      </c>
      <c r="G9" s="1311">
        <v>309981935</v>
      </c>
      <c r="H9" s="1311">
        <v>56720621</v>
      </c>
      <c r="I9" s="1311">
        <v>6101395</v>
      </c>
      <c r="J9" s="1311">
        <v>12675118.312</v>
      </c>
      <c r="K9" s="1312">
        <v>52663257</v>
      </c>
      <c r="L9" s="1298" t="s">
        <v>1433</v>
      </c>
    </row>
    <row r="10" spans="1:12" ht="12.75">
      <c r="A10" s="1302" t="s">
        <v>1434</v>
      </c>
      <c r="B10" s="1310">
        <v>7</v>
      </c>
      <c r="C10" s="1311">
        <v>14374</v>
      </c>
      <c r="D10" s="1311">
        <v>448</v>
      </c>
      <c r="E10" s="1311">
        <v>347</v>
      </c>
      <c r="F10" s="1311">
        <v>91</v>
      </c>
      <c r="G10" s="1311">
        <v>346051884</v>
      </c>
      <c r="H10" s="1311">
        <v>60406713</v>
      </c>
      <c r="I10" s="1311">
        <v>7068162</v>
      </c>
      <c r="J10" s="1311">
        <v>15041446.794999998</v>
      </c>
      <c r="K10" s="1312">
        <v>51327737</v>
      </c>
      <c r="L10" s="1298" t="s">
        <v>1434</v>
      </c>
    </row>
    <row r="11" spans="1:12" ht="12.75">
      <c r="A11" s="1302" t="s">
        <v>285</v>
      </c>
      <c r="B11" s="1310">
        <v>7</v>
      </c>
      <c r="C11" s="1311">
        <v>15304</v>
      </c>
      <c r="D11" s="1311">
        <v>458</v>
      </c>
      <c r="E11" s="1311">
        <v>353</v>
      </c>
      <c r="F11" s="1311">
        <v>95</v>
      </c>
      <c r="G11" s="1311">
        <v>344686981</v>
      </c>
      <c r="H11" s="1311">
        <v>59034431</v>
      </c>
      <c r="I11" s="1311">
        <v>11252123</v>
      </c>
      <c r="J11" s="1311">
        <v>17082175.682</v>
      </c>
      <c r="K11" s="1312">
        <v>48809707</v>
      </c>
      <c r="L11" s="1298" t="s">
        <v>285</v>
      </c>
    </row>
    <row r="12" spans="1:12" ht="12.75">
      <c r="A12" s="1302" t="s">
        <v>1284</v>
      </c>
      <c r="B12" s="1310">
        <v>7</v>
      </c>
      <c r="C12" s="1311">
        <v>15107</v>
      </c>
      <c r="D12" s="1311">
        <v>469</v>
      </c>
      <c r="E12" s="1311">
        <v>356</v>
      </c>
      <c r="F12" s="1311">
        <v>103</v>
      </c>
      <c r="G12" s="1311">
        <v>440070232</v>
      </c>
      <c r="H12" s="1311">
        <v>68185212</v>
      </c>
      <c r="I12" s="1311">
        <v>9091312</v>
      </c>
      <c r="J12" s="1311">
        <v>21946149.033999998</v>
      </c>
      <c r="K12" s="1312">
        <v>44653283</v>
      </c>
      <c r="L12" s="1298" t="s">
        <v>1284</v>
      </c>
    </row>
    <row r="13" spans="1:12" ht="12.75">
      <c r="A13" s="1317" t="s">
        <v>591</v>
      </c>
      <c r="B13" s="1318">
        <v>7</v>
      </c>
      <c r="C13" s="1319">
        <v>15065</v>
      </c>
      <c r="D13" s="1319">
        <v>481</v>
      </c>
      <c r="E13" s="1319">
        <v>366</v>
      </c>
      <c r="F13" s="1319">
        <v>105</v>
      </c>
      <c r="G13" s="1319">
        <v>510433466</v>
      </c>
      <c r="H13" s="1319">
        <v>94171999</v>
      </c>
      <c r="I13" s="1319">
        <v>7961023</v>
      </c>
      <c r="J13" s="1319">
        <v>27455412.663000003</v>
      </c>
      <c r="K13" s="1320">
        <v>43714666</v>
      </c>
      <c r="L13" s="1322" t="s">
        <v>591</v>
      </c>
    </row>
    <row r="14" spans="1:12" ht="12.75">
      <c r="A14" s="1313"/>
      <c r="B14" s="1313"/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</row>
    <row r="15" spans="1:12" ht="12.75">
      <c r="A15" s="1292"/>
      <c r="B15" s="1809" t="s">
        <v>581</v>
      </c>
      <c r="C15" s="1814"/>
      <c r="D15" s="1815"/>
      <c r="E15" s="1806" t="s">
        <v>582</v>
      </c>
      <c r="F15" s="1807"/>
      <c r="G15" s="1808"/>
      <c r="H15" s="1321"/>
      <c r="I15" s="1313"/>
      <c r="J15" s="1313"/>
      <c r="K15" s="1313"/>
      <c r="L15" s="1313"/>
    </row>
    <row r="16" spans="1:12" ht="12.75">
      <c r="A16" s="1295" t="s">
        <v>562</v>
      </c>
      <c r="B16" s="1810" t="s">
        <v>583</v>
      </c>
      <c r="C16" s="1816"/>
      <c r="D16" s="1817"/>
      <c r="E16" s="1810" t="s">
        <v>1040</v>
      </c>
      <c r="F16" s="1811"/>
      <c r="G16" s="1812"/>
      <c r="H16" s="1298" t="s">
        <v>1442</v>
      </c>
      <c r="I16" s="1313"/>
      <c r="J16" s="1313"/>
      <c r="K16" s="1313"/>
      <c r="L16" s="1313"/>
    </row>
    <row r="17" spans="1:12" ht="12.75">
      <c r="A17" s="1302"/>
      <c r="B17" s="1303"/>
      <c r="C17" s="1294" t="s">
        <v>1165</v>
      </c>
      <c r="D17" s="1314" t="s">
        <v>584</v>
      </c>
      <c r="E17" s="1303"/>
      <c r="F17" s="1294" t="s">
        <v>1167</v>
      </c>
      <c r="G17" s="1294" t="s">
        <v>1168</v>
      </c>
      <c r="H17" s="1298"/>
      <c r="I17" s="1313"/>
      <c r="J17" s="1313"/>
      <c r="K17" s="1313"/>
      <c r="L17" s="1313"/>
    </row>
    <row r="18" spans="1:12" ht="12.75">
      <c r="A18" s="1295" t="s">
        <v>585</v>
      </c>
      <c r="B18" s="1297"/>
      <c r="C18" s="1297" t="s">
        <v>1169</v>
      </c>
      <c r="D18" s="1315" t="s">
        <v>586</v>
      </c>
      <c r="E18" s="1297"/>
      <c r="F18" s="1297" t="s">
        <v>587</v>
      </c>
      <c r="G18" s="1297" t="s">
        <v>1172</v>
      </c>
      <c r="H18" s="1298" t="s">
        <v>574</v>
      </c>
      <c r="I18" s="1313"/>
      <c r="J18" s="1313"/>
      <c r="K18" s="1313"/>
      <c r="L18" s="1313"/>
    </row>
    <row r="19" spans="1:12" ht="12.75">
      <c r="A19" s="1300"/>
      <c r="B19" s="1305"/>
      <c r="C19" s="1305" t="s">
        <v>588</v>
      </c>
      <c r="D19" s="1316" t="s">
        <v>589</v>
      </c>
      <c r="E19" s="1305"/>
      <c r="F19" s="1305" t="s">
        <v>590</v>
      </c>
      <c r="G19" s="1305" t="s">
        <v>1175</v>
      </c>
      <c r="H19" s="1301"/>
      <c r="I19" s="1313"/>
      <c r="J19" s="1313"/>
      <c r="K19" s="1313"/>
      <c r="L19" s="1313"/>
    </row>
    <row r="20" spans="1:12" ht="12.75">
      <c r="A20" s="1302" t="s">
        <v>1432</v>
      </c>
      <c r="B20" s="1311">
        <v>254285463.336</v>
      </c>
      <c r="C20" s="1311">
        <v>119562147.016</v>
      </c>
      <c r="D20" s="1311">
        <v>134723316.32</v>
      </c>
      <c r="E20" s="1311">
        <v>386274906.478</v>
      </c>
      <c r="F20" s="1311">
        <v>337492964.325</v>
      </c>
      <c r="G20" s="1311">
        <v>48781942.153</v>
      </c>
      <c r="H20" s="1298" t="s">
        <v>1432</v>
      </c>
      <c r="I20" s="1313"/>
      <c r="J20" s="1313"/>
      <c r="K20" s="1313"/>
      <c r="L20" s="1313"/>
    </row>
    <row r="21" spans="1:12" ht="12.75">
      <c r="A21" s="1302" t="s">
        <v>1433</v>
      </c>
      <c r="B21" s="1311">
        <v>278537822.91400003</v>
      </c>
      <c r="C21" s="1311">
        <v>135575287.055</v>
      </c>
      <c r="D21" s="1311">
        <v>142962535.859</v>
      </c>
      <c r="E21" s="1311">
        <v>426623672.632</v>
      </c>
      <c r="F21" s="1311">
        <v>381619829.123</v>
      </c>
      <c r="G21" s="1311">
        <v>45003843.509</v>
      </c>
      <c r="H21" s="1298" t="s">
        <v>1433</v>
      </c>
      <c r="I21" s="1313"/>
      <c r="J21" s="1313"/>
      <c r="K21" s="1313"/>
      <c r="L21" s="1313"/>
    </row>
    <row r="22" spans="1:12" ht="12.75">
      <c r="A22" s="1302" t="s">
        <v>1434</v>
      </c>
      <c r="B22" s="1311">
        <v>287767229.666</v>
      </c>
      <c r="C22" s="1311">
        <v>140555409.767</v>
      </c>
      <c r="D22" s="1311">
        <v>147211819.899</v>
      </c>
      <c r="E22" s="1311">
        <v>472278137.475</v>
      </c>
      <c r="F22" s="1311">
        <v>424619881.85800004</v>
      </c>
      <c r="G22" s="1311">
        <v>47658255.617</v>
      </c>
      <c r="H22" s="1298" t="s">
        <v>1434</v>
      </c>
      <c r="I22" s="1313"/>
      <c r="J22" s="1313"/>
      <c r="K22" s="1313"/>
      <c r="L22" s="1313"/>
    </row>
    <row r="23" spans="1:12" ht="12.75">
      <c r="A23" s="1302" t="s">
        <v>285</v>
      </c>
      <c r="B23" s="1311">
        <v>293081437.089</v>
      </c>
      <c r="C23" s="1311">
        <v>140675252.145</v>
      </c>
      <c r="D23" s="1311">
        <v>152406184.944</v>
      </c>
      <c r="E23" s="1311">
        <v>504833741.84</v>
      </c>
      <c r="F23" s="1311">
        <v>452387744.38699996</v>
      </c>
      <c r="G23" s="1311">
        <v>52445997.453</v>
      </c>
      <c r="H23" s="1298" t="s">
        <v>285</v>
      </c>
      <c r="I23" s="1313"/>
      <c r="J23" s="1313"/>
      <c r="K23" s="1313"/>
      <c r="L23" s="1313"/>
    </row>
    <row r="24" spans="1:12" ht="12.75">
      <c r="A24" s="1302" t="s">
        <v>1284</v>
      </c>
      <c r="B24" s="1311">
        <v>311387623.161</v>
      </c>
      <c r="C24" s="1311">
        <v>153366629.553</v>
      </c>
      <c r="D24" s="1311">
        <v>158020993.608</v>
      </c>
      <c r="E24" s="1311">
        <v>526049434.5</v>
      </c>
      <c r="F24" s="1311">
        <v>471613641.323</v>
      </c>
      <c r="G24" s="1311">
        <v>54435793.177</v>
      </c>
      <c r="H24" s="1298" t="s">
        <v>1284</v>
      </c>
      <c r="I24" s="1313"/>
      <c r="J24" s="1313"/>
      <c r="K24" s="1313"/>
      <c r="L24" s="1313"/>
    </row>
    <row r="25" spans="1:12" ht="12.75">
      <c r="A25" s="1317" t="s">
        <v>1222</v>
      </c>
      <c r="B25" s="1319">
        <v>323464295.515</v>
      </c>
      <c r="C25" s="1319">
        <v>172030241.863</v>
      </c>
      <c r="D25" s="1319">
        <v>151434053.652</v>
      </c>
      <c r="E25" s="1319">
        <v>566054951.454</v>
      </c>
      <c r="F25" s="1319">
        <v>496607271.96</v>
      </c>
      <c r="G25" s="1319">
        <v>69447679.494</v>
      </c>
      <c r="H25" s="1322" t="s">
        <v>1222</v>
      </c>
      <c r="I25" s="1313"/>
      <c r="J25" s="1313"/>
      <c r="K25" s="1313"/>
      <c r="L25" s="1313"/>
    </row>
    <row r="26" spans="1:12" s="1397" customFormat="1" ht="13.5">
      <c r="A26" s="1323" t="s">
        <v>1262</v>
      </c>
      <c r="B26" s="1323"/>
      <c r="C26" s="1323"/>
      <c r="D26" s="1323"/>
      <c r="E26" s="1323"/>
      <c r="F26" s="1803" t="s">
        <v>1263</v>
      </c>
      <c r="G26" s="1804"/>
      <c r="H26" s="1804"/>
      <c r="I26" s="1804"/>
      <c r="J26" s="1804"/>
      <c r="K26" s="1804"/>
      <c r="L26" s="1804"/>
    </row>
  </sheetData>
  <mergeCells count="10">
    <mergeCell ref="F26:L26"/>
    <mergeCell ref="A1:L1"/>
    <mergeCell ref="D3:F3"/>
    <mergeCell ref="G3:K3"/>
    <mergeCell ref="D4:F4"/>
    <mergeCell ref="G4:K4"/>
    <mergeCell ref="B15:D15"/>
    <mergeCell ref="E15:G15"/>
    <mergeCell ref="B16:D16"/>
    <mergeCell ref="E16:G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18.8515625" style="2" customWidth="1"/>
    <col min="2" max="2" width="6.7109375" style="2" customWidth="1"/>
    <col min="3" max="3" width="7.421875" style="2" customWidth="1"/>
    <col min="4" max="4" width="6.421875" style="2" customWidth="1"/>
    <col min="5" max="5" width="7.421875" style="2" customWidth="1"/>
    <col min="6" max="6" width="6.8515625" style="2" customWidth="1"/>
    <col min="7" max="7" width="7.7109375" style="2" customWidth="1"/>
    <col min="8" max="8" width="6.421875" style="2" customWidth="1"/>
    <col min="9" max="9" width="7.421875" style="2" customWidth="1"/>
    <col min="10" max="10" width="6.28125" style="2" customWidth="1"/>
    <col min="11" max="11" width="7.7109375" style="2" customWidth="1"/>
    <col min="12" max="12" width="5.7109375" style="2" customWidth="1"/>
    <col min="13" max="13" width="7.421875" style="2" customWidth="1"/>
    <col min="14" max="14" width="6.8515625" style="2" customWidth="1"/>
    <col min="15" max="15" width="7.421875" style="2" customWidth="1"/>
    <col min="16" max="16" width="5.7109375" style="2" customWidth="1"/>
    <col min="17" max="17" width="7.421875" style="2" customWidth="1"/>
    <col min="18" max="18" width="17.00390625" style="2" customWidth="1"/>
    <col min="19" max="16384" width="9.140625" style="2" customWidth="1"/>
  </cols>
  <sheetData>
    <row r="1" spans="1:18" ht="32.25" customHeight="1">
      <c r="A1" s="1603" t="s">
        <v>783</v>
      </c>
      <c r="B1" s="1603"/>
      <c r="C1" s="1603"/>
      <c r="D1" s="1603"/>
      <c r="E1" s="1603"/>
      <c r="F1" s="1603"/>
      <c r="G1" s="1603"/>
      <c r="H1" s="1603"/>
      <c r="I1" s="1603"/>
      <c r="J1" s="1603"/>
      <c r="K1" s="1603"/>
      <c r="L1" s="1603"/>
      <c r="M1" s="1603"/>
      <c r="N1" s="1603"/>
      <c r="O1" s="1603"/>
      <c r="P1" s="1603"/>
      <c r="Q1" s="1603"/>
      <c r="R1" s="1603"/>
    </row>
    <row r="2" spans="1:18" s="6" customFormat="1" ht="18" customHeight="1">
      <c r="A2" s="4" t="s">
        <v>444</v>
      </c>
      <c r="B2" s="4"/>
      <c r="C2" s="212"/>
      <c r="D2" s="212"/>
      <c r="E2" s="212"/>
      <c r="F2" s="4"/>
      <c r="G2" s="212"/>
      <c r="H2" s="212"/>
      <c r="I2" s="212"/>
      <c r="J2" s="4"/>
      <c r="K2" s="212"/>
      <c r="L2" s="212"/>
      <c r="M2" s="212"/>
      <c r="N2" s="4"/>
      <c r="O2" s="212"/>
      <c r="P2" s="212"/>
      <c r="Q2" s="212"/>
      <c r="R2" s="54" t="s">
        <v>445</v>
      </c>
    </row>
    <row r="3" spans="1:18" s="78" customFormat="1" ht="36" customHeight="1">
      <c r="A3" s="273" t="s">
        <v>1401</v>
      </c>
      <c r="B3" s="1638" t="s">
        <v>1402</v>
      </c>
      <c r="C3" s="1727"/>
      <c r="D3" s="1727"/>
      <c r="E3" s="1728"/>
      <c r="F3" s="1470" t="s">
        <v>1403</v>
      </c>
      <c r="G3" s="1727"/>
      <c r="H3" s="1727"/>
      <c r="I3" s="1728"/>
      <c r="J3" s="1470" t="s">
        <v>1404</v>
      </c>
      <c r="K3" s="1727"/>
      <c r="L3" s="1727"/>
      <c r="M3" s="1728"/>
      <c r="N3" s="1470" t="s">
        <v>1405</v>
      </c>
      <c r="O3" s="1727"/>
      <c r="P3" s="1727"/>
      <c r="Q3" s="1728"/>
      <c r="R3" s="1496" t="s">
        <v>307</v>
      </c>
    </row>
    <row r="4" spans="1:18" s="78" customFormat="1" ht="30" customHeight="1">
      <c r="A4" s="273" t="s">
        <v>1406</v>
      </c>
      <c r="B4" s="110" t="s">
        <v>1407</v>
      </c>
      <c r="C4" s="215" t="s">
        <v>1408</v>
      </c>
      <c r="D4" s="110" t="s">
        <v>1409</v>
      </c>
      <c r="E4" s="215" t="s">
        <v>1410</v>
      </c>
      <c r="F4" s="110" t="s">
        <v>1407</v>
      </c>
      <c r="G4" s="215" t="s">
        <v>1408</v>
      </c>
      <c r="H4" s="110" t="s">
        <v>1409</v>
      </c>
      <c r="I4" s="215" t="s">
        <v>1410</v>
      </c>
      <c r="J4" s="110" t="s">
        <v>1407</v>
      </c>
      <c r="K4" s="215" t="s">
        <v>1408</v>
      </c>
      <c r="L4" s="110" t="s">
        <v>1409</v>
      </c>
      <c r="M4" s="215" t="s">
        <v>1410</v>
      </c>
      <c r="N4" s="110" t="s">
        <v>1407</v>
      </c>
      <c r="O4" s="215" t="s">
        <v>1408</v>
      </c>
      <c r="P4" s="110" t="s">
        <v>1409</v>
      </c>
      <c r="Q4" s="215" t="s">
        <v>1410</v>
      </c>
      <c r="R4" s="1496" t="s">
        <v>1411</v>
      </c>
    </row>
    <row r="5" spans="1:18" s="78" customFormat="1" ht="39.75" customHeight="1">
      <c r="A5" s="1163" t="s">
        <v>1412</v>
      </c>
      <c r="B5" s="1497" t="s">
        <v>1413</v>
      </c>
      <c r="C5" s="1498" t="s">
        <v>1414</v>
      </c>
      <c r="D5" s="1497" t="s">
        <v>1415</v>
      </c>
      <c r="E5" s="1428" t="s">
        <v>1416</v>
      </c>
      <c r="F5" s="1497" t="s">
        <v>1413</v>
      </c>
      <c r="G5" s="1498" t="s">
        <v>1414</v>
      </c>
      <c r="H5" s="944" t="s">
        <v>1417</v>
      </c>
      <c r="I5" s="1428" t="s">
        <v>1416</v>
      </c>
      <c r="J5" s="1497" t="s">
        <v>1413</v>
      </c>
      <c r="K5" s="1498" t="s">
        <v>1414</v>
      </c>
      <c r="L5" s="944" t="s">
        <v>1417</v>
      </c>
      <c r="M5" s="1428" t="s">
        <v>1416</v>
      </c>
      <c r="N5" s="1497" t="s">
        <v>1413</v>
      </c>
      <c r="O5" s="1498" t="s">
        <v>1414</v>
      </c>
      <c r="P5" s="944" t="s">
        <v>1417</v>
      </c>
      <c r="Q5" s="1428" t="s">
        <v>1416</v>
      </c>
      <c r="R5" s="946"/>
    </row>
    <row r="6" spans="1:18" s="439" customFormat="1" ht="26.25" customHeight="1">
      <c r="A6" s="945">
        <v>2004</v>
      </c>
      <c r="B6" s="1324">
        <v>420</v>
      </c>
      <c r="C6" s="945">
        <v>724</v>
      </c>
      <c r="D6" s="897">
        <v>1479</v>
      </c>
      <c r="E6" s="897">
        <v>11573</v>
      </c>
      <c r="F6" s="1325">
        <v>23</v>
      </c>
      <c r="G6" s="945">
        <v>48</v>
      </c>
      <c r="H6" s="897">
        <v>359</v>
      </c>
      <c r="I6" s="897">
        <v>1471</v>
      </c>
      <c r="J6" s="897">
        <v>191</v>
      </c>
      <c r="K6" s="945">
        <v>303</v>
      </c>
      <c r="L6" s="897">
        <v>758</v>
      </c>
      <c r="M6" s="897">
        <v>4528</v>
      </c>
      <c r="N6" s="897">
        <v>151</v>
      </c>
      <c r="O6" s="945">
        <v>276</v>
      </c>
      <c r="P6" s="897">
        <v>231</v>
      </c>
      <c r="Q6" s="1327">
        <v>4298</v>
      </c>
      <c r="R6" s="1496">
        <v>2004</v>
      </c>
    </row>
    <row r="7" spans="1:18" s="439" customFormat="1" ht="26.25" customHeight="1">
      <c r="A7" s="945">
        <v>2005</v>
      </c>
      <c r="B7" s="1324">
        <v>545</v>
      </c>
      <c r="C7" s="945">
        <v>875</v>
      </c>
      <c r="D7" s="897">
        <v>1698</v>
      </c>
      <c r="E7" s="897">
        <v>20823</v>
      </c>
      <c r="F7" s="1325">
        <v>46</v>
      </c>
      <c r="G7" s="945">
        <v>70</v>
      </c>
      <c r="H7" s="897">
        <v>103</v>
      </c>
      <c r="I7" s="897">
        <v>3822</v>
      </c>
      <c r="J7" s="897">
        <v>281</v>
      </c>
      <c r="K7" s="945">
        <v>440</v>
      </c>
      <c r="L7" s="897">
        <v>1171</v>
      </c>
      <c r="M7" s="897">
        <v>9702</v>
      </c>
      <c r="N7" s="897">
        <v>158</v>
      </c>
      <c r="O7" s="945">
        <v>276</v>
      </c>
      <c r="P7" s="897">
        <v>256</v>
      </c>
      <c r="Q7" s="1327">
        <v>4779</v>
      </c>
      <c r="R7" s="1496">
        <v>2005</v>
      </c>
    </row>
    <row r="8" spans="1:18" s="439" customFormat="1" ht="26.25" customHeight="1">
      <c r="A8" s="945">
        <v>2006</v>
      </c>
      <c r="B8" s="1324">
        <v>650</v>
      </c>
      <c r="C8" s="945">
        <v>1006</v>
      </c>
      <c r="D8" s="897">
        <v>1524</v>
      </c>
      <c r="E8" s="897">
        <v>23396</v>
      </c>
      <c r="F8" s="1325">
        <v>55</v>
      </c>
      <c r="G8" s="945">
        <v>112</v>
      </c>
      <c r="H8" s="897">
        <v>463</v>
      </c>
      <c r="I8" s="897">
        <v>3548</v>
      </c>
      <c r="J8" s="897">
        <v>363</v>
      </c>
      <c r="K8" s="945">
        <v>540</v>
      </c>
      <c r="L8" s="897">
        <v>669</v>
      </c>
      <c r="M8" s="897">
        <v>11554</v>
      </c>
      <c r="N8" s="897">
        <v>175</v>
      </c>
      <c r="O8" s="945">
        <v>265</v>
      </c>
      <c r="P8" s="897">
        <v>239</v>
      </c>
      <c r="Q8" s="1327">
        <v>5125</v>
      </c>
      <c r="R8" s="1496">
        <v>2006</v>
      </c>
    </row>
    <row r="9" spans="1:18" s="500" customFormat="1" ht="26.25" customHeight="1">
      <c r="A9" s="966">
        <v>2007</v>
      </c>
      <c r="B9" s="1324">
        <v>737</v>
      </c>
      <c r="C9" s="1325">
        <v>1086</v>
      </c>
      <c r="D9" s="1325">
        <v>2225</v>
      </c>
      <c r="E9" s="1325">
        <v>27897</v>
      </c>
      <c r="F9" s="1325">
        <v>98</v>
      </c>
      <c r="G9" s="1326">
        <v>183</v>
      </c>
      <c r="H9" s="897">
        <v>1168</v>
      </c>
      <c r="I9" s="897">
        <v>6156</v>
      </c>
      <c r="J9" s="897">
        <v>431</v>
      </c>
      <c r="K9" s="1326">
        <v>611</v>
      </c>
      <c r="L9" s="897">
        <v>804</v>
      </c>
      <c r="M9" s="897">
        <v>15477</v>
      </c>
      <c r="N9" s="897">
        <v>208</v>
      </c>
      <c r="O9" s="1326">
        <v>292</v>
      </c>
      <c r="P9" s="897">
        <v>253</v>
      </c>
      <c r="Q9" s="1327">
        <v>6264</v>
      </c>
      <c r="R9" s="1496">
        <v>2007</v>
      </c>
    </row>
    <row r="10" spans="1:18" s="500" customFormat="1" ht="26.25" customHeight="1">
      <c r="A10" s="1499">
        <v>2008</v>
      </c>
      <c r="B10" s="1500">
        <f>B11+B14</f>
        <v>751</v>
      </c>
      <c r="C10" s="1501">
        <f aca="true" t="shared" si="0" ref="C10:P10">C11+C14</f>
        <v>1129</v>
      </c>
      <c r="D10" s="1501">
        <f t="shared" si="0"/>
        <v>2287</v>
      </c>
      <c r="E10" s="1501">
        <f t="shared" si="0"/>
        <v>26424</v>
      </c>
      <c r="F10" s="1501">
        <f t="shared" si="0"/>
        <v>112</v>
      </c>
      <c r="G10" s="1501">
        <f t="shared" si="0"/>
        <v>221</v>
      </c>
      <c r="H10" s="1501">
        <f t="shared" si="0"/>
        <v>1114</v>
      </c>
      <c r="I10" s="1501">
        <v>6738</v>
      </c>
      <c r="J10" s="1501">
        <f t="shared" si="0"/>
        <v>436</v>
      </c>
      <c r="K10" s="1501">
        <f t="shared" si="0"/>
        <v>632</v>
      </c>
      <c r="L10" s="1501">
        <v>933</v>
      </c>
      <c r="M10" s="1501">
        <f t="shared" si="0"/>
        <v>14843</v>
      </c>
      <c r="N10" s="1501">
        <f t="shared" si="0"/>
        <v>203</v>
      </c>
      <c r="O10" s="1501">
        <f t="shared" si="0"/>
        <v>276</v>
      </c>
      <c r="P10" s="1501">
        <f t="shared" si="0"/>
        <v>241</v>
      </c>
      <c r="Q10" s="1502">
        <v>4842</v>
      </c>
      <c r="R10" s="1503">
        <v>2008</v>
      </c>
    </row>
    <row r="11" spans="1:18" s="507" customFormat="1" ht="26.25" customHeight="1">
      <c r="A11" s="1504" t="s">
        <v>1418</v>
      </c>
      <c r="B11" s="1500">
        <f>SUM(B12:B13)</f>
        <v>663</v>
      </c>
      <c r="C11" s="1501">
        <f aca="true" t="shared" si="1" ref="C11:P11">SUM(C12:C13)</f>
        <v>950</v>
      </c>
      <c r="D11" s="1501">
        <f t="shared" si="1"/>
        <v>1581</v>
      </c>
      <c r="E11" s="1501">
        <f t="shared" si="1"/>
        <v>22149</v>
      </c>
      <c r="F11" s="1501">
        <f t="shared" si="1"/>
        <v>103</v>
      </c>
      <c r="G11" s="1501">
        <f t="shared" si="1"/>
        <v>154</v>
      </c>
      <c r="H11" s="1501">
        <f t="shared" si="1"/>
        <v>559</v>
      </c>
      <c r="I11" s="1501">
        <f t="shared" si="1"/>
        <v>3835</v>
      </c>
      <c r="J11" s="1501">
        <f t="shared" si="1"/>
        <v>393</v>
      </c>
      <c r="K11" s="1501">
        <f t="shared" si="1"/>
        <v>556</v>
      </c>
      <c r="L11" s="1501">
        <f t="shared" si="1"/>
        <v>813</v>
      </c>
      <c r="M11" s="1501">
        <f t="shared" si="1"/>
        <v>13896</v>
      </c>
      <c r="N11" s="1501">
        <f t="shared" si="1"/>
        <v>167</v>
      </c>
      <c r="O11" s="1501">
        <f t="shared" si="1"/>
        <v>240</v>
      </c>
      <c r="P11" s="1501">
        <f t="shared" si="1"/>
        <v>209</v>
      </c>
      <c r="Q11" s="1502">
        <v>4417</v>
      </c>
      <c r="R11" s="1505" t="s">
        <v>1419</v>
      </c>
    </row>
    <row r="12" spans="1:18" s="507" customFormat="1" ht="26.25" customHeight="1">
      <c r="A12" s="274" t="s">
        <v>1420</v>
      </c>
      <c r="B12" s="1324">
        <f>F12+J12+N12</f>
        <v>251</v>
      </c>
      <c r="C12" s="1325">
        <f aca="true" t="shared" si="2" ref="C12:E13">G12+K12+O12</f>
        <v>384</v>
      </c>
      <c r="D12" s="1325">
        <f t="shared" si="2"/>
        <v>752</v>
      </c>
      <c r="E12" s="1325">
        <f t="shared" si="2"/>
        <v>8534</v>
      </c>
      <c r="F12" s="1325">
        <v>46</v>
      </c>
      <c r="G12" s="1326">
        <v>66</v>
      </c>
      <c r="H12" s="897">
        <v>320</v>
      </c>
      <c r="I12" s="897">
        <v>1644</v>
      </c>
      <c r="J12" s="897">
        <v>185</v>
      </c>
      <c r="K12" s="1326">
        <v>278</v>
      </c>
      <c r="L12" s="897">
        <v>399</v>
      </c>
      <c r="M12" s="897">
        <v>6107</v>
      </c>
      <c r="N12" s="897">
        <v>20</v>
      </c>
      <c r="O12" s="1326">
        <v>40</v>
      </c>
      <c r="P12" s="897">
        <v>33</v>
      </c>
      <c r="Q12" s="1327">
        <v>783</v>
      </c>
      <c r="R12" s="1496" t="s">
        <v>1421</v>
      </c>
    </row>
    <row r="13" spans="1:18" s="507" customFormat="1" ht="26.25" customHeight="1">
      <c r="A13" s="274" t="s">
        <v>1422</v>
      </c>
      <c r="B13" s="1324">
        <f>F13+J13+N13</f>
        <v>412</v>
      </c>
      <c r="C13" s="1325">
        <f t="shared" si="2"/>
        <v>566</v>
      </c>
      <c r="D13" s="1325">
        <f t="shared" si="2"/>
        <v>829</v>
      </c>
      <c r="E13" s="1325">
        <f t="shared" si="2"/>
        <v>13615</v>
      </c>
      <c r="F13" s="1325">
        <v>57</v>
      </c>
      <c r="G13" s="1326">
        <v>88</v>
      </c>
      <c r="H13" s="897">
        <v>239</v>
      </c>
      <c r="I13" s="897">
        <v>2191</v>
      </c>
      <c r="J13" s="897">
        <v>208</v>
      </c>
      <c r="K13" s="1326">
        <v>278</v>
      </c>
      <c r="L13" s="897">
        <v>414</v>
      </c>
      <c r="M13" s="897">
        <v>7789</v>
      </c>
      <c r="N13" s="897">
        <v>147</v>
      </c>
      <c r="O13" s="1326">
        <v>200</v>
      </c>
      <c r="P13" s="897">
        <v>176</v>
      </c>
      <c r="Q13" s="1327">
        <v>3635</v>
      </c>
      <c r="R13" s="1496" t="s">
        <v>1423</v>
      </c>
    </row>
    <row r="14" spans="1:18" s="507" customFormat="1" ht="26.25" customHeight="1">
      <c r="A14" s="1504" t="s">
        <v>1424</v>
      </c>
      <c r="B14" s="1500">
        <f>SUM(B15:B16)</f>
        <v>88</v>
      </c>
      <c r="C14" s="1501">
        <f aca="true" t="shared" si="3" ref="C14:P14">SUM(C15:C16)</f>
        <v>179</v>
      </c>
      <c r="D14" s="1501">
        <f t="shared" si="3"/>
        <v>706</v>
      </c>
      <c r="E14" s="1501">
        <f t="shared" si="3"/>
        <v>4275</v>
      </c>
      <c r="F14" s="1501">
        <f t="shared" si="3"/>
        <v>9</v>
      </c>
      <c r="G14" s="1501">
        <f t="shared" si="3"/>
        <v>67</v>
      </c>
      <c r="H14" s="1501">
        <f t="shared" si="3"/>
        <v>555</v>
      </c>
      <c r="I14" s="1501">
        <v>2903</v>
      </c>
      <c r="J14" s="1501">
        <f t="shared" si="3"/>
        <v>43</v>
      </c>
      <c r="K14" s="1501">
        <f t="shared" si="3"/>
        <v>76</v>
      </c>
      <c r="L14" s="1501">
        <f t="shared" si="3"/>
        <v>119</v>
      </c>
      <c r="M14" s="1501">
        <f t="shared" si="3"/>
        <v>947</v>
      </c>
      <c r="N14" s="1501">
        <f t="shared" si="3"/>
        <v>36</v>
      </c>
      <c r="O14" s="1501">
        <f t="shared" si="3"/>
        <v>36</v>
      </c>
      <c r="P14" s="1501">
        <f t="shared" si="3"/>
        <v>32</v>
      </c>
      <c r="Q14" s="1502">
        <v>425</v>
      </c>
      <c r="R14" s="1503" t="s">
        <v>1425</v>
      </c>
    </row>
    <row r="15" spans="1:18" s="507" customFormat="1" ht="26.25" customHeight="1">
      <c r="A15" s="274" t="s">
        <v>1420</v>
      </c>
      <c r="B15" s="1324">
        <f>F15+J15+N15</f>
        <v>73</v>
      </c>
      <c r="C15" s="1325">
        <f aca="true" t="shared" si="4" ref="C15:E16">G15+K15+O15</f>
        <v>150</v>
      </c>
      <c r="D15" s="1325">
        <f t="shared" si="4"/>
        <v>680</v>
      </c>
      <c r="E15" s="1325">
        <f t="shared" si="4"/>
        <v>4110</v>
      </c>
      <c r="F15" s="1325">
        <v>4</v>
      </c>
      <c r="G15" s="1326">
        <v>53</v>
      </c>
      <c r="H15" s="897">
        <v>539</v>
      </c>
      <c r="I15" s="897">
        <v>2853</v>
      </c>
      <c r="J15" s="897">
        <v>36</v>
      </c>
      <c r="K15" s="1326">
        <v>64</v>
      </c>
      <c r="L15" s="897">
        <v>110</v>
      </c>
      <c r="M15" s="897">
        <v>837</v>
      </c>
      <c r="N15" s="897">
        <v>33</v>
      </c>
      <c r="O15" s="1326">
        <v>33</v>
      </c>
      <c r="P15" s="897">
        <v>31</v>
      </c>
      <c r="Q15" s="1327">
        <v>420</v>
      </c>
      <c r="R15" s="1496" t="s">
        <v>1421</v>
      </c>
    </row>
    <row r="16" spans="1:18" s="507" customFormat="1" ht="26.25" customHeight="1">
      <c r="A16" s="1163" t="s">
        <v>1422</v>
      </c>
      <c r="B16" s="1328">
        <f>F16+J16+N16</f>
        <v>15</v>
      </c>
      <c r="C16" s="1329">
        <f t="shared" si="4"/>
        <v>29</v>
      </c>
      <c r="D16" s="1329">
        <f t="shared" si="4"/>
        <v>26</v>
      </c>
      <c r="E16" s="1329">
        <f t="shared" si="4"/>
        <v>165</v>
      </c>
      <c r="F16" s="1329">
        <v>5</v>
      </c>
      <c r="G16" s="1330">
        <v>14</v>
      </c>
      <c r="H16" s="1179">
        <v>16</v>
      </c>
      <c r="I16" s="1179">
        <v>49</v>
      </c>
      <c r="J16" s="1179">
        <v>7</v>
      </c>
      <c r="K16" s="1330">
        <v>12</v>
      </c>
      <c r="L16" s="1179">
        <v>9</v>
      </c>
      <c r="M16" s="1179">
        <v>110</v>
      </c>
      <c r="N16" s="1179">
        <v>3</v>
      </c>
      <c r="O16" s="1330">
        <v>3</v>
      </c>
      <c r="P16" s="1179">
        <v>1</v>
      </c>
      <c r="Q16" s="1180">
        <v>6</v>
      </c>
      <c r="R16" s="946" t="s">
        <v>1423</v>
      </c>
    </row>
    <row r="17" spans="1:18" s="507" customFormat="1" ht="26.25" customHeight="1">
      <c r="A17" s="231" t="s">
        <v>1426</v>
      </c>
      <c r="B17" s="1165"/>
      <c r="C17" s="959"/>
      <c r="D17" s="959"/>
      <c r="E17" s="959"/>
      <c r="F17" s="1165"/>
      <c r="G17" s="959"/>
      <c r="H17" s="959"/>
      <c r="I17" s="959"/>
      <c r="J17" s="1165"/>
      <c r="K17" s="1176"/>
      <c r="L17" s="959"/>
      <c r="M17" s="1176"/>
      <c r="N17" s="1165"/>
      <c r="O17" s="959"/>
      <c r="P17" s="959"/>
      <c r="Q17" s="959"/>
      <c r="R17" s="977" t="s">
        <v>1427</v>
      </c>
    </row>
    <row r="18" spans="1:18" s="870" customFormat="1" ht="18" customHeight="1">
      <c r="A18" s="1506" t="s">
        <v>1428</v>
      </c>
      <c r="B18" s="1507"/>
      <c r="C18" s="1507"/>
      <c r="D18" s="1507"/>
      <c r="E18" s="1507"/>
      <c r="F18" s="1507"/>
      <c r="G18" s="150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7" ht="14.25">
      <c r="A19" s="1506" t="s">
        <v>592</v>
      </c>
      <c r="B19" s="1507"/>
      <c r="C19" s="1507"/>
      <c r="D19" s="1507"/>
      <c r="E19" s="1507"/>
      <c r="F19" s="1507"/>
      <c r="G19" s="1507"/>
    </row>
  </sheetData>
  <mergeCells count="5">
    <mergeCell ref="A1:R1"/>
    <mergeCell ref="B3:E3"/>
    <mergeCell ref="F3:I3"/>
    <mergeCell ref="J3:M3"/>
    <mergeCell ref="N3:Q3"/>
  </mergeCells>
  <printOptions/>
  <pageMargins left="0.7480314960629921" right="0.7480314960629921" top="0.984251968503937" bottom="0.52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A13" sqref="A13"/>
    </sheetView>
  </sheetViews>
  <sheetFormatPr defaultColWidth="9.140625" defaultRowHeight="30" customHeight="1"/>
  <cols>
    <col min="1" max="1" width="22.421875" style="74" customWidth="1"/>
    <col min="2" max="4" width="30.00390625" style="74" customWidth="1"/>
    <col min="5" max="5" width="20.28125" style="74" customWidth="1"/>
    <col min="6" max="16384" width="26.7109375" style="74" customWidth="1"/>
  </cols>
  <sheetData>
    <row r="1" spans="1:5" s="107" customFormat="1" ht="32.25" customHeight="1">
      <c r="A1" s="1557" t="s">
        <v>684</v>
      </c>
      <c r="B1" s="1558"/>
      <c r="C1" s="1558"/>
      <c r="D1" s="1558"/>
      <c r="E1" s="1558"/>
    </row>
    <row r="2" spans="1:5" s="6" customFormat="1" ht="18" customHeight="1">
      <c r="A2" s="108" t="s">
        <v>1503</v>
      </c>
      <c r="B2" s="7"/>
      <c r="C2" s="7"/>
      <c r="D2" s="7"/>
      <c r="E2" s="75" t="s">
        <v>1504</v>
      </c>
    </row>
    <row r="3" spans="1:5" s="6" customFormat="1" ht="30" customHeight="1">
      <c r="A3" s="1559" t="s">
        <v>1198</v>
      </c>
      <c r="B3" s="110" t="s">
        <v>1505</v>
      </c>
      <c r="C3" s="110" t="s">
        <v>1506</v>
      </c>
      <c r="D3" s="110" t="s">
        <v>1507</v>
      </c>
      <c r="E3" s="1561" t="s">
        <v>1194</v>
      </c>
    </row>
    <row r="4" spans="1:5" s="6" customFormat="1" ht="30" customHeight="1">
      <c r="A4" s="1560"/>
      <c r="B4" s="72" t="s">
        <v>1508</v>
      </c>
      <c r="C4" s="72" t="s">
        <v>1509</v>
      </c>
      <c r="D4" s="72" t="s">
        <v>1510</v>
      </c>
      <c r="E4" s="1562"/>
    </row>
    <row r="5" spans="1:5" s="509" customFormat="1" ht="31.5" customHeight="1">
      <c r="A5" s="491" t="s">
        <v>680</v>
      </c>
      <c r="B5" s="1013">
        <v>34</v>
      </c>
      <c r="C5" s="1013">
        <v>94</v>
      </c>
      <c r="D5" s="1013">
        <v>215130</v>
      </c>
      <c r="E5" s="529" t="s">
        <v>1191</v>
      </c>
    </row>
    <row r="6" spans="1:5" s="509" customFormat="1" ht="31.5" customHeight="1">
      <c r="A6" s="496" t="s">
        <v>682</v>
      </c>
      <c r="B6" s="1013">
        <v>192</v>
      </c>
      <c r="C6" s="1013">
        <v>743</v>
      </c>
      <c r="D6" s="1013">
        <v>776200</v>
      </c>
      <c r="E6" s="529" t="s">
        <v>1203</v>
      </c>
    </row>
    <row r="7" spans="1:5" s="509" customFormat="1" ht="31.5" customHeight="1">
      <c r="A7" s="501" t="s">
        <v>681</v>
      </c>
      <c r="B7" s="1013">
        <v>34</v>
      </c>
      <c r="C7" s="1013">
        <v>94</v>
      </c>
      <c r="D7" s="1013">
        <v>8703</v>
      </c>
      <c r="E7" s="529" t="s">
        <v>1192</v>
      </c>
    </row>
    <row r="8" spans="1:5" s="509" customFormat="1" ht="31.5" customHeight="1">
      <c r="A8" s="495" t="s">
        <v>683</v>
      </c>
      <c r="B8" s="1013">
        <v>122</v>
      </c>
      <c r="C8" s="1013">
        <v>419</v>
      </c>
      <c r="D8" s="1013">
        <v>22872</v>
      </c>
      <c r="E8" s="529" t="s">
        <v>1204</v>
      </c>
    </row>
    <row r="9" spans="1:5" s="509" customFormat="1" ht="31.5" customHeight="1">
      <c r="A9" s="527" t="s">
        <v>1434</v>
      </c>
      <c r="B9" s="1013">
        <v>156</v>
      </c>
      <c r="C9" s="1013">
        <v>528</v>
      </c>
      <c r="D9" s="1013">
        <v>73577</v>
      </c>
      <c r="E9" s="528" t="s">
        <v>1434</v>
      </c>
    </row>
    <row r="10" spans="1:5" s="509" customFormat="1" ht="31.5" customHeight="1">
      <c r="A10" s="814" t="s">
        <v>1436</v>
      </c>
      <c r="B10" s="352">
        <v>156</v>
      </c>
      <c r="C10" s="352">
        <v>528</v>
      </c>
      <c r="D10" s="352">
        <v>85936</v>
      </c>
      <c r="E10" s="810" t="s">
        <v>1436</v>
      </c>
    </row>
    <row r="11" spans="1:5" s="509" customFormat="1" ht="31.5" customHeight="1">
      <c r="A11" s="814" t="s">
        <v>1147</v>
      </c>
      <c r="B11" s="352">
        <v>156</v>
      </c>
      <c r="C11" s="352">
        <v>528</v>
      </c>
      <c r="D11" s="352">
        <v>84101</v>
      </c>
      <c r="E11" s="810" t="s">
        <v>1147</v>
      </c>
    </row>
    <row r="12" spans="1:5" s="507" customFormat="1" ht="31.5" customHeight="1" thickBot="1">
      <c r="A12" s="898" t="s">
        <v>1151</v>
      </c>
      <c r="B12" s="913">
        <v>156</v>
      </c>
      <c r="C12" s="899">
        <v>528</v>
      </c>
      <c r="D12" s="922">
        <v>78321</v>
      </c>
      <c r="E12" s="900" t="s">
        <v>1161</v>
      </c>
    </row>
    <row r="13" spans="1:5" s="55" customFormat="1" ht="15.75" customHeight="1">
      <c r="A13" s="112" t="s">
        <v>1388</v>
      </c>
      <c r="D13" s="113"/>
      <c r="E13" s="114" t="s">
        <v>1511</v>
      </c>
    </row>
    <row r="14" ht="12.75" customHeight="1">
      <c r="A14" s="112"/>
    </row>
    <row r="15" s="55" customFormat="1" ht="15.75" customHeight="1">
      <c r="A15" s="112" t="s">
        <v>1437</v>
      </c>
    </row>
    <row r="16" ht="12.75" customHeight="1">
      <c r="A16" s="112"/>
    </row>
  </sheetData>
  <mergeCells count="3">
    <mergeCell ref="A1:E1"/>
    <mergeCell ref="A3:A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7">
      <selection activeCell="G16" sqref="G16"/>
    </sheetView>
  </sheetViews>
  <sheetFormatPr defaultColWidth="9.140625" defaultRowHeight="12.75"/>
  <cols>
    <col min="1" max="1" width="15.8515625" style="26" customWidth="1"/>
    <col min="2" max="2" width="9.421875" style="26" customWidth="1"/>
    <col min="3" max="3" width="10.421875" style="26" customWidth="1"/>
    <col min="4" max="4" width="8.421875" style="26" customWidth="1"/>
    <col min="5" max="5" width="10.140625" style="26" customWidth="1"/>
    <col min="6" max="6" width="9.28125" style="26" customWidth="1"/>
    <col min="7" max="7" width="10.421875" style="26" customWidth="1"/>
    <col min="8" max="8" width="8.57421875" style="26" customWidth="1"/>
    <col min="9" max="9" width="10.7109375" style="26" customWidth="1"/>
    <col min="10" max="10" width="8.57421875" style="26" customWidth="1"/>
    <col min="11" max="11" width="10.57421875" style="26" customWidth="1"/>
    <col min="12" max="12" width="8.00390625" style="26" customWidth="1"/>
    <col min="13" max="13" width="10.7109375" style="26" customWidth="1"/>
    <col min="14" max="14" width="17.00390625" style="26" customWidth="1"/>
    <col min="15" max="15" width="13.8515625" style="26" customWidth="1"/>
    <col min="16" max="19" width="9.28125" style="26" customWidth="1"/>
    <col min="20" max="16384" width="9.140625" style="26" customWidth="1"/>
  </cols>
  <sheetData>
    <row r="1" spans="1:14" s="24" customFormat="1" ht="32.25" customHeight="1">
      <c r="A1" s="1592" t="s">
        <v>1512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</row>
    <row r="2" spans="1:14" s="32" customFormat="1" ht="18" customHeight="1">
      <c r="A2" s="1548" t="s">
        <v>1513</v>
      </c>
      <c r="B2" s="1548"/>
      <c r="N2" s="115" t="s">
        <v>1514</v>
      </c>
    </row>
    <row r="3" spans="1:14" s="37" customFormat="1" ht="30" customHeight="1">
      <c r="A3" s="1569" t="s">
        <v>1444</v>
      </c>
      <c r="B3" s="1551" t="s">
        <v>1515</v>
      </c>
      <c r="C3" s="1552"/>
      <c r="D3" s="1551" t="s">
        <v>1516</v>
      </c>
      <c r="E3" s="1552"/>
      <c r="F3" s="1553" t="s">
        <v>1517</v>
      </c>
      <c r="G3" s="1554"/>
      <c r="H3" s="1553" t="s">
        <v>1518</v>
      </c>
      <c r="I3" s="1552"/>
      <c r="J3" s="1553" t="s">
        <v>1519</v>
      </c>
      <c r="K3" s="1552"/>
      <c r="L3" s="1551" t="s">
        <v>1520</v>
      </c>
      <c r="M3" s="1552"/>
      <c r="N3" s="1555" t="s">
        <v>1445</v>
      </c>
    </row>
    <row r="4" spans="1:14" s="37" customFormat="1" ht="30" customHeight="1">
      <c r="A4" s="1549"/>
      <c r="B4" s="1564" t="s">
        <v>1521</v>
      </c>
      <c r="C4" s="1545"/>
      <c r="D4" s="1564" t="s">
        <v>1522</v>
      </c>
      <c r="E4" s="1545"/>
      <c r="F4" s="1564" t="s">
        <v>1523</v>
      </c>
      <c r="G4" s="1545"/>
      <c r="H4" s="1564" t="s">
        <v>1524</v>
      </c>
      <c r="I4" s="1545"/>
      <c r="J4" s="1564" t="s">
        <v>1525</v>
      </c>
      <c r="K4" s="1545"/>
      <c r="L4" s="1564" t="s">
        <v>1526</v>
      </c>
      <c r="M4" s="1545"/>
      <c r="N4" s="1563"/>
    </row>
    <row r="5" spans="1:14" s="37" customFormat="1" ht="48" customHeight="1">
      <c r="A5" s="1550"/>
      <c r="B5" s="99" t="s">
        <v>1527</v>
      </c>
      <c r="C5" s="99" t="s">
        <v>1528</v>
      </c>
      <c r="D5" s="99" t="s">
        <v>1527</v>
      </c>
      <c r="E5" s="99" t="s">
        <v>1528</v>
      </c>
      <c r="F5" s="99" t="s">
        <v>1527</v>
      </c>
      <c r="G5" s="99" t="s">
        <v>1528</v>
      </c>
      <c r="H5" s="99" t="s">
        <v>1527</v>
      </c>
      <c r="I5" s="99" t="s">
        <v>1528</v>
      </c>
      <c r="J5" s="99" t="s">
        <v>1527</v>
      </c>
      <c r="K5" s="99" t="s">
        <v>1528</v>
      </c>
      <c r="L5" s="99" t="s">
        <v>1527</v>
      </c>
      <c r="M5" s="99" t="s">
        <v>1528</v>
      </c>
      <c r="N5" s="1556"/>
    </row>
    <row r="6" spans="1:14" s="33" customFormat="1" ht="33" customHeight="1">
      <c r="A6" s="491" t="s">
        <v>680</v>
      </c>
      <c r="B6" s="1014">
        <v>1133</v>
      </c>
      <c r="C6" s="1014">
        <v>2762</v>
      </c>
      <c r="D6" s="1014">
        <v>29</v>
      </c>
      <c r="E6" s="1014">
        <v>105</v>
      </c>
      <c r="F6" s="1014">
        <v>546</v>
      </c>
      <c r="G6" s="1014">
        <v>1610</v>
      </c>
      <c r="H6" s="1014">
        <v>39</v>
      </c>
      <c r="I6" s="1014">
        <v>36</v>
      </c>
      <c r="J6" s="530">
        <v>487</v>
      </c>
      <c r="K6" s="530">
        <v>245</v>
      </c>
      <c r="L6" s="530">
        <v>32</v>
      </c>
      <c r="M6" s="530">
        <v>766</v>
      </c>
      <c r="N6" s="508" t="s">
        <v>1191</v>
      </c>
    </row>
    <row r="7" spans="1:14" s="116" customFormat="1" ht="33" customHeight="1">
      <c r="A7" s="496" t="s">
        <v>682</v>
      </c>
      <c r="B7" s="1015">
        <v>7958</v>
      </c>
      <c r="C7" s="1015">
        <v>44614.4</v>
      </c>
      <c r="D7" s="1015">
        <v>342</v>
      </c>
      <c r="E7" s="1015">
        <v>655</v>
      </c>
      <c r="F7" s="1015">
        <v>2309</v>
      </c>
      <c r="G7" s="1015">
        <v>8163</v>
      </c>
      <c r="H7" s="1015">
        <v>308</v>
      </c>
      <c r="I7" s="1015">
        <v>207</v>
      </c>
      <c r="J7" s="531">
        <v>2988</v>
      </c>
      <c r="K7" s="531">
        <v>2874.4</v>
      </c>
      <c r="L7" s="531">
        <v>2011</v>
      </c>
      <c r="M7" s="531">
        <v>32715</v>
      </c>
      <c r="N7" s="508" t="s">
        <v>1203</v>
      </c>
    </row>
    <row r="8" spans="1:14" s="43" customFormat="1" ht="33" customHeight="1">
      <c r="A8" s="501" t="s">
        <v>681</v>
      </c>
      <c r="B8" s="1016">
        <f>SUM(D8,F8,H8,J8,L8)</f>
        <v>1108</v>
      </c>
      <c r="C8" s="1016">
        <f>SUM(E8,G8,I8,K8,M8)</f>
        <v>3110</v>
      </c>
      <c r="D8" s="1016">
        <v>90</v>
      </c>
      <c r="E8" s="1016">
        <v>266</v>
      </c>
      <c r="F8" s="1016">
        <v>450</v>
      </c>
      <c r="G8" s="1016">
        <v>1515</v>
      </c>
      <c r="H8" s="1016">
        <v>37</v>
      </c>
      <c r="I8" s="1016">
        <v>52</v>
      </c>
      <c r="J8" s="532">
        <v>493</v>
      </c>
      <c r="K8" s="532">
        <v>454</v>
      </c>
      <c r="L8" s="532">
        <v>38</v>
      </c>
      <c r="M8" s="532">
        <v>823</v>
      </c>
      <c r="N8" s="508" t="s">
        <v>1192</v>
      </c>
    </row>
    <row r="9" spans="1:14" s="118" customFormat="1" ht="33" customHeight="1">
      <c r="A9" s="495" t="s">
        <v>683</v>
      </c>
      <c r="B9" s="1017">
        <v>8170</v>
      </c>
      <c r="C9" s="1017">
        <v>49047</v>
      </c>
      <c r="D9" s="1017">
        <v>436</v>
      </c>
      <c r="E9" s="1017">
        <v>1319</v>
      </c>
      <c r="F9" s="1017">
        <v>1643</v>
      </c>
      <c r="G9" s="1017">
        <v>5669</v>
      </c>
      <c r="H9" s="1017">
        <v>716</v>
      </c>
      <c r="I9" s="1017">
        <v>749</v>
      </c>
      <c r="J9" s="533">
        <v>3489</v>
      </c>
      <c r="K9" s="533">
        <v>5708</v>
      </c>
      <c r="L9" s="533">
        <v>1886</v>
      </c>
      <c r="M9" s="533">
        <v>35602</v>
      </c>
      <c r="N9" s="508" t="s">
        <v>1204</v>
      </c>
    </row>
    <row r="10" spans="1:14" s="43" customFormat="1" ht="33" customHeight="1">
      <c r="A10" s="40" t="s">
        <v>1449</v>
      </c>
      <c r="B10" s="1016">
        <f>SUM(D10,F10,H10,J10,L10)</f>
        <v>9833</v>
      </c>
      <c r="C10" s="1016">
        <f>SUM(E10,G10,I10,K10,M10)</f>
        <v>61131</v>
      </c>
      <c r="D10" s="1016">
        <v>498</v>
      </c>
      <c r="E10" s="1016">
        <v>1478</v>
      </c>
      <c r="F10" s="1016">
        <v>2057</v>
      </c>
      <c r="G10" s="1016">
        <v>7793</v>
      </c>
      <c r="H10" s="1016">
        <v>1240</v>
      </c>
      <c r="I10" s="1016">
        <v>1170</v>
      </c>
      <c r="J10" s="532">
        <v>4123</v>
      </c>
      <c r="K10" s="532">
        <v>6937</v>
      </c>
      <c r="L10" s="534">
        <v>1915</v>
      </c>
      <c r="M10" s="532">
        <v>43753</v>
      </c>
      <c r="N10" s="87" t="s">
        <v>1496</v>
      </c>
    </row>
    <row r="11" spans="1:14" s="43" customFormat="1" ht="33" customHeight="1">
      <c r="A11" s="40" t="s">
        <v>1436</v>
      </c>
      <c r="B11" s="1018">
        <f>SUM(D11,F11,H11,J11,L11)</f>
        <v>8703</v>
      </c>
      <c r="C11" s="1016">
        <f>SUM(E11,G11,I11,K11,M11)</f>
        <v>56266</v>
      </c>
      <c r="D11" s="1016">
        <v>354</v>
      </c>
      <c r="E11" s="1016">
        <v>903</v>
      </c>
      <c r="F11" s="1016">
        <v>1759</v>
      </c>
      <c r="G11" s="1016">
        <v>7257</v>
      </c>
      <c r="H11" s="1016">
        <v>1150</v>
      </c>
      <c r="I11" s="1016">
        <v>1030</v>
      </c>
      <c r="J11" s="532">
        <v>3618</v>
      </c>
      <c r="K11" s="532">
        <v>5301</v>
      </c>
      <c r="L11" s="534">
        <v>1822</v>
      </c>
      <c r="M11" s="815">
        <v>41775</v>
      </c>
      <c r="N11" s="87" t="s">
        <v>1436</v>
      </c>
    </row>
    <row r="12" spans="1:14" s="43" customFormat="1" ht="33" customHeight="1">
      <c r="A12" s="40" t="s">
        <v>1147</v>
      </c>
      <c r="B12" s="1016">
        <v>14539</v>
      </c>
      <c r="C12" s="1016">
        <v>32630</v>
      </c>
      <c r="D12" s="1016">
        <v>1063</v>
      </c>
      <c r="E12" s="1016">
        <v>2632</v>
      </c>
      <c r="F12" s="1016">
        <v>2942</v>
      </c>
      <c r="G12" s="1016">
        <v>10236</v>
      </c>
      <c r="H12" s="1016">
        <v>1704</v>
      </c>
      <c r="I12" s="1016">
        <v>1376</v>
      </c>
      <c r="J12" s="532">
        <v>5856</v>
      </c>
      <c r="K12" s="532">
        <v>5856</v>
      </c>
      <c r="L12" s="534">
        <v>2974</v>
      </c>
      <c r="M12" s="815">
        <v>12530</v>
      </c>
      <c r="N12" s="87" t="s">
        <v>1147</v>
      </c>
    </row>
    <row r="13" spans="1:14" s="119" customFormat="1" ht="33" customHeight="1">
      <c r="A13" s="296" t="s">
        <v>1151</v>
      </c>
      <c r="B13" s="1183">
        <f>D13+F13+H13+J13+L13</f>
        <v>14285</v>
      </c>
      <c r="C13" s="1181">
        <f>E13+G13+I13+K13+M13</f>
        <v>37863</v>
      </c>
      <c r="D13" s="1181">
        <v>945</v>
      </c>
      <c r="E13" s="1181">
        <v>2708</v>
      </c>
      <c r="F13" s="1181">
        <v>2702</v>
      </c>
      <c r="G13" s="1181">
        <v>9997</v>
      </c>
      <c r="H13" s="1181">
        <v>1286</v>
      </c>
      <c r="I13" s="1181">
        <v>1322</v>
      </c>
      <c r="J13" s="1181">
        <v>6597</v>
      </c>
      <c r="K13" s="1181">
        <v>11833</v>
      </c>
      <c r="L13" s="1181">
        <v>2755</v>
      </c>
      <c r="M13" s="1182">
        <v>12003</v>
      </c>
      <c r="N13" s="395" t="s">
        <v>1149</v>
      </c>
    </row>
    <row r="14" spans="1:14" s="1176" customFormat="1" ht="15.75" customHeight="1">
      <c r="A14" s="1546" t="s">
        <v>1385</v>
      </c>
      <c r="B14" s="1547"/>
      <c r="C14" s="1547"/>
      <c r="D14" s="1547"/>
      <c r="G14" s="976"/>
      <c r="I14" s="976"/>
      <c r="J14" s="976"/>
      <c r="K14" s="976"/>
      <c r="L14" s="887" t="s">
        <v>1232</v>
      </c>
      <c r="M14" s="976"/>
      <c r="N14" s="1019"/>
    </row>
    <row r="15" s="25" customFormat="1" ht="12.75"/>
    <row r="16" s="25" customFormat="1" ht="12.75"/>
    <row r="17" s="25" customFormat="1" ht="12.75"/>
    <row r="18" s="25" customFormat="1" ht="12.75"/>
    <row r="19" s="25" customFormat="1" ht="12.75"/>
  </sheetData>
  <mergeCells count="17">
    <mergeCell ref="A14:D14"/>
    <mergeCell ref="A1:N1"/>
    <mergeCell ref="A2:B2"/>
    <mergeCell ref="A3:A5"/>
    <mergeCell ref="B3:C3"/>
    <mergeCell ref="D3:E3"/>
    <mergeCell ref="F3:G3"/>
    <mergeCell ref="H3:I3"/>
    <mergeCell ref="J3:K3"/>
    <mergeCell ref="L3:M3"/>
    <mergeCell ref="N3:N5"/>
    <mergeCell ref="J4:K4"/>
    <mergeCell ref="L4:M4"/>
    <mergeCell ref="B4:C4"/>
    <mergeCell ref="D4:E4"/>
    <mergeCell ref="F4:G4"/>
    <mergeCell ref="H4:I4"/>
  </mergeCells>
  <printOptions/>
  <pageMargins left="0.59" right="0.6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29"/>
  <sheetViews>
    <sheetView workbookViewId="0" topLeftCell="A1">
      <selection activeCell="H9" sqref="H9"/>
    </sheetView>
  </sheetViews>
  <sheetFormatPr defaultColWidth="9.140625" defaultRowHeight="12.75"/>
  <cols>
    <col min="1" max="1" width="17.57421875" style="26" customWidth="1"/>
    <col min="2" max="3" width="14.421875" style="26" customWidth="1"/>
    <col min="4" max="5" width="10.7109375" style="26" customWidth="1"/>
    <col min="6" max="6" width="12.57421875" style="26" customWidth="1"/>
    <col min="7" max="7" width="11.7109375" style="26" customWidth="1"/>
    <col min="8" max="8" width="10.7109375" style="26" customWidth="1"/>
    <col min="9" max="9" width="12.00390625" style="26" customWidth="1"/>
    <col min="10" max="10" width="17.8515625" style="26" customWidth="1"/>
    <col min="11" max="70" width="10.00390625" style="26" customWidth="1"/>
    <col min="71" max="16384" width="10.00390625" style="124" customWidth="1"/>
  </cols>
  <sheetData>
    <row r="1" spans="1:10" s="97" customFormat="1" ht="32.25" customHeight="1">
      <c r="A1" s="1592" t="s">
        <v>1541</v>
      </c>
      <c r="B1" s="1592"/>
      <c r="C1" s="1592"/>
      <c r="D1" s="1592"/>
      <c r="E1" s="1592"/>
      <c r="F1" s="1592"/>
      <c r="G1" s="1592"/>
      <c r="H1" s="1592"/>
      <c r="I1" s="1592"/>
      <c r="J1" s="1592"/>
    </row>
    <row r="2" spans="1:10" s="32" customFormat="1" ht="18" customHeight="1">
      <c r="A2" s="1531" t="s">
        <v>1513</v>
      </c>
      <c r="B2" s="1548"/>
      <c r="J2" s="115" t="s">
        <v>1514</v>
      </c>
    </row>
    <row r="3" spans="1:10" s="37" customFormat="1" ht="30" customHeight="1">
      <c r="A3" s="1569" t="s">
        <v>1451</v>
      </c>
      <c r="B3" s="1551" t="s">
        <v>1542</v>
      </c>
      <c r="C3" s="1552"/>
      <c r="D3" s="1553" t="s">
        <v>1543</v>
      </c>
      <c r="E3" s="1532"/>
      <c r="F3" s="1533"/>
      <c r="G3" s="1551" t="s">
        <v>1544</v>
      </c>
      <c r="H3" s="1554"/>
      <c r="I3" s="1552"/>
      <c r="J3" s="1555" t="s">
        <v>1453</v>
      </c>
    </row>
    <row r="4" spans="1:10" s="37" customFormat="1" ht="30" customHeight="1">
      <c r="A4" s="1549"/>
      <c r="B4" s="1564" t="s">
        <v>1521</v>
      </c>
      <c r="C4" s="1545"/>
      <c r="D4" s="1564" t="s">
        <v>1545</v>
      </c>
      <c r="E4" s="1534"/>
      <c r="F4" s="1545"/>
      <c r="G4" s="1564" t="s">
        <v>1546</v>
      </c>
      <c r="H4" s="1534"/>
      <c r="I4" s="1545"/>
      <c r="J4" s="1563"/>
    </row>
    <row r="5" spans="1:10" s="37" customFormat="1" ht="30" customHeight="1">
      <c r="A5" s="1549"/>
      <c r="B5" s="120" t="s">
        <v>1547</v>
      </c>
      <c r="C5" s="120" t="s">
        <v>1548</v>
      </c>
      <c r="D5" s="120" t="s">
        <v>1547</v>
      </c>
      <c r="E5" s="121" t="s">
        <v>1548</v>
      </c>
      <c r="F5" s="50" t="s">
        <v>1549</v>
      </c>
      <c r="G5" s="120" t="s">
        <v>1547</v>
      </c>
      <c r="H5" s="121" t="s">
        <v>1548</v>
      </c>
      <c r="I5" s="50" t="s">
        <v>1549</v>
      </c>
      <c r="J5" s="1563"/>
    </row>
    <row r="6" spans="1:10" s="37" customFormat="1" ht="30" customHeight="1">
      <c r="A6" s="1550"/>
      <c r="B6" s="51" t="s">
        <v>1550</v>
      </c>
      <c r="C6" s="51" t="s">
        <v>1549</v>
      </c>
      <c r="D6" s="51" t="s">
        <v>1550</v>
      </c>
      <c r="E6" s="129"/>
      <c r="F6" s="130" t="s">
        <v>1551</v>
      </c>
      <c r="G6" s="51" t="s">
        <v>1550</v>
      </c>
      <c r="H6" s="51"/>
      <c r="I6" s="130" t="s">
        <v>1551</v>
      </c>
      <c r="J6" s="1556"/>
    </row>
    <row r="7" spans="1:10" s="141" customFormat="1" ht="27" customHeight="1">
      <c r="A7" s="138" t="s">
        <v>1199</v>
      </c>
      <c r="B7" s="139">
        <v>29</v>
      </c>
      <c r="C7" s="140">
        <v>105</v>
      </c>
      <c r="D7" s="140" t="s">
        <v>1440</v>
      </c>
      <c r="E7" s="140">
        <v>2</v>
      </c>
      <c r="F7" s="140" t="s">
        <v>1440</v>
      </c>
      <c r="G7" s="140">
        <v>29</v>
      </c>
      <c r="H7" s="140">
        <v>105</v>
      </c>
      <c r="I7" s="140">
        <v>360</v>
      </c>
      <c r="J7" s="508" t="s">
        <v>1191</v>
      </c>
    </row>
    <row r="8" spans="1:83" s="137" customFormat="1" ht="27" customHeight="1">
      <c r="A8" s="133" t="s">
        <v>1201</v>
      </c>
      <c r="B8" s="134">
        <v>342</v>
      </c>
      <c r="C8" s="134">
        <v>656</v>
      </c>
      <c r="D8" s="134">
        <v>87</v>
      </c>
      <c r="E8" s="134">
        <v>299</v>
      </c>
      <c r="F8" s="135">
        <v>343.67816091954023</v>
      </c>
      <c r="G8" s="134">
        <v>255</v>
      </c>
      <c r="H8" s="134">
        <v>357</v>
      </c>
      <c r="I8" s="135">
        <v>140</v>
      </c>
      <c r="J8" s="508" t="s">
        <v>1203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</row>
    <row r="9" spans="1:10" s="146" customFormat="1" ht="27" customHeight="1">
      <c r="A9" s="142" t="s">
        <v>1200</v>
      </c>
      <c r="B9" s="143">
        <v>90</v>
      </c>
      <c r="C9" s="144">
        <v>266</v>
      </c>
      <c r="D9" s="144" t="s">
        <v>1495</v>
      </c>
      <c r="E9" s="144" t="s">
        <v>1495</v>
      </c>
      <c r="F9" s="144" t="s">
        <v>1495</v>
      </c>
      <c r="G9" s="144">
        <v>90</v>
      </c>
      <c r="H9" s="144">
        <v>266</v>
      </c>
      <c r="I9" s="144">
        <v>296</v>
      </c>
      <c r="J9" s="508" t="s">
        <v>1192</v>
      </c>
    </row>
    <row r="10" spans="1:83" s="151" customFormat="1" ht="27" customHeight="1">
      <c r="A10" s="147" t="s">
        <v>1202</v>
      </c>
      <c r="B10" s="148">
        <v>436</v>
      </c>
      <c r="C10" s="148">
        <v>1319</v>
      </c>
      <c r="D10" s="148">
        <v>74</v>
      </c>
      <c r="E10" s="148">
        <v>328</v>
      </c>
      <c r="F10" s="149">
        <f>E10/D10*100</f>
        <v>443.2432432432432</v>
      </c>
      <c r="G10" s="148">
        <v>362</v>
      </c>
      <c r="H10" s="148">
        <v>991</v>
      </c>
      <c r="I10" s="149">
        <f>H10/G10*100</f>
        <v>273.75690607734805</v>
      </c>
      <c r="J10" s="508" t="s">
        <v>1204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</row>
    <row r="11" spans="1:10" s="146" customFormat="1" ht="27" customHeight="1">
      <c r="A11" s="142" t="s">
        <v>1496</v>
      </c>
      <c r="B11" s="143">
        <v>498</v>
      </c>
      <c r="C11" s="144">
        <v>1478</v>
      </c>
      <c r="D11" s="144">
        <v>40</v>
      </c>
      <c r="E11" s="144">
        <v>179</v>
      </c>
      <c r="F11" s="144">
        <v>447</v>
      </c>
      <c r="G11" s="144">
        <v>458</v>
      </c>
      <c r="H11" s="144">
        <v>1299</v>
      </c>
      <c r="I11" s="144">
        <v>266</v>
      </c>
      <c r="J11" s="145" t="s">
        <v>1496</v>
      </c>
    </row>
    <row r="12" spans="1:10" s="146" customFormat="1" ht="27" customHeight="1">
      <c r="A12" s="142" t="s">
        <v>1436</v>
      </c>
      <c r="B12" s="143">
        <f>SUM(D12,G12)</f>
        <v>354</v>
      </c>
      <c r="C12" s="144">
        <f>SUM(E12,H12)</f>
        <v>903</v>
      </c>
      <c r="D12" s="144">
        <v>18</v>
      </c>
      <c r="E12" s="144">
        <v>78</v>
      </c>
      <c r="F12" s="144">
        <v>433.3</v>
      </c>
      <c r="G12" s="144">
        <v>336</v>
      </c>
      <c r="H12" s="144">
        <v>825</v>
      </c>
      <c r="I12" s="816">
        <v>245.5</v>
      </c>
      <c r="J12" s="145" t="s">
        <v>1436</v>
      </c>
    </row>
    <row r="13" spans="1:10" s="146" customFormat="1" ht="27" customHeight="1">
      <c r="A13" s="142" t="s">
        <v>1147</v>
      </c>
      <c r="B13" s="144">
        <v>1063</v>
      </c>
      <c r="C13" s="144">
        <v>2632</v>
      </c>
      <c r="D13" s="144">
        <v>35</v>
      </c>
      <c r="E13" s="144">
        <v>134</v>
      </c>
      <c r="F13" s="144">
        <v>382</v>
      </c>
      <c r="G13" s="144">
        <v>1028</v>
      </c>
      <c r="H13" s="144">
        <v>2498</v>
      </c>
      <c r="I13" s="144">
        <v>243</v>
      </c>
      <c r="J13" s="145" t="s">
        <v>1147</v>
      </c>
    </row>
    <row r="14" spans="1:10" s="152" customFormat="1" ht="27" customHeight="1">
      <c r="A14" s="397" t="s">
        <v>1151</v>
      </c>
      <c r="B14" s="902">
        <f>D14+G14</f>
        <v>945</v>
      </c>
      <c r="C14" s="901">
        <f>E14+H14</f>
        <v>2708</v>
      </c>
      <c r="D14" s="901">
        <v>32</v>
      </c>
      <c r="E14" s="901">
        <v>149</v>
      </c>
      <c r="F14" s="901">
        <v>465</v>
      </c>
      <c r="G14" s="901">
        <v>913</v>
      </c>
      <c r="H14" s="901">
        <v>2559</v>
      </c>
      <c r="I14" s="1154">
        <v>280</v>
      </c>
      <c r="J14" s="398" t="s">
        <v>1149</v>
      </c>
    </row>
    <row r="15" spans="1:11" s="153" customFormat="1" ht="15.75" customHeight="1">
      <c r="A15" s="1535" t="s">
        <v>1385</v>
      </c>
      <c r="B15" s="1607"/>
      <c r="C15" s="1607"/>
      <c r="D15" s="1176"/>
      <c r="E15" s="1176"/>
      <c r="F15" s="887" t="s">
        <v>1233</v>
      </c>
      <c r="G15" s="885"/>
      <c r="H15" s="885"/>
      <c r="I15" s="1176"/>
      <c r="J15" s="1019"/>
      <c r="K15" s="1019"/>
    </row>
    <row r="16" spans="1:70" s="123" customFormat="1" ht="12.7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</row>
    <row r="17" spans="1:70" s="123" customFormat="1" ht="12.7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</row>
    <row r="18" spans="1:70" s="123" customFormat="1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</row>
    <row r="19" spans="1:70" s="123" customFormat="1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</row>
    <row r="20" spans="1:70" s="123" customFormat="1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</row>
    <row r="21" spans="1:70" s="123" customFormat="1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</row>
    <row r="22" spans="1:70" s="123" customFormat="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</row>
    <row r="23" spans="1:70" s="12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</row>
    <row r="24" spans="1:70" s="123" customFormat="1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</row>
    <row r="25" spans="1:70" s="123" customFormat="1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</row>
    <row r="26" spans="1:70" s="123" customFormat="1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</row>
    <row r="27" spans="1:70" s="123" customFormat="1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</row>
    <row r="28" spans="1:70" s="123" customFormat="1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</row>
    <row r="29" spans="1:70" s="123" customFormat="1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</row>
  </sheetData>
  <mergeCells count="11">
    <mergeCell ref="A15:C15"/>
    <mergeCell ref="G4:I4"/>
    <mergeCell ref="A1:J1"/>
    <mergeCell ref="A2:B2"/>
    <mergeCell ref="A3:A6"/>
    <mergeCell ref="B3:C3"/>
    <mergeCell ref="D3:F3"/>
    <mergeCell ref="G3:I3"/>
    <mergeCell ref="J3:J6"/>
    <mergeCell ref="B4:C4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28"/>
  <sheetViews>
    <sheetView workbookViewId="0" topLeftCell="A1">
      <selection activeCell="L9" sqref="L8:L9"/>
    </sheetView>
  </sheetViews>
  <sheetFormatPr defaultColWidth="9.140625" defaultRowHeight="12.75"/>
  <cols>
    <col min="1" max="1" width="14.00390625" style="26" customWidth="1"/>
    <col min="2" max="2" width="7.57421875" style="26" customWidth="1"/>
    <col min="3" max="3" width="10.28125" style="26" customWidth="1"/>
    <col min="4" max="4" width="6.57421875" style="26" customWidth="1"/>
    <col min="5" max="5" width="7.8515625" style="26" customWidth="1"/>
    <col min="6" max="6" width="8.7109375" style="26" customWidth="1"/>
    <col min="7" max="7" width="7.00390625" style="26" customWidth="1"/>
    <col min="8" max="8" width="8.28125" style="26" customWidth="1"/>
    <col min="9" max="9" width="8.7109375" style="26" customWidth="1"/>
    <col min="10" max="10" width="6.00390625" style="26" customWidth="1"/>
    <col min="11" max="11" width="7.7109375" style="26" customWidth="1"/>
    <col min="12" max="12" width="9.421875" style="26" customWidth="1"/>
    <col min="13" max="13" width="6.28125" style="26" customWidth="1"/>
    <col min="14" max="14" width="7.28125" style="26" customWidth="1"/>
    <col min="15" max="15" width="9.421875" style="26" customWidth="1"/>
    <col min="16" max="16" width="7.57421875" style="26" customWidth="1"/>
    <col min="17" max="17" width="9.140625" style="26" customWidth="1"/>
    <col min="18" max="18" width="9.421875" style="26" customWidth="1"/>
    <col min="19" max="19" width="14.57421875" style="26" customWidth="1"/>
    <col min="20" max="70" width="10.00390625" style="26" customWidth="1"/>
    <col min="71" max="16384" width="10.00390625" style="124" customWidth="1"/>
  </cols>
  <sheetData>
    <row r="1" spans="1:19" s="97" customFormat="1" ht="32.25" customHeight="1">
      <c r="A1" s="1592" t="s">
        <v>1552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  <c r="L1" s="1592"/>
      <c r="M1" s="1592"/>
      <c r="N1" s="1592"/>
      <c r="O1" s="1592"/>
      <c r="P1" s="1592"/>
      <c r="Q1" s="1592"/>
      <c r="R1" s="1592"/>
      <c r="S1" s="1592"/>
    </row>
    <row r="2" spans="1:19" s="32" customFormat="1" ht="18" customHeight="1">
      <c r="A2" s="28" t="s">
        <v>1513</v>
      </c>
      <c r="B2" s="33"/>
      <c r="C2" s="33"/>
      <c r="R2" s="33"/>
      <c r="S2" s="115" t="s">
        <v>1514</v>
      </c>
    </row>
    <row r="3" spans="1:19" s="37" customFormat="1" ht="28.5" customHeight="1">
      <c r="A3" s="1569" t="s">
        <v>1444</v>
      </c>
      <c r="B3" s="1551" t="s">
        <v>1553</v>
      </c>
      <c r="C3" s="1552"/>
      <c r="D3" s="1553" t="s">
        <v>1554</v>
      </c>
      <c r="E3" s="1554"/>
      <c r="F3" s="1552"/>
      <c r="G3" s="1551" t="s">
        <v>1555</v>
      </c>
      <c r="H3" s="1554"/>
      <c r="I3" s="1552"/>
      <c r="J3" s="1551" t="s">
        <v>1556</v>
      </c>
      <c r="K3" s="1554"/>
      <c r="L3" s="1552"/>
      <c r="M3" s="1551" t="s">
        <v>0</v>
      </c>
      <c r="N3" s="1554"/>
      <c r="O3" s="1552"/>
      <c r="P3" s="1551" t="s">
        <v>1</v>
      </c>
      <c r="Q3" s="1554"/>
      <c r="R3" s="1552"/>
      <c r="S3" s="1555" t="s">
        <v>1445</v>
      </c>
    </row>
    <row r="4" spans="1:19" s="37" customFormat="1" ht="28.5" customHeight="1">
      <c r="A4" s="1549"/>
      <c r="B4" s="1564" t="s">
        <v>1521</v>
      </c>
      <c r="C4" s="1545"/>
      <c r="D4" s="1564" t="s">
        <v>2</v>
      </c>
      <c r="E4" s="1536"/>
      <c r="F4" s="1537"/>
      <c r="G4" s="1564" t="s">
        <v>3</v>
      </c>
      <c r="H4" s="1534"/>
      <c r="I4" s="1545"/>
      <c r="J4" s="1564" t="s">
        <v>4</v>
      </c>
      <c r="K4" s="1534"/>
      <c r="L4" s="1545"/>
      <c r="M4" s="1564" t="s">
        <v>5</v>
      </c>
      <c r="N4" s="1534"/>
      <c r="O4" s="1545"/>
      <c r="P4" s="1564" t="s">
        <v>6</v>
      </c>
      <c r="Q4" s="1534"/>
      <c r="R4" s="1545"/>
      <c r="S4" s="1563"/>
    </row>
    <row r="5" spans="1:19" s="37" customFormat="1" ht="36.75" customHeight="1">
      <c r="A5" s="1549"/>
      <c r="B5" s="125" t="s">
        <v>1547</v>
      </c>
      <c r="C5" s="125" t="s">
        <v>1548</v>
      </c>
      <c r="D5" s="125" t="s">
        <v>7</v>
      </c>
      <c r="E5" s="126" t="s">
        <v>1548</v>
      </c>
      <c r="F5" s="162" t="s">
        <v>1549</v>
      </c>
      <c r="G5" s="125" t="s">
        <v>7</v>
      </c>
      <c r="H5" s="126" t="s">
        <v>1548</v>
      </c>
      <c r="I5" s="162" t="s">
        <v>1549</v>
      </c>
      <c r="J5" s="125" t="s">
        <v>7</v>
      </c>
      <c r="K5" s="126" t="s">
        <v>1548</v>
      </c>
      <c r="L5" s="162" t="s">
        <v>1549</v>
      </c>
      <c r="M5" s="125" t="s">
        <v>7</v>
      </c>
      <c r="N5" s="126" t="s">
        <v>1548</v>
      </c>
      <c r="O5" s="162" t="s">
        <v>1549</v>
      </c>
      <c r="P5" s="125" t="s">
        <v>7</v>
      </c>
      <c r="Q5" s="126" t="s">
        <v>1548</v>
      </c>
      <c r="R5" s="163" t="s">
        <v>1549</v>
      </c>
      <c r="S5" s="1563"/>
    </row>
    <row r="6" spans="1:19" s="37" customFormat="1" ht="36.75" customHeight="1">
      <c r="A6" s="1550"/>
      <c r="B6" s="164" t="s">
        <v>1550</v>
      </c>
      <c r="C6" s="164" t="s">
        <v>1549</v>
      </c>
      <c r="D6" s="164" t="s">
        <v>1550</v>
      </c>
      <c r="E6" s="164"/>
      <c r="F6" s="165" t="s">
        <v>1551</v>
      </c>
      <c r="G6" s="164" t="s">
        <v>1550</v>
      </c>
      <c r="H6" s="164"/>
      <c r="I6" s="165" t="s">
        <v>1551</v>
      </c>
      <c r="J6" s="164" t="s">
        <v>1550</v>
      </c>
      <c r="K6" s="164"/>
      <c r="L6" s="165" t="s">
        <v>1551</v>
      </c>
      <c r="M6" s="164" t="s">
        <v>1550</v>
      </c>
      <c r="N6" s="164"/>
      <c r="O6" s="165" t="s">
        <v>1551</v>
      </c>
      <c r="P6" s="164" t="s">
        <v>1550</v>
      </c>
      <c r="Q6" s="164"/>
      <c r="R6" s="165" t="s">
        <v>1551</v>
      </c>
      <c r="S6" s="1556"/>
    </row>
    <row r="7" spans="1:19" s="141" customFormat="1" ht="34.5" customHeight="1">
      <c r="A7" s="446" t="s">
        <v>275</v>
      </c>
      <c r="B7" s="539">
        <v>546</v>
      </c>
      <c r="C7" s="538">
        <v>1610</v>
      </c>
      <c r="D7" s="538" t="s">
        <v>1440</v>
      </c>
      <c r="E7" s="538" t="s">
        <v>1440</v>
      </c>
      <c r="F7" s="538" t="s">
        <v>1440</v>
      </c>
      <c r="G7" s="538" t="s">
        <v>1440</v>
      </c>
      <c r="H7" s="538" t="s">
        <v>1440</v>
      </c>
      <c r="I7" s="538" t="s">
        <v>1440</v>
      </c>
      <c r="J7" s="538" t="s">
        <v>1440</v>
      </c>
      <c r="K7" s="538" t="s">
        <v>1440</v>
      </c>
      <c r="L7" s="538" t="s">
        <v>1440</v>
      </c>
      <c r="M7" s="538" t="s">
        <v>1440</v>
      </c>
      <c r="N7" s="538" t="s">
        <v>1440</v>
      </c>
      <c r="O7" s="538" t="s">
        <v>1440</v>
      </c>
      <c r="P7" s="538">
        <v>546</v>
      </c>
      <c r="Q7" s="538">
        <v>1610</v>
      </c>
      <c r="R7" s="1348">
        <v>295</v>
      </c>
      <c r="S7" s="535" t="s">
        <v>10</v>
      </c>
    </row>
    <row r="8" spans="1:19" s="156" customFormat="1" ht="34.5" customHeight="1">
      <c r="A8" s="445" t="s">
        <v>1533</v>
      </c>
      <c r="B8" s="537">
        <v>2309</v>
      </c>
      <c r="C8" s="537">
        <v>8163</v>
      </c>
      <c r="D8" s="538" t="s">
        <v>1440</v>
      </c>
      <c r="E8" s="538" t="s">
        <v>1440</v>
      </c>
      <c r="F8" s="538" t="s">
        <v>1440</v>
      </c>
      <c r="G8" s="538">
        <v>70</v>
      </c>
      <c r="H8" s="538">
        <v>315</v>
      </c>
      <c r="I8" s="538">
        <v>450</v>
      </c>
      <c r="J8" s="538" t="s">
        <v>1440</v>
      </c>
      <c r="K8" s="538" t="s">
        <v>1440</v>
      </c>
      <c r="L8" s="538" t="s">
        <v>1440</v>
      </c>
      <c r="M8" s="538" t="s">
        <v>1440</v>
      </c>
      <c r="N8" s="538" t="s">
        <v>1440</v>
      </c>
      <c r="O8" s="538" t="s">
        <v>1440</v>
      </c>
      <c r="P8" s="538">
        <v>2239</v>
      </c>
      <c r="Q8" s="538">
        <v>7848</v>
      </c>
      <c r="R8" s="1348">
        <v>350.5136221527468</v>
      </c>
      <c r="S8" s="535" t="s">
        <v>11</v>
      </c>
    </row>
    <row r="9" spans="1:19" s="146" customFormat="1" ht="34.5" customHeight="1">
      <c r="A9" s="410" t="s">
        <v>272</v>
      </c>
      <c r="B9" s="540">
        <v>450</v>
      </c>
      <c r="C9" s="532">
        <v>1515</v>
      </c>
      <c r="D9" s="532" t="s">
        <v>1495</v>
      </c>
      <c r="E9" s="532" t="s">
        <v>1495</v>
      </c>
      <c r="F9" s="532" t="s">
        <v>1495</v>
      </c>
      <c r="G9" s="532" t="s">
        <v>1495</v>
      </c>
      <c r="H9" s="532" t="s">
        <v>1495</v>
      </c>
      <c r="I9" s="532" t="s">
        <v>1495</v>
      </c>
      <c r="J9" s="532" t="s">
        <v>1495</v>
      </c>
      <c r="K9" s="532" t="s">
        <v>1495</v>
      </c>
      <c r="L9" s="532" t="s">
        <v>1495</v>
      </c>
      <c r="M9" s="532" t="s">
        <v>1495</v>
      </c>
      <c r="N9" s="532" t="s">
        <v>1495</v>
      </c>
      <c r="O9" s="532" t="s">
        <v>1495</v>
      </c>
      <c r="P9" s="532">
        <v>450</v>
      </c>
      <c r="Q9" s="532">
        <v>1515</v>
      </c>
      <c r="R9" s="1016">
        <v>337</v>
      </c>
      <c r="S9" s="535" t="s">
        <v>12</v>
      </c>
    </row>
    <row r="10" spans="1:19" s="157" customFormat="1" ht="34.5" customHeight="1">
      <c r="A10" s="409" t="s">
        <v>480</v>
      </c>
      <c r="B10" s="533">
        <v>1643</v>
      </c>
      <c r="C10" s="533">
        <v>5669</v>
      </c>
      <c r="D10" s="536" t="s">
        <v>1440</v>
      </c>
      <c r="E10" s="536" t="s">
        <v>1440</v>
      </c>
      <c r="F10" s="536" t="s">
        <v>1440</v>
      </c>
      <c r="G10" s="536">
        <v>25</v>
      </c>
      <c r="H10" s="536">
        <v>71</v>
      </c>
      <c r="I10" s="536">
        <v>284</v>
      </c>
      <c r="J10" s="536" t="s">
        <v>1440</v>
      </c>
      <c r="K10" s="536" t="s">
        <v>1440</v>
      </c>
      <c r="L10" s="536" t="s">
        <v>1440</v>
      </c>
      <c r="M10" s="536" t="s">
        <v>1440</v>
      </c>
      <c r="N10" s="536" t="s">
        <v>1440</v>
      </c>
      <c r="O10" s="536" t="s">
        <v>1440</v>
      </c>
      <c r="P10" s="536">
        <v>1618</v>
      </c>
      <c r="Q10" s="536">
        <v>5598</v>
      </c>
      <c r="R10" s="1349">
        <v>346</v>
      </c>
      <c r="S10" s="535" t="s">
        <v>13</v>
      </c>
    </row>
    <row r="11" spans="1:19" s="146" customFormat="1" ht="34.5" customHeight="1">
      <c r="A11" s="158" t="s">
        <v>1496</v>
      </c>
      <c r="B11" s="540">
        <v>2057</v>
      </c>
      <c r="C11" s="532">
        <v>7793</v>
      </c>
      <c r="D11" s="532" t="s">
        <v>1495</v>
      </c>
      <c r="E11" s="532" t="s">
        <v>1495</v>
      </c>
      <c r="F11" s="532" t="s">
        <v>1495</v>
      </c>
      <c r="G11" s="532">
        <v>25</v>
      </c>
      <c r="H11" s="532">
        <v>78</v>
      </c>
      <c r="I11" s="532">
        <v>312</v>
      </c>
      <c r="J11" s="532" t="s">
        <v>1495</v>
      </c>
      <c r="K11" s="532" t="s">
        <v>1495</v>
      </c>
      <c r="L11" s="532" t="s">
        <v>1495</v>
      </c>
      <c r="M11" s="532" t="s">
        <v>1495</v>
      </c>
      <c r="N11" s="532" t="s">
        <v>1495</v>
      </c>
      <c r="O11" s="532" t="s">
        <v>1495</v>
      </c>
      <c r="P11" s="532">
        <v>2032</v>
      </c>
      <c r="Q11" s="532">
        <v>7715</v>
      </c>
      <c r="R11" s="1016">
        <v>380</v>
      </c>
      <c r="S11" s="159" t="s">
        <v>1496</v>
      </c>
    </row>
    <row r="12" spans="1:19" s="146" customFormat="1" ht="34.5" customHeight="1">
      <c r="A12" s="158" t="s">
        <v>1436</v>
      </c>
      <c r="B12" s="532">
        <f>SUM(D12,G12,J12,M12,P12)</f>
        <v>1759</v>
      </c>
      <c r="C12" s="532">
        <f>SUM(E12,H12,K12,N12,Q12)</f>
        <v>7257</v>
      </c>
      <c r="D12" s="532" t="s">
        <v>1494</v>
      </c>
      <c r="E12" s="532" t="s">
        <v>1494</v>
      </c>
      <c r="F12" s="532" t="s">
        <v>1494</v>
      </c>
      <c r="G12" s="532">
        <v>25</v>
      </c>
      <c r="H12" s="532">
        <v>78</v>
      </c>
      <c r="I12" s="532">
        <v>312</v>
      </c>
      <c r="J12" s="532" t="s">
        <v>1494</v>
      </c>
      <c r="K12" s="532" t="s">
        <v>1494</v>
      </c>
      <c r="L12" s="532" t="s">
        <v>1494</v>
      </c>
      <c r="M12" s="532" t="s">
        <v>1494</v>
      </c>
      <c r="N12" s="532" t="s">
        <v>1494</v>
      </c>
      <c r="O12" s="532" t="s">
        <v>1494</v>
      </c>
      <c r="P12" s="532">
        <v>1734</v>
      </c>
      <c r="Q12" s="532">
        <v>7179</v>
      </c>
      <c r="R12" s="1350">
        <v>414</v>
      </c>
      <c r="S12" s="159" t="s">
        <v>1436</v>
      </c>
    </row>
    <row r="13" spans="1:19" s="146" customFormat="1" ht="34.5" customHeight="1">
      <c r="A13" s="158" t="s">
        <v>1147</v>
      </c>
      <c r="B13" s="532">
        <v>2942</v>
      </c>
      <c r="C13" s="532">
        <v>10236</v>
      </c>
      <c r="D13" s="532">
        <v>0</v>
      </c>
      <c r="E13" s="532">
        <v>0</v>
      </c>
      <c r="F13" s="532">
        <v>0</v>
      </c>
      <c r="G13" s="532">
        <v>105</v>
      </c>
      <c r="H13" s="532">
        <v>317</v>
      </c>
      <c r="I13" s="532">
        <v>302</v>
      </c>
      <c r="J13" s="532">
        <v>0</v>
      </c>
      <c r="K13" s="532">
        <v>0</v>
      </c>
      <c r="L13" s="532">
        <v>0</v>
      </c>
      <c r="M13" s="532">
        <v>0</v>
      </c>
      <c r="N13" s="532">
        <v>0</v>
      </c>
      <c r="O13" s="532">
        <v>0</v>
      </c>
      <c r="P13" s="532">
        <v>2837</v>
      </c>
      <c r="Q13" s="532">
        <v>9918</v>
      </c>
      <c r="R13" s="1016">
        <v>350</v>
      </c>
      <c r="S13" s="159" t="s">
        <v>1147</v>
      </c>
    </row>
    <row r="14" spans="1:19" s="132" customFormat="1" ht="34.5" customHeight="1">
      <c r="A14" s="399" t="s">
        <v>1151</v>
      </c>
      <c r="B14" s="1351">
        <f>D14++G14+J14+M14+P14</f>
        <v>2702</v>
      </c>
      <c r="C14" s="1346">
        <f>E14++H14+K14+N14+Q14</f>
        <v>9997</v>
      </c>
      <c r="D14" s="1346">
        <v>0</v>
      </c>
      <c r="E14" s="1346">
        <v>0</v>
      </c>
      <c r="F14" s="1346">
        <v>0</v>
      </c>
      <c r="G14" s="1346">
        <v>38</v>
      </c>
      <c r="H14" s="1346">
        <v>107</v>
      </c>
      <c r="I14" s="1346">
        <v>283</v>
      </c>
      <c r="J14" s="1346">
        <v>0</v>
      </c>
      <c r="K14" s="1346">
        <v>0</v>
      </c>
      <c r="L14" s="1346">
        <v>0</v>
      </c>
      <c r="M14" s="1346">
        <v>0</v>
      </c>
      <c r="N14" s="1346">
        <v>0</v>
      </c>
      <c r="O14" s="1346">
        <v>0</v>
      </c>
      <c r="P14" s="1346">
        <v>2664</v>
      </c>
      <c r="Q14" s="1346">
        <v>9890</v>
      </c>
      <c r="R14" s="1347">
        <v>371</v>
      </c>
      <c r="S14" s="400" t="s">
        <v>1149</v>
      </c>
    </row>
    <row r="15" spans="1:19" s="153" customFormat="1" ht="15.75" customHeight="1">
      <c r="A15" s="1538" t="s">
        <v>1385</v>
      </c>
      <c r="B15" s="1539"/>
      <c r="C15" s="1539"/>
      <c r="D15" s="1539"/>
      <c r="E15" s="1176"/>
      <c r="F15" s="1176"/>
      <c r="G15" s="1176"/>
      <c r="H15" s="1176"/>
      <c r="I15" s="1176"/>
      <c r="P15" s="887" t="s">
        <v>1234</v>
      </c>
      <c r="Q15" s="885"/>
      <c r="R15" s="1176"/>
      <c r="S15" s="885"/>
    </row>
    <row r="16" spans="1:13" s="37" customFormat="1" ht="15.75" customHeight="1">
      <c r="A16" s="118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="19" customFormat="1" ht="13.5"/>
    <row r="18" spans="1:70" s="123" customFormat="1" ht="12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</row>
    <row r="19" spans="1:70" s="123" customFormat="1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</row>
    <row r="20" spans="1:70" s="123" customFormat="1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</row>
    <row r="21" spans="1:70" s="123" customFormat="1" ht="12.7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</row>
    <row r="22" spans="1:70" s="123" customFormat="1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</row>
    <row r="23" spans="1:70" s="12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</row>
    <row r="24" spans="1:70" s="123" customFormat="1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</row>
    <row r="25" spans="1:70" s="123" customFormat="1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</row>
    <row r="26" spans="1:70" s="123" customFormat="1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</row>
    <row r="27" spans="1:70" s="123" customFormat="1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</row>
    <row r="28" spans="1:70" s="123" customFormat="1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</row>
  </sheetData>
  <mergeCells count="16">
    <mergeCell ref="A15:D15"/>
    <mergeCell ref="A1:S1"/>
    <mergeCell ref="A3:A6"/>
    <mergeCell ref="B3:C3"/>
    <mergeCell ref="D3:F3"/>
    <mergeCell ref="G3:I3"/>
    <mergeCell ref="J3:L3"/>
    <mergeCell ref="M3:O3"/>
    <mergeCell ref="P3:R3"/>
    <mergeCell ref="S3:S6"/>
    <mergeCell ref="B4:C4"/>
    <mergeCell ref="P4:R4"/>
    <mergeCell ref="D4:F4"/>
    <mergeCell ref="G4:I4"/>
    <mergeCell ref="J4:L4"/>
    <mergeCell ref="M4:O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2010-01-07T08:46:02Z</cp:lastPrinted>
  <dcterms:created xsi:type="dcterms:W3CDTF">2007-11-12T02:22:52Z</dcterms:created>
  <dcterms:modified xsi:type="dcterms:W3CDTF">2010-04-01T00:45:11Z</dcterms:modified>
  <cp:category/>
  <cp:version/>
  <cp:contentType/>
  <cp:contentStatus/>
</cp:coreProperties>
</file>