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854" firstSheet="8" activeTab="12"/>
  </bookViews>
  <sheets>
    <sheet name="1.국세징수" sheetId="1" r:id="rId1"/>
    <sheet name="2.지방세부담" sheetId="2" r:id="rId2"/>
    <sheet name="3.지방세징수" sheetId="3" r:id="rId3"/>
    <sheet name="4.예산결산총괄" sheetId="4" r:id="rId4"/>
    <sheet name="5.일반회계 세입예산 개요" sheetId="5" r:id="rId5"/>
    <sheet name="6.일반회계 세입결산" sheetId="6" r:id="rId6"/>
    <sheet name="7.일반회계 세출예산 개요" sheetId="7" r:id="rId7"/>
    <sheet name="8.일반회계 세출결산" sheetId="8" r:id="rId8"/>
    <sheet name="8-1.시별 일반회계 세출결산" sheetId="9" r:id="rId9"/>
    <sheet name="9.특별회계 예산결산" sheetId="10" r:id="rId10"/>
    <sheet name="10.교육비 특별회계 세입결산" sheetId="11" r:id="rId11"/>
    <sheet name="11.교육비 특별회계 세출결산" sheetId="12" r:id="rId12"/>
    <sheet name="12.시공유재산" sheetId="13" r:id="rId13"/>
  </sheets>
  <definedNames>
    <definedName name="_xlnm.Print_Area" localSheetId="3">'4.예산결산총괄'!$A$1:$H$33</definedName>
    <definedName name="_xlnm.Print_Area" localSheetId="5">'6.일반회계 세입결산'!$A$1:$G$38</definedName>
    <definedName name="_xlnm.Print_Area" localSheetId="7">'8.일반회계 세출결산'!$A$1:$G$21</definedName>
    <definedName name="_xlnm.Print_Area" localSheetId="9">'9.특별회계 예산결산'!$A$1:$F$18</definedName>
  </definedNames>
  <calcPr fullCalcOnLoad="1"/>
</workbook>
</file>

<file path=xl/sharedStrings.xml><?xml version="1.0" encoding="utf-8"?>
<sst xmlns="http://schemas.openxmlformats.org/spreadsheetml/2006/main" count="1033" uniqueCount="564">
  <si>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과목별</t>
    </r>
  </si>
  <si>
    <r>
      <t>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Budget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</si>
  <si>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산
</t>
    </r>
    <r>
      <rPr>
        <sz val="10"/>
        <rFont val="Arial"/>
        <family val="2"/>
      </rPr>
      <t>Settlement</t>
    </r>
  </si>
  <si>
    <r>
      <t>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</si>
  <si>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(%)
Percent 
distribution</t>
    </r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</si>
  <si>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</si>
  <si>
    <t>General Administrative Expenses</t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</si>
  <si>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</si>
  <si>
    <t>Social Development Expenses</t>
  </si>
  <si>
    <r>
      <t>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</si>
  <si>
    <t>Economy Development Expenses</t>
  </si>
  <si>
    <r>
      <t>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비</t>
    </r>
  </si>
  <si>
    <t>Civil Defence Expenses</t>
  </si>
  <si>
    <t>지원및기타경비</t>
  </si>
  <si>
    <t>Support and Other Expenses</t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</si>
  <si>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대
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율</t>
    </r>
    <r>
      <rPr>
        <sz val="10"/>
        <rFont val="Arial"/>
        <family val="2"/>
      </rPr>
      <t xml:space="preserve"> (%)
Budget 
/ Settlement ratio</t>
    </r>
  </si>
  <si>
    <r>
      <t xml:space="preserve">             </t>
    </r>
    <r>
      <rPr>
        <sz val="10"/>
        <rFont val="Arial"/>
        <family val="2"/>
      </rP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General Service Div</t>
    </r>
    <r>
      <rPr>
        <sz val="10"/>
        <rFont val="Arial"/>
        <family val="2"/>
      </rPr>
      <t>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</si>
  <si>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총무과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</si>
  <si>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총무과</t>
    </r>
  </si>
  <si>
    <t xml:space="preserve"> Source : Jeju Special Self-Governing Province General Service Div.</t>
  </si>
  <si>
    <t>-</t>
  </si>
  <si>
    <t>-</t>
  </si>
  <si>
    <t>Source : Jeju Special Self-Governing Province Office of Education,</t>
  </si>
  <si>
    <r>
      <t>합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계</t>
    </r>
  </si>
  <si>
    <t>-</t>
  </si>
  <si>
    <r>
      <t>7. 일반회계 세출예산 개요</t>
    </r>
    <r>
      <rPr>
        <b/>
        <vertAlign val="superscript"/>
        <sz val="18"/>
        <color indexed="8"/>
        <rFont val="한양신명조,한컴돋움"/>
        <family val="3"/>
      </rPr>
      <t xml:space="preserve">1)
 </t>
    </r>
    <r>
      <rPr>
        <b/>
        <sz val="18"/>
        <color indexed="8"/>
        <rFont val="한양신명조,한컴돋움"/>
        <family val="3"/>
      </rPr>
      <t>Budget Expenditure of General Accounts</t>
    </r>
  </si>
  <si>
    <t>일반행정비</t>
  </si>
  <si>
    <t>사회개발비</t>
  </si>
  <si>
    <t>경제개발비</t>
  </si>
  <si>
    <t>민방위비</t>
  </si>
  <si>
    <t>General administration</t>
  </si>
  <si>
    <t>Social development</t>
  </si>
  <si>
    <t>Economic development</t>
  </si>
  <si>
    <t>Civil defence</t>
  </si>
  <si>
    <t>Support and others</t>
  </si>
  <si>
    <t>Note : Final budget.</t>
  </si>
  <si>
    <r>
      <t xml:space="preserve">8.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</si>
  <si>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</si>
  <si>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</si>
  <si>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 xml:space="preserve">8-1. </t>
    </r>
    <r>
      <rPr>
        <b/>
        <sz val="18"/>
        <color indexed="8"/>
        <rFont val="한양신명조,한컴돋움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일반회계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세출결산
</t>
    </r>
    <r>
      <rPr>
        <b/>
        <sz val="18"/>
        <color indexed="8"/>
        <rFont val="Arial"/>
        <family val="2"/>
      </rPr>
      <t xml:space="preserve"> Settled Expenditure of General Accounts by Si</t>
    </r>
  </si>
  <si>
    <t xml:space="preserve"> (Unit : million won)</t>
  </si>
  <si>
    <r>
      <t>지원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기타경비</t>
    </r>
  </si>
  <si>
    <t>General admin.</t>
  </si>
  <si>
    <r>
      <t xml:space="preserve">9. </t>
    </r>
    <r>
      <rPr>
        <b/>
        <sz val="18"/>
        <rFont val="돋움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예산결산</t>
    </r>
    <r>
      <rPr>
        <b/>
        <sz val="18"/>
        <rFont val="Arial"/>
        <family val="2"/>
      </rPr>
      <t xml:space="preserve">          Settled of Budget of Special Accounts</t>
    </r>
  </si>
  <si>
    <t>기타회계</t>
  </si>
  <si>
    <t>Special Accounts of Public Enterprises</t>
  </si>
  <si>
    <t>Medical care funds</t>
  </si>
  <si>
    <t>Development Project</t>
  </si>
  <si>
    <r>
      <t xml:space="preserve">10.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세입결산</t>
    </r>
    <r>
      <rPr>
        <b/>
        <sz val="18"/>
        <rFont val="Arial"/>
        <family val="2"/>
      </rPr>
      <t xml:space="preserve">  Settled Revenues of Special Accounts for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</si>
  <si>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</si>
  <si>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  (Unit : thousand won)</t>
  </si>
  <si>
    <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</si>
  <si>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t>징수결정액</t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</si>
  <si>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</si>
  <si>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t>불납결손액</t>
  </si>
  <si>
    <t>미수납액</t>
  </si>
  <si>
    <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②</t>
    </r>
    <r>
      <rPr>
        <sz val="10"/>
        <rFont val="Arial"/>
        <family val="2"/>
      </rPr>
      <t>-</t>
    </r>
    <r>
      <rPr>
        <sz val="10"/>
        <rFont val="굴림"/>
        <family val="3"/>
      </rPr>
      <t>①</t>
    </r>
    <r>
      <rPr>
        <sz val="10"/>
        <rFont val="Arial"/>
        <family val="2"/>
      </rPr>
      <t>)</t>
    </r>
  </si>
  <si>
    <t>Estimated amount</t>
  </si>
  <si>
    <t>Amount</t>
  </si>
  <si>
    <t>Increase or</t>
  </si>
  <si>
    <t>Budget</t>
  </si>
  <si>
    <t>of collection</t>
  </si>
  <si>
    <t>received</t>
  </si>
  <si>
    <t>Deficit</t>
  </si>
  <si>
    <t>unreceived</t>
  </si>
  <si>
    <t>decrease</t>
  </si>
  <si>
    <t>2 0 0 2</t>
  </si>
  <si>
    <t>2 0 0 6</t>
  </si>
  <si>
    <t>2 0 0 6</t>
  </si>
  <si>
    <t>지방교육재정교부금</t>
  </si>
  <si>
    <t>Financial Grants for Local Education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</si>
  <si>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</si>
  <si>
    <t>Financial Transfer for Local Education</t>
  </si>
  <si>
    <t>교육환경개선교부금</t>
  </si>
  <si>
    <t>Money For the Improvement of Educational Environment</t>
  </si>
  <si>
    <r>
      <t>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금</t>
    </r>
  </si>
  <si>
    <t>Government Budget Money for Support</t>
  </si>
  <si>
    <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금</t>
    </r>
  </si>
  <si>
    <t>Lawful Transfer Money</t>
  </si>
  <si>
    <r>
      <t>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</si>
  <si>
    <t>Lawless Transfer Money</t>
  </si>
  <si>
    <r>
      <t>지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금</t>
    </r>
  </si>
  <si>
    <t>Money for Support</t>
  </si>
  <si>
    <r>
      <t>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</si>
  <si>
    <t>Property</t>
  </si>
  <si>
    <t>입학금및수업료수입</t>
  </si>
  <si>
    <t>School Entrance Fee and School Fee</t>
  </si>
  <si>
    <t>사용료및수수료수입</t>
  </si>
  <si>
    <t>Rents &amp; Fees</t>
  </si>
  <si>
    <r>
      <t>잡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입</t>
    </r>
  </si>
  <si>
    <t>Miscellaneous Incoms</t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</si>
  <si>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채</t>
    </r>
  </si>
  <si>
    <t>Local Educational Bonds</t>
  </si>
  <si>
    <r>
      <t>이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금</t>
    </r>
  </si>
  <si>
    <t>Carried Over</t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</si>
  <si>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금</t>
    </r>
  </si>
  <si>
    <t>Resident Obligation</t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</si>
  <si>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금</t>
    </r>
  </si>
  <si>
    <t>others subsidy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</si>
  <si>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</si>
  <si>
    <t>Source : Jeju Special Self-Governing Province Office of Education,</t>
  </si>
  <si>
    <r>
      <t xml:space="preserve">11.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세출결산</t>
    </r>
    <r>
      <rPr>
        <b/>
        <sz val="18"/>
        <rFont val="Arial"/>
        <family val="2"/>
      </rPr>
      <t xml:space="preserve">        Settled Expenditure of Special Accounts for Education</t>
    </r>
  </si>
  <si>
    <t>(Unit : thousand won)</t>
  </si>
  <si>
    <t>Expenses for educational board</t>
  </si>
  <si>
    <t>Other expenses</t>
  </si>
  <si>
    <t>Emergency fund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</si>
  <si>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</si>
  <si>
    <t>Land</t>
  </si>
  <si>
    <t>Building</t>
  </si>
  <si>
    <t>Machinary</t>
  </si>
  <si>
    <t>Vessels</t>
  </si>
  <si>
    <t>Standing tree and bamboo</t>
  </si>
  <si>
    <t>Constructure</t>
  </si>
  <si>
    <t>Others</t>
  </si>
  <si>
    <t>appraisal</t>
  </si>
  <si>
    <t>점</t>
  </si>
  <si>
    <t>value</t>
  </si>
  <si>
    <t>Area</t>
  </si>
  <si>
    <t>Appraisal value</t>
  </si>
  <si>
    <t>Piece</t>
  </si>
  <si>
    <t>Boats</t>
  </si>
  <si>
    <t>Ton</t>
  </si>
  <si>
    <t>Quantity</t>
  </si>
  <si>
    <r>
      <t xml:space="preserve">12.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                 Public Properties Commonly Owned by Si, Gun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</si>
  <si>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m²,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</si>
  <si>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(Unit : 1000m², thousand won)</t>
  </si>
  <si>
    <t>총평가액</t>
  </si>
  <si>
    <r>
      <t>토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</si>
  <si>
    <r>
      <t>건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물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</si>
  <si>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구</t>
    </r>
  </si>
  <si>
    <r>
      <t>선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박</t>
    </r>
  </si>
  <si>
    <r>
      <t>입목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죽</t>
    </r>
  </si>
  <si>
    <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물</t>
    </r>
  </si>
  <si>
    <r>
      <t>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타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</si>
  <si>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적</t>
    </r>
  </si>
  <si>
    <r>
      <t>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액</t>
    </r>
  </si>
  <si>
    <r>
      <t>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</si>
  <si>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</si>
  <si>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면적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</si>
  <si>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평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액</t>
    </r>
  </si>
  <si>
    <r>
      <t>수량</t>
    </r>
    <r>
      <rPr>
        <sz val="10"/>
        <rFont val="Arial"/>
        <family val="2"/>
      </rPr>
      <t>(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</si>
  <si>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r>
      <t>항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</si>
  <si>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Aircrafts</t>
  </si>
  <si>
    <t>대</t>
  </si>
  <si>
    <r>
      <t>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</si>
  <si>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t>Each</t>
  </si>
  <si>
    <t xml:space="preserve">         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</si>
  <si>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</si>
  <si>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</si>
  <si>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</si>
  <si>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</si>
  <si>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t>계</t>
  </si>
  <si>
    <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</si>
  <si>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</si>
  <si>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</si>
  <si>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</si>
  <si>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</si>
  <si>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증여세</t>
  </si>
  <si>
    <t>재산평가세</t>
  </si>
  <si>
    <t>종합부동산세</t>
  </si>
  <si>
    <t>부당이득세</t>
  </si>
  <si>
    <t>부가가치세</t>
  </si>
  <si>
    <t>Grand</t>
  </si>
  <si>
    <t>Excess</t>
  </si>
  <si>
    <t>Value</t>
  </si>
  <si>
    <t>total</t>
  </si>
  <si>
    <t>Total</t>
  </si>
  <si>
    <t>Sub-total</t>
  </si>
  <si>
    <t>Income</t>
  </si>
  <si>
    <t xml:space="preserve">Corporation </t>
  </si>
  <si>
    <t>Inheritance</t>
  </si>
  <si>
    <t xml:space="preserve">Revaluation </t>
  </si>
  <si>
    <t>profits</t>
  </si>
  <si>
    <t>added</t>
  </si>
  <si>
    <t>2 0 0 1</t>
  </si>
  <si>
    <t>2 0 0 2</t>
  </si>
  <si>
    <t>2 0 0 3</t>
  </si>
  <si>
    <t>2 0 0 4</t>
  </si>
  <si>
    <t>2 0 0 5</t>
  </si>
  <si>
    <t>2 0 0 6</t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</si>
  <si>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</si>
  <si>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</si>
  <si>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</si>
  <si>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농어촌특별세</t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</si>
  <si>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</si>
  <si>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과년도수입</t>
  </si>
  <si>
    <t>특별소비세</t>
  </si>
  <si>
    <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</si>
  <si>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증권거래세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</si>
  <si>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</si>
  <si>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Special tax</t>
  </si>
  <si>
    <t>Specific</t>
  </si>
  <si>
    <t>Securities</t>
  </si>
  <si>
    <t>Revenues from</t>
  </si>
  <si>
    <t>for rural</t>
  </si>
  <si>
    <t>Commodity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</si>
  <si>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</si>
  <si>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</si>
  <si>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</si>
  <si>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</si>
  <si>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</si>
  <si>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</si>
  <si>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</si>
  <si>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development</t>
  </si>
  <si>
    <t>2 0 0 2</t>
  </si>
  <si>
    <t>2 0 0 6</t>
  </si>
  <si>
    <t xml:space="preserve">       Source : Jeju Tax Office</t>
  </si>
  <si>
    <r>
      <t xml:space="preserve">2.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담</t>
    </r>
    <r>
      <rPr>
        <b/>
        <sz val="18"/>
        <rFont val="Arial"/>
        <family val="2"/>
      </rPr>
      <t xml:space="preserve">          Local Tax Burden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</si>
  <si>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</si>
  <si>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</si>
  <si>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Y</t>
    </r>
    <r>
      <rPr>
        <sz val="10"/>
        <rFont val="Arial"/>
        <family val="2"/>
      </rPr>
      <t>ear</t>
    </r>
  </si>
  <si>
    <t>Local taxes</t>
  </si>
  <si>
    <t>계</t>
  </si>
  <si>
    <t>Population</t>
  </si>
  <si>
    <t>Tax burden per</t>
  </si>
  <si>
    <t>Households(excluding</t>
  </si>
  <si>
    <t>Total</t>
  </si>
  <si>
    <t>Direct taxes</t>
  </si>
  <si>
    <t>Indirect taxes</t>
  </si>
  <si>
    <t>(excluding foreigners)</t>
  </si>
  <si>
    <t>capita (won)</t>
  </si>
  <si>
    <t>foreign household)</t>
  </si>
  <si>
    <t>household (won)</t>
  </si>
  <si>
    <r>
      <t xml:space="preserve"> 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</si>
  <si>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</si>
  <si>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</si>
  <si>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</si>
  <si>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</si>
  <si>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t>2 0 0 6</t>
  </si>
  <si>
    <r>
      <t>연</t>
    </r>
    <r>
      <rPr>
        <sz val="10"/>
        <rFont val="Arial"/>
        <family val="2"/>
      </rPr>
      <t xml:space="preserve">  별</t>
    </r>
  </si>
  <si>
    <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</si>
  <si>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</si>
  <si>
    <r>
      <t>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</si>
  <si>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대</t>
    </r>
  </si>
  <si>
    <r>
      <t>세대당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</si>
  <si>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외국인제외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</si>
  <si>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외국인세대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)</t>
    </r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</si>
  <si>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</si>
  <si>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</t>
    </r>
  </si>
  <si>
    <t/>
  </si>
  <si>
    <t>Total</t>
  </si>
  <si>
    <r>
      <t xml:space="preserve">3.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징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수</t>
    </r>
    <r>
      <rPr>
        <b/>
        <sz val="18"/>
        <rFont val="Arial"/>
        <family val="2"/>
      </rPr>
      <t xml:space="preserve">          Collection of Local Taxes</t>
    </r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</si>
  <si>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</si>
  <si>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</si>
  <si>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</si>
  <si>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</si>
  <si>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>연</t>
    </r>
    <r>
      <rPr>
        <sz val="10"/>
        <rFont val="Arial"/>
        <family val="2"/>
      </rPr>
      <t xml:space="preserve">  별</t>
    </r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</si>
  <si>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</si>
  <si>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                          Ordinary Taxes</t>
    </r>
  </si>
  <si>
    <r>
      <t xml:space="preserve">도세
</t>
    </r>
    <r>
      <rPr>
        <sz val="10"/>
        <rFont val="Arial"/>
        <family val="2"/>
      </rPr>
      <t>Province
taxes</t>
    </r>
  </si>
  <si>
    <r>
      <t xml:space="preserve">시군세
</t>
    </r>
    <r>
      <rPr>
        <sz val="10"/>
        <rFont val="Arial"/>
        <family val="2"/>
      </rPr>
      <t>Si, Gun
taxes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</si>
  <si>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Province taxes               </t>
    </r>
  </si>
  <si>
    <r>
      <t>시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군세</t>
    </r>
    <r>
      <rPr>
        <sz val="10"/>
        <rFont val="Arial"/>
        <family val="2"/>
      </rPr>
      <t xml:space="preserve">     Si, Gun taxes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</si>
  <si>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Acquisition </t>
    </r>
  </si>
  <si>
    <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Registration 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</si>
  <si>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License </t>
    </r>
  </si>
  <si>
    <r>
      <t xml:space="preserve">레저세
</t>
    </r>
    <r>
      <rPr>
        <sz val="10"/>
        <rFont val="Arial"/>
        <family val="2"/>
      </rPr>
      <t xml:space="preserve">Leisure 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</si>
  <si>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Inhabitant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</si>
  <si>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Property </t>
    </r>
  </si>
  <si>
    <r>
      <t xml:space="preserve">자동차세
</t>
    </r>
    <r>
      <rPr>
        <sz val="10"/>
        <rFont val="Arial"/>
        <family val="2"/>
      </rPr>
      <t xml:space="preserve">Automobile </t>
    </r>
  </si>
  <si>
    <r>
      <t xml:space="preserve">주행세
</t>
    </r>
    <r>
      <rPr>
        <sz val="10"/>
        <rFont val="Arial"/>
        <family val="2"/>
      </rPr>
      <t xml:space="preserve">Motor fuel </t>
    </r>
  </si>
  <si>
    <t>2 0 0 5</t>
  </si>
  <si>
    <t>2 0 0 6</t>
  </si>
  <si>
    <r>
      <t>연</t>
    </r>
    <r>
      <rPr>
        <sz val="10"/>
        <rFont val="Arial"/>
        <family val="2"/>
      </rPr>
      <t xml:space="preserve">  별</t>
    </r>
  </si>
  <si>
    <r>
      <t>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Ordinary Taxes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</si>
  <si>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  Objective Taxes</t>
    </r>
  </si>
  <si>
    <r>
      <t xml:space="preserve">과년도수입
</t>
    </r>
    <r>
      <rPr>
        <sz val="10"/>
        <rFont val="Arial"/>
        <family val="2"/>
      </rPr>
      <t>Revenue from previous year</t>
    </r>
  </si>
  <si>
    <r>
      <t>Y</t>
    </r>
    <r>
      <rPr>
        <sz val="10"/>
        <rFont val="Arial"/>
        <family val="2"/>
      </rPr>
      <t>ear</t>
    </r>
  </si>
  <si>
    <r>
      <t>시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군세</t>
    </r>
    <r>
      <rPr>
        <sz val="10"/>
        <rFont val="Arial"/>
        <family val="2"/>
      </rPr>
      <t xml:space="preserve">     Si, Gun taxes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</si>
  <si>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Province taxes</t>
    </r>
  </si>
  <si>
    <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>Province taxes</t>
    </r>
  </si>
  <si>
    <r>
      <t>시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군세
</t>
    </r>
    <r>
      <rPr>
        <sz val="10"/>
        <rFont val="Arial"/>
        <family val="2"/>
      </rPr>
      <t>Si, Gun taxes</t>
    </r>
  </si>
  <si>
    <r>
      <t xml:space="preserve">종합토지세
</t>
    </r>
    <r>
      <rPr>
        <sz val="10"/>
        <rFont val="Arial"/>
        <family val="2"/>
      </rPr>
      <t xml:space="preserve">Synthesis land </t>
    </r>
  </si>
  <si>
    <r>
      <t xml:space="preserve">농업소득세
</t>
    </r>
    <r>
      <rPr>
        <sz val="10"/>
        <rFont val="Arial"/>
        <family val="2"/>
      </rPr>
      <t>Agriculture income</t>
    </r>
  </si>
  <si>
    <r>
      <t xml:space="preserve">담배소비세
</t>
    </r>
    <r>
      <rPr>
        <sz val="10"/>
        <rFont val="Arial"/>
        <family val="2"/>
      </rPr>
      <t xml:space="preserve">Tobacco consumption 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</si>
  <si>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세
</t>
    </r>
    <r>
      <rPr>
        <sz val="10"/>
        <rFont val="Arial"/>
        <family val="2"/>
      </rPr>
      <t xml:space="preserve">Butchery </t>
    </r>
  </si>
  <si>
    <r>
      <t xml:space="preserve">지역개발세
</t>
    </r>
    <r>
      <rPr>
        <sz val="10"/>
        <rFont val="Arial"/>
        <family val="2"/>
      </rPr>
      <t xml:space="preserve">Regional 
development </t>
    </r>
  </si>
  <si>
    <r>
      <t xml:space="preserve">공동시설세
</t>
    </r>
    <r>
      <rPr>
        <sz val="10"/>
        <rFont val="Arial"/>
        <family val="2"/>
      </rPr>
      <t xml:space="preserve">Facilities </t>
    </r>
  </si>
  <si>
    <r>
      <t xml:space="preserve">지방교육세
</t>
    </r>
    <r>
      <rPr>
        <sz val="10"/>
        <rFont val="Arial"/>
        <family val="2"/>
      </rPr>
      <t xml:space="preserve">Local education </t>
    </r>
  </si>
  <si>
    <r>
      <t>사업소세</t>
    </r>
    <r>
      <rPr>
        <sz val="10"/>
        <rFont val="Arial"/>
        <family val="2"/>
      </rPr>
      <t xml:space="preserve"> Business firm</t>
    </r>
  </si>
  <si>
    <r>
      <t xml:space="preserve">도시계획세
</t>
    </r>
    <r>
      <rPr>
        <sz val="10"/>
        <rFont val="Arial"/>
        <family val="2"/>
      </rPr>
      <t xml:space="preserve">City
planning </t>
    </r>
  </si>
  <si>
    <r>
      <t xml:space="preserve">4. 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   Summary of Budget and Settlement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</si>
  <si>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</si>
  <si>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 xml:space="preserve">  (Unit : thousand won)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</si>
  <si>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</si>
  <si>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예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액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</si>
  <si>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입</t>
    </r>
  </si>
  <si>
    <t>Year</t>
  </si>
  <si>
    <t>Budget</t>
  </si>
  <si>
    <t>Revenue</t>
  </si>
  <si>
    <r>
      <t>일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반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</si>
  <si>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</si>
  <si>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General accounts</t>
  </si>
  <si>
    <t>Special accounts</t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</si>
  <si>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출</t>
    </r>
  </si>
  <si>
    <r>
      <t>잉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여</t>
    </r>
  </si>
  <si>
    <t>Expenditure</t>
  </si>
  <si>
    <t>Surplus</t>
  </si>
  <si>
    <t>2 0 0 6</t>
  </si>
  <si>
    <t>2 0 0 6</t>
  </si>
  <si>
    <t>합계</t>
  </si>
  <si>
    <t>지방세</t>
  </si>
  <si>
    <t> Current non-tax revenues</t>
  </si>
  <si>
    <t>Temporary non-tax revenues</t>
  </si>
  <si>
    <t>사용료</t>
  </si>
  <si>
    <t>수수료</t>
  </si>
  <si>
    <t>사업장수입</t>
  </si>
  <si>
    <t>징수교부금</t>
  </si>
  <si>
    <t>수입</t>
  </si>
  <si>
    <t>Property rents</t>
  </si>
  <si>
    <t>rents</t>
  </si>
  <si>
    <t>fees</t>
  </si>
  <si>
    <t>Business product</t>
  </si>
  <si>
    <t>Interest </t>
  </si>
  <si>
    <t>Property disposal</t>
  </si>
  <si>
    <t>net surplus</t>
  </si>
  <si>
    <t>보조금</t>
  </si>
  <si>
    <t>지방채</t>
  </si>
  <si>
    <t>전입금</t>
  </si>
  <si>
    <t>이월금</t>
  </si>
  <si>
    <t>융자금</t>
  </si>
  <si>
    <t>부담금</t>
  </si>
  <si>
    <t>잡수입</t>
  </si>
  <si>
    <t>Transferred from</t>
  </si>
  <si>
    <t>Carry over</t>
  </si>
  <si>
    <t>Contribution</t>
  </si>
  <si>
    <t>Loan collection</t>
  </si>
  <si>
    <t>Allotment</t>
  </si>
  <si>
    <t xml:space="preserve">Revenue from previous year </t>
  </si>
  <si>
    <t>Local share tax</t>
  </si>
  <si>
    <t>Control grants</t>
  </si>
  <si>
    <t>Subsidies</t>
  </si>
  <si>
    <t>Local borrowing</t>
  </si>
  <si>
    <r>
      <t xml:space="preserve">5. </t>
    </r>
    <r>
      <rPr>
        <b/>
        <sz val="18"/>
        <color indexed="8"/>
        <rFont val="돋움"/>
        <family val="3"/>
      </rPr>
      <t>일반회계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세입예산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개요</t>
    </r>
    <r>
      <rPr>
        <b/>
        <vertAlign val="superscript"/>
        <sz val="18"/>
        <color indexed="8"/>
        <rFont val="Arial"/>
        <family val="2"/>
      </rPr>
      <t xml:space="preserve">1) </t>
    </r>
    <r>
      <rPr>
        <b/>
        <sz val="18"/>
        <color indexed="8"/>
        <rFont val="Arial"/>
        <family val="2"/>
      </rPr>
      <t>Budget Revenues of General Accounts</t>
    </r>
  </si>
  <si>
    <t>2 0 0 2</t>
  </si>
  <si>
    <t>2 0 0 5</t>
  </si>
  <si>
    <t>2 0 0 6</t>
  </si>
  <si>
    <t>2 0 06</t>
  </si>
  <si>
    <t>지방교부세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</si>
  <si>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</si>
  <si>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r>
      <t>세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돋움"/>
        <family val="3"/>
      </rPr>
      <t>수</t>
    </r>
    <r>
      <rPr>
        <sz val="10"/>
        <color indexed="8"/>
        <rFont val="Arial"/>
        <family val="2"/>
      </rPr>
      <t xml:space="preserve">       </t>
    </r>
    <r>
      <rPr>
        <sz val="10"/>
        <color indexed="8"/>
        <rFont val="돋움"/>
        <family val="3"/>
      </rPr>
      <t>입</t>
    </r>
    <r>
      <rPr>
        <sz val="10"/>
        <color indexed="8"/>
        <rFont val="Arial"/>
        <family val="2"/>
      </rPr>
      <t>  Non-tax revenues</t>
    </r>
  </si>
  <si>
    <r>
      <t>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입</t>
    </r>
  </si>
  <si>
    <r>
      <t>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입</t>
    </r>
  </si>
  <si>
    <r>
      <t>재산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임대</t>
    </r>
  </si>
  <si>
    <r>
      <t>이자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수입</t>
    </r>
  </si>
  <si>
    <r>
      <t>재산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매각</t>
    </r>
    <r>
      <rPr>
        <sz val="10"/>
        <color indexed="8"/>
        <rFont val="Arial"/>
        <family val="2"/>
      </rPr>
      <t xml:space="preserve"> </t>
    </r>
  </si>
  <si>
    <t>순세계</t>
  </si>
  <si>
    <t>수입</t>
  </si>
  <si>
    <t xml:space="preserve"> </t>
  </si>
  <si>
    <t>잉여금</t>
  </si>
  <si>
    <t>Collection
grants</t>
  </si>
  <si>
    <r>
      <t>연</t>
    </r>
    <r>
      <rPr>
        <sz val="10"/>
        <rFont val="Arial"/>
        <family val="2"/>
      </rPr>
      <t xml:space="preserve">  별</t>
    </r>
  </si>
  <si>
    <r>
      <t>지방양여금</t>
    </r>
    <r>
      <rPr>
        <vertAlign val="superscript"/>
        <sz val="10"/>
        <rFont val="Arial"/>
        <family val="2"/>
      </rPr>
      <t>2)</t>
    </r>
  </si>
  <si>
    <r>
      <t>조정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교부금</t>
    </r>
  </si>
  <si>
    <t>과년도수입</t>
  </si>
  <si>
    <t>2 0 0 2</t>
  </si>
  <si>
    <t>2 0 0 5</t>
  </si>
  <si>
    <t>2 0 0 6</t>
  </si>
  <si>
    <r>
      <t xml:space="preserve">6.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Revenues of General Accounts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</si>
  <si>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</si>
  <si>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</si>
  <si>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제주세무서</t>
    </r>
  </si>
  <si>
    <t>Donation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</si>
  <si>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</si>
  <si>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세정과</t>
    </r>
  </si>
  <si>
    <r>
      <t>Source :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Tax Div.</t>
    </r>
  </si>
  <si>
    <t xml:space="preserve"> 2001(Jejusi)</t>
  </si>
  <si>
    <t xml:space="preserve"> 2002(Jejusi)</t>
  </si>
  <si>
    <t xml:space="preserve"> 2003(Jejusi)</t>
  </si>
  <si>
    <t xml:space="preserve"> 2004(Jejusi)</t>
  </si>
  <si>
    <t>2 0 0 5</t>
  </si>
  <si>
    <r>
      <t xml:space="preserve"> 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</si>
  <si>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</si>
  <si>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</si>
  <si>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</si>
  <si>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Source : Jeju Special Self-Governing Province Budget Officer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</si>
  <si>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예산담당관실</t>
    </r>
  </si>
  <si>
    <r>
      <t>(</t>
    </r>
    <r>
      <rPr>
        <sz val="10"/>
        <color indexed="8"/>
        <rFont val="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백만원</t>
    </r>
    <r>
      <rPr>
        <sz val="10"/>
        <color indexed="8"/>
        <rFont val="Arial"/>
        <family val="2"/>
      </rPr>
      <t>)</t>
    </r>
  </si>
  <si>
    <t>(Unit : million won)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</si>
  <si>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세정과</t>
    </r>
  </si>
  <si>
    <t>Source : Jeju Special Self-Governing Province Tax Div.</t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</si>
  <si>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: 1) </t>
    </r>
    <r>
      <rPr>
        <sz val="10"/>
        <rFont val="돋움"/>
        <family val="3"/>
      </rPr>
      <t>지정재원은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지방채에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</si>
  <si>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세정과</t>
    </r>
  </si>
  <si>
    <t>Source : Jeju Special Self-Governing Province Tax Div.</t>
  </si>
  <si>
    <r>
      <t>연별</t>
    </r>
    <r>
      <rPr>
        <sz val="10"/>
        <rFont val="Arial"/>
        <family val="2"/>
      </rPr>
      <t xml:space="preserve"> 및 과목별</t>
    </r>
  </si>
  <si>
    <t>Year &amp; Subject</t>
  </si>
  <si>
    <r>
      <t>금</t>
    </r>
    <r>
      <rPr>
        <sz val="10"/>
        <rFont val="Arial"/>
        <family val="2"/>
      </rPr>
      <t xml:space="preserve">    액
Amount</t>
    </r>
  </si>
  <si>
    <r>
      <t>지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</si>
  <si>
    <t>Local tax</t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</si>
  <si>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</si>
  <si>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t>Property rents Revenue</t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</si>
  <si>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</si>
  <si>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of Rents</t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</si>
  <si>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</si>
  <si>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of Fees</t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</si>
  <si>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</si>
  <si>
    <t>Business product Revenue</t>
  </si>
  <si>
    <r>
      <t>징수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교부금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</si>
  <si>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Collection grants Revenue</t>
  </si>
  <si>
    <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</si>
  <si>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Interest Revenue</t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</si>
  <si>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수입</t>
    </r>
  </si>
  <si>
    <t>Property disposal Revenue</t>
  </si>
  <si>
    <r>
      <t>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</si>
  <si>
    <t>Net Annual Carry-over</t>
  </si>
  <si>
    <r>
      <t>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</si>
  <si>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Carry-over</t>
  </si>
  <si>
    <r>
      <t>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</si>
  <si>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Transferred from</t>
  </si>
  <si>
    <t>예탁금및예수금</t>
  </si>
  <si>
    <t>Deposit &amp; Expect Collection</t>
  </si>
  <si>
    <r>
      <t>융자금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</si>
  <si>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Loan collection capital</t>
  </si>
  <si>
    <r>
      <t>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</si>
  <si>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Allotment</t>
  </si>
  <si>
    <r>
      <t>잡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입</t>
    </r>
  </si>
  <si>
    <t>Misellaneous</t>
  </si>
  <si>
    <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</si>
  <si>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from previous year</t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</si>
  <si>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세</t>
    </r>
  </si>
  <si>
    <t>Local share tax</t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</si>
  <si>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</si>
  <si>
    <t>Local transfers</t>
  </si>
  <si>
    <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</si>
  <si>
    <t>Financial Preservation</t>
  </si>
  <si>
    <r>
      <t>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금</t>
    </r>
  </si>
  <si>
    <t>Subsidies</t>
  </si>
  <si>
    <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</si>
  <si>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Local borrowing</t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</si>
  <si>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</t>
    </r>
    <r>
      <rPr>
        <sz val="10"/>
        <rFont val="Arial"/>
        <family val="2"/>
      </rPr>
      <t xml:space="preserve"> (%)
Percent distribution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</si>
  <si>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           </t>
    </r>
    <r>
      <rPr>
        <sz val="10"/>
        <rFont val="Arial"/>
        <family val="2"/>
      </rPr>
      <t>Settlement</t>
    </r>
  </si>
  <si>
    <r>
      <t>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액</t>
    </r>
    <r>
      <rPr>
        <sz val="10"/>
        <rFont val="Arial"/>
        <family val="2"/>
      </rPr>
      <t xml:space="preserve">              </t>
    </r>
    <r>
      <rPr>
        <sz val="10"/>
        <rFont val="Arial"/>
        <family val="2"/>
      </rPr>
      <t>Budget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</si>
  <si>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결산비율</t>
    </r>
    <r>
      <rPr>
        <sz val="10"/>
        <rFont val="Arial"/>
        <family val="2"/>
      </rPr>
      <t>(%)
Budget / Settlement ratio</t>
    </r>
  </si>
  <si>
    <r>
      <t xml:space="preserve"> </t>
    </r>
    <r>
      <rPr>
        <sz val="10"/>
        <rFont val="Arial"/>
        <family val="2"/>
      </rPr>
      <t xml:space="preserve">       2) 2006</t>
    </r>
    <r>
      <rPr>
        <sz val="10"/>
        <rFont val="돋움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  <r>
      <rPr>
        <sz val="10"/>
        <rFont val="Arial"/>
        <family val="2"/>
      </rPr>
      <t>.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</si>
  <si>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</si>
  <si>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</si>
  <si>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</si>
  <si>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Indirect taxes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</si>
  <si>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                      Internal taxes</t>
    </r>
  </si>
  <si>
    <t>Transpor</t>
  </si>
  <si>
    <t>-tation</t>
  </si>
  <si>
    <t>2001(Bukjeju)</t>
  </si>
  <si>
    <t>2002(Bukjeju)</t>
  </si>
  <si>
    <t>2003(Bukjeju)</t>
  </si>
  <si>
    <t>2004(Bukjeju)</t>
  </si>
  <si>
    <r>
      <t xml:space="preserve"> 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</si>
  <si>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</si>
  <si>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</si>
  <si>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</si>
  <si>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 1)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징수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현황임</t>
    </r>
  </si>
  <si>
    <r>
      <t xml:space="preserve">          2) </t>
    </r>
    <r>
      <rPr>
        <sz val="9"/>
        <rFont val="돋움"/>
        <family val="3"/>
      </rPr>
      <t>반올림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차이로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합계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일치하지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않을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있음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</si>
  <si>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'</t>
    </r>
    <r>
      <rPr>
        <sz val="10"/>
        <rFont val="Arial"/>
        <family val="2"/>
      </rPr>
      <t>06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7</t>
    </r>
    <r>
      <rPr>
        <sz val="10"/>
        <rFont val="돋움"/>
        <family val="3"/>
      </rPr>
      <t>월부터는 제주특별자치도세임.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</si>
  <si>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</si>
  <si>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Local
tax</t>
  </si>
  <si>
    <t>기부금및</t>
  </si>
  <si>
    <r>
      <t xml:space="preserve"> </t>
    </r>
    <r>
      <rPr>
        <sz val="10"/>
        <color indexed="8"/>
        <rFont val="돋움"/>
        <family val="3"/>
      </rPr>
      <t>기금수입</t>
    </r>
  </si>
  <si>
    <t>Miscellane-ous</t>
  </si>
  <si>
    <t>Note : Final budget.</t>
  </si>
  <si>
    <r>
      <t xml:space="preserve"> 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한양신명조,한컴돋움"/>
        <family val="3"/>
      </rPr>
      <t>최종예산액임</t>
    </r>
  </si>
  <si>
    <r>
      <t xml:space="preserve">        2) 2005</t>
    </r>
    <r>
      <rPr>
        <sz val="10"/>
        <rFont val="돋움"/>
        <family val="3"/>
      </rPr>
      <t>년이후부터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지방양여금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세목이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없음</t>
    </r>
    <r>
      <rPr>
        <sz val="10"/>
        <rFont val="Arial"/>
        <family val="2"/>
      </rPr>
      <t xml:space="preserve"> </t>
    </r>
  </si>
  <si>
    <r>
      <t xml:space="preserve">  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  <r>
      <rPr>
        <sz val="10"/>
        <rFont val="Arial"/>
        <family val="2"/>
      </rPr>
      <t>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</si>
  <si>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총무과</t>
    </r>
  </si>
  <si>
    <r>
      <t xml:space="preserve"> Source : </t>
    </r>
    <r>
      <rPr>
        <sz val="10"/>
        <rFont val="Arial"/>
        <family val="2"/>
      </rPr>
      <t>Jeju Special Self-Governing Province General Service Div.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</si>
  <si>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</si>
  <si>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시별</t>
    </r>
  </si>
  <si>
    <r>
      <t>Y</t>
    </r>
    <r>
      <rPr>
        <sz val="10"/>
        <rFont val="Arial"/>
        <family val="2"/>
      </rPr>
      <t>ear &amp; City</t>
    </r>
  </si>
  <si>
    <t>2 0 0 6</t>
  </si>
  <si>
    <t>-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</si>
  <si>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</si>
  <si>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</si>
  <si>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서귀포시</t>
  </si>
  <si>
    <t>Seogwipo-si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</si>
  <si>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회계별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</si>
  <si>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</si>
  <si>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예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</si>
  <si>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</si>
  <si>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출</t>
    </r>
  </si>
  <si>
    <t>Year &amp; Account</t>
  </si>
  <si>
    <t>Accounts</t>
  </si>
  <si>
    <t xml:space="preserve">Budget </t>
  </si>
  <si>
    <t>Revenue</t>
  </si>
  <si>
    <t>Expenditure</t>
  </si>
  <si>
    <r>
      <t xml:space="preserve"> 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</si>
  <si>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2001(Jejusi)</t>
  </si>
  <si>
    <r>
      <t xml:space="preserve"> 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</si>
  <si>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2001(Bukjeju)</t>
  </si>
  <si>
    <r>
      <t xml:space="preserve"> 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</si>
  <si>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2002(Jejusi)</t>
  </si>
  <si>
    <r>
      <t xml:space="preserve"> 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</si>
  <si>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2002(Bukjeju)</t>
  </si>
  <si>
    <r>
      <t xml:space="preserve"> 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</si>
  <si>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2003(Jejusi)</t>
  </si>
  <si>
    <r>
      <t xml:space="preserve">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</si>
  <si>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2003(Bukjeju)</t>
  </si>
  <si>
    <r>
      <t xml:space="preserve">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</si>
  <si>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2004(Jejusi)</t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</si>
  <si>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</si>
  <si>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2004(Bukjeju)</t>
  </si>
  <si>
    <r>
      <t>공기업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특별회계</t>
    </r>
  </si>
  <si>
    <r>
      <t>개발사업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특별회계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</si>
  <si>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총무과</t>
    </r>
  </si>
  <si>
    <t xml:space="preserve">                 Source : Jeju Special Self-Governing Province General Service Div.</t>
  </si>
  <si>
    <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</si>
  <si>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</si>
  <si>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t>예산현액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</si>
  <si>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</si>
  <si>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다음년도이월액</t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</si>
  <si>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</si>
  <si>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Change in budget amount after budget finalization</t>
  </si>
  <si>
    <r>
      <t>①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②</t>
    </r>
  </si>
  <si>
    <t>전년도이월액</t>
  </si>
  <si>
    <t>예비비지출결정액</t>
  </si>
  <si>
    <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이체</t>
    </r>
  </si>
  <si>
    <t>Carry-over from</t>
  </si>
  <si>
    <t>Estimated amount</t>
  </si>
  <si>
    <t>Use and</t>
  </si>
  <si>
    <t>Carry-over to</t>
  </si>
  <si>
    <t>previous year</t>
  </si>
  <si>
    <t>of emergency fund</t>
  </si>
  <si>
    <t>Transfer</t>
  </si>
  <si>
    <t>amount</t>
  </si>
  <si>
    <t>next year</t>
  </si>
  <si>
    <t>Unused</t>
  </si>
  <si>
    <t>-</t>
  </si>
  <si>
    <t>2 0 0 2</t>
  </si>
  <si>
    <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</si>
  <si>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Kindergartens</t>
  </si>
  <si>
    <t>초등학교</t>
  </si>
  <si>
    <t>Elementary Schools</t>
  </si>
  <si>
    <r>
      <t>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</si>
  <si>
    <t>Middle Schools</t>
  </si>
  <si>
    <t>고등학교</t>
  </si>
  <si>
    <t>High Schools</t>
  </si>
  <si>
    <t>특수학교</t>
  </si>
  <si>
    <t>Special school</t>
  </si>
  <si>
    <t>기타학교</t>
  </si>
  <si>
    <t>Other schools</t>
  </si>
  <si>
    <t>평생교육</t>
  </si>
  <si>
    <t>continuing education</t>
  </si>
  <si>
    <t>금여관리</t>
  </si>
  <si>
    <t>Monagement of Allowance</t>
  </si>
  <si>
    <t>교육위원회</t>
  </si>
  <si>
    <r>
      <t>본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굴림"/>
        <family val="3"/>
      </rPr>
      <t>청</t>
    </r>
  </si>
  <si>
    <t>Provincial Office of Education</t>
  </si>
  <si>
    <t>지역교육청</t>
  </si>
  <si>
    <t>Local Office of Education</t>
  </si>
  <si>
    <t>교육지원기관</t>
  </si>
  <si>
    <t>Office of Education support</t>
  </si>
  <si>
    <t>지방채상환</t>
  </si>
  <si>
    <t>Local borrowing repayment</t>
  </si>
  <si>
    <t>제지출금</t>
  </si>
  <si>
    <t>예비비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</si>
  <si>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종합민원실</t>
    </r>
  </si>
  <si>
    <r>
      <t xml:space="preserve">Source : </t>
    </r>
    <r>
      <rPr>
        <sz val="10"/>
        <rFont val="Arial"/>
        <family val="2"/>
      </rPr>
      <t>Civil Services Department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</si>
  <si>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</si>
  <si>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한양신명조,한컴돋움"/>
        <family val="3"/>
      </rPr>
      <t>별</t>
    </r>
  </si>
  <si>
    <t>2 0 0 2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</si>
  <si>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예산담당관실</t>
    </r>
  </si>
  <si>
    <t xml:space="preserve"> Source : Jeju Special Self-Governing Province Budget Officer</t>
  </si>
  <si>
    <r>
      <t xml:space="preserve">   </t>
    </r>
    <r>
      <rPr>
        <sz val="10"/>
        <color indexed="8"/>
        <rFont val="한양신명조,한컴돋움"/>
        <family val="3"/>
      </rPr>
      <t>주</t>
    </r>
    <r>
      <rPr>
        <sz val="10"/>
        <color indexed="8"/>
        <rFont val="Arial"/>
        <family val="2"/>
      </rPr>
      <t xml:space="preserve"> : 1) </t>
    </r>
    <r>
      <rPr>
        <sz val="10"/>
        <color indexed="8"/>
        <rFont val="한양신명조,한컴돋움"/>
        <family val="3"/>
      </rPr>
      <t>최종예산액임</t>
    </r>
    <r>
      <rPr>
        <sz val="10"/>
        <color indexed="8"/>
        <rFont val="Arial"/>
        <family val="2"/>
      </rPr>
      <t xml:space="preserve">.  </t>
    </r>
  </si>
  <si>
    <r>
      <t xml:space="preserve">      </t>
    </r>
    <r>
      <rPr>
        <sz val="10"/>
        <rFont val="Arial"/>
        <family val="2"/>
      </rPr>
      <t xml:space="preserve">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  <r>
      <rPr>
        <sz val="10"/>
        <rFont val="Arial"/>
        <family val="2"/>
      </rPr>
      <t>.</t>
    </r>
  </si>
  <si>
    <r>
      <t>ⅩⅤ</t>
    </r>
    <r>
      <rPr>
        <b/>
        <sz val="22"/>
        <rFont val="Arial"/>
        <family val="2"/>
      </rPr>
      <t xml:space="preserve">.  </t>
    </r>
    <r>
      <rPr>
        <b/>
        <sz val="22"/>
        <rFont val="돋움"/>
        <family val="3"/>
      </rPr>
      <t>재</t>
    </r>
    <r>
      <rPr>
        <b/>
        <sz val="22"/>
        <rFont val="Arial"/>
        <family val="2"/>
      </rPr>
      <t xml:space="preserve">     </t>
    </r>
    <r>
      <rPr>
        <b/>
        <sz val="22"/>
        <rFont val="돋움"/>
        <family val="3"/>
      </rPr>
      <t>정</t>
    </r>
    <r>
      <rPr>
        <b/>
        <sz val="22"/>
        <rFont val="Arial"/>
        <family val="2"/>
      </rPr>
      <t xml:space="preserve">        PUBLIC  FINANCE</t>
    </r>
  </si>
  <si>
    <r>
      <t xml:space="preserve">1. </t>
    </r>
    <r>
      <rPr>
        <b/>
        <sz val="18"/>
        <rFont val="굴림"/>
        <family val="3"/>
      </rPr>
      <t>국</t>
    </r>
    <r>
      <rPr>
        <b/>
        <sz val="18"/>
        <rFont val="굴림"/>
        <family val="3"/>
      </rPr>
      <t>세</t>
    </r>
    <r>
      <rPr>
        <b/>
        <sz val="18"/>
        <rFont val="굴림"/>
        <family val="3"/>
      </rPr>
      <t>징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</si>
  <si>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t>-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</si>
</sst>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;\-#,##0,;\-;"/>
    <numFmt numFmtId="177" formatCode="0;[Red]0"/>
    <numFmt numFmtId="178" formatCode="#,##0;;\-;"/>
    <numFmt numFmtId="179" formatCode="#,##0;[Red]#,##0"/>
    <numFmt numFmtId="180" formatCode="#,##0;\-#,##0;\-;"/>
    <numFmt numFmtId="181" formatCode="#,##0_ "/>
    <numFmt numFmtId="182" formatCode="\-"/>
    <numFmt numFmtId="183" formatCode="#,##0_);[Red]\(#,##0\)"/>
    <numFmt numFmtId="184" formatCode="0.0"/>
    <numFmt numFmtId="185" formatCode="0.0_);[Red]\(0.0\)"/>
    <numFmt numFmtId="186" formatCode="#,##0.0_ "/>
    <numFmt numFmtId="187" formatCode="_-* #,##0.0_-;\-* #,##0.0_-;_-* &quot;-&quot;_-;_-@_-"/>
    <numFmt numFmtId="188" formatCode="#,##0.00;;\-;"/>
    <numFmt numFmtId="189" formatCode="0.00_);[Red]\(0.00\)"/>
    <numFmt numFmtId="190" formatCode="0.00;[Red]0.00"/>
    <numFmt numFmtId="191" formatCode="0.0_ "/>
    <numFmt numFmtId="192" formatCode="#,##0\ \ \ \ \ \ ;;\-\ \ \ \ \ \ \ \ \ \ \ \ ;"/>
    <numFmt numFmtId="193" formatCode="#,##0\ \ \ \ \ \ ;\-#,##0\ \ \ \ \ \ ;\ \-\ \ \ \ \ \ \ \ \ \ \ ;"/>
    <numFmt numFmtId="194" formatCode="#,##0\ \ \ \ \ \ ;;\-;"/>
    <numFmt numFmtId="195" formatCode="#,##0\ \ \ \ \ ;\-#,##0\ \ \ \ \ ;\-\ \ ;"/>
    <numFmt numFmtId="196" formatCode="#,##0;;\-"/>
    <numFmt numFmtId="197" formatCode="_ * #,##0_ ;_ * \-#,##0_ ;_ * &quot;-&quot;_ ;_ @_ "/>
    <numFmt numFmtId="198" formatCode="#,##0.00_ "/>
    <numFmt numFmtId="199" formatCode="#,##0.00_);[Red]\(#,##0.00\)"/>
    <numFmt numFmtId="200" formatCode="0_ "/>
    <numFmt numFmtId="201" formatCode="#,##0_);\(#,##0\)"/>
  </numFmts>
  <fonts count="30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0"/>
      <color indexed="10"/>
      <name val="Arial"/>
      <family val="2"/>
    </font>
    <font>
      <sz val="10"/>
      <name val="돋움"/>
      <family val="3"/>
    </font>
    <font>
      <sz val="11"/>
      <name val="돋움"/>
      <family val="3"/>
    </font>
    <font>
      <sz val="10"/>
      <color indexed="8"/>
      <name val="돋움"/>
      <family val="3"/>
    </font>
    <font>
      <b/>
      <sz val="18"/>
      <name val="돋움"/>
      <family val="3"/>
    </font>
    <font>
      <sz val="1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돋움"/>
      <family val="3"/>
    </font>
    <font>
      <b/>
      <vertAlign val="superscript"/>
      <sz val="18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한양신명조,한컴돋움"/>
      <family val="3"/>
    </font>
    <font>
      <b/>
      <sz val="18"/>
      <color indexed="8"/>
      <name val="한양신명조,한컴돋움"/>
      <family val="3"/>
    </font>
    <font>
      <b/>
      <vertAlign val="superscript"/>
      <sz val="18"/>
      <color indexed="8"/>
      <name val="한양신명조,한컴돋움"/>
      <family val="3"/>
    </font>
    <font>
      <b/>
      <sz val="10"/>
      <name val="Arial"/>
      <family val="2"/>
    </font>
    <font>
      <sz val="10"/>
      <color indexed="63"/>
      <name val="굴림"/>
      <family val="3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9"/>
      <name val="굴림"/>
      <family val="3"/>
    </font>
    <font>
      <sz val="9"/>
      <name val="Arial"/>
      <family val="2"/>
    </font>
    <font>
      <sz val="9"/>
      <name val="돋움"/>
      <family val="3"/>
    </font>
    <font>
      <sz val="12"/>
      <name val="바탕체"/>
      <family val="1"/>
    </font>
    <font>
      <b/>
      <sz val="22"/>
      <name val="Arial"/>
      <family val="2"/>
    </font>
    <font>
      <b/>
      <sz val="2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27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0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Continuous" vertical="center" shrinkToFit="1"/>
    </xf>
    <xf numFmtId="0" fontId="0" fillId="0" borderId="5" xfId="0" applyFont="1" applyBorder="1" applyAlignment="1">
      <alignment horizontal="centerContinuous" vertical="center" shrinkToFit="1"/>
    </xf>
    <xf numFmtId="0" fontId="0" fillId="0" borderId="6" xfId="0" applyFont="1" applyBorder="1" applyAlignment="1">
      <alignment horizontal="centerContinuous" vertical="center" shrinkToFit="1"/>
    </xf>
    <xf numFmtId="0" fontId="6" fillId="0" borderId="7" xfId="0" applyFont="1" applyBorder="1" applyAlignment="1">
      <alignment horizontal="centerContinuous" vertical="center" shrinkToFit="1"/>
    </xf>
    <xf numFmtId="0" fontId="6" fillId="0" borderId="6" xfId="0" applyFont="1" applyBorder="1" applyAlignment="1" quotePrefix="1">
      <alignment horizontal="center" vertical="center" wrapText="1" shrinkToFit="1"/>
    </xf>
    <xf numFmtId="0" fontId="6" fillId="0" borderId="8" xfId="0" applyFont="1" applyBorder="1" applyAlignment="1" quotePrefix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shrinkToFit="1"/>
    </xf>
    <xf numFmtId="0" fontId="0" fillId="0" borderId="9" xfId="0" applyFont="1" applyBorder="1" applyAlignment="1">
      <alignment horizontal="centerContinuous" vertical="center"/>
    </xf>
    <xf numFmtId="0" fontId="6" fillId="0" borderId="5" xfId="0" applyFont="1" applyBorder="1" applyAlignment="1" quotePrefix="1">
      <alignment horizontal="center" vertical="center" wrapText="1" shrinkToFit="1"/>
    </xf>
    <xf numFmtId="0" fontId="6" fillId="0" borderId="2" xfId="0" applyFont="1" applyBorder="1" applyAlignment="1" quotePrefix="1">
      <alignment horizontal="center" vertical="center" wrapText="1" shrinkToFit="1"/>
    </xf>
    <xf numFmtId="0" fontId="6" fillId="0" borderId="8" xfId="0" applyFont="1" applyBorder="1" applyAlignment="1" quotePrefix="1">
      <alignment horizontal="center" vertical="center" wrapText="1"/>
    </xf>
    <xf numFmtId="0" fontId="12" fillId="0" borderId="3" xfId="0" applyFont="1" applyFill="1" applyBorder="1" applyAlignment="1">
      <alignment horizontal="center" vertical="center" shrinkToFit="1"/>
    </xf>
    <xf numFmtId="180" fontId="12" fillId="0" borderId="0" xfId="0" applyNumberFormat="1" applyFont="1" applyFill="1" applyBorder="1" applyAlignment="1">
      <alignment horizontal="center" vertical="center" shrinkToFit="1"/>
    </xf>
    <xf numFmtId="179" fontId="12" fillId="0" borderId="0" xfId="0" applyNumberFormat="1" applyFont="1" applyFill="1" applyBorder="1" applyAlignment="1">
      <alignment horizontal="center" vertical="center" shrinkToFit="1"/>
    </xf>
    <xf numFmtId="179" fontId="12" fillId="0" borderId="3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 vertical="center" shrinkToFit="1"/>
    </xf>
    <xf numFmtId="179" fontId="0" fillId="0" borderId="0" xfId="0" applyNumberFormat="1" applyFont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8" fontId="5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96" fontId="20" fillId="0" borderId="0" xfId="17" applyNumberFormat="1" applyFont="1" applyBorder="1" applyAlignment="1">
      <alignment horizontal="center" vertical="center"/>
    </xf>
    <xf numFmtId="196" fontId="0" fillId="0" borderId="0" xfId="17" applyNumberFormat="1" applyFont="1" applyBorder="1" applyAlignment="1">
      <alignment horizontal="center" vertical="center"/>
    </xf>
    <xf numFmtId="196" fontId="12" fillId="0" borderId="0" xfId="17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shrinkToFit="1"/>
    </xf>
    <xf numFmtId="0" fontId="25" fillId="2" borderId="0" xfId="0" applyFont="1" applyFill="1" applyAlignment="1">
      <alignment vertical="center"/>
    </xf>
    <xf numFmtId="0" fontId="25" fillId="2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shrinkToFit="1"/>
    </xf>
    <xf numFmtId="180" fontId="5" fillId="0" borderId="4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179" fontId="5" fillId="0" borderId="4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/>
    </xf>
    <xf numFmtId="197" fontId="12" fillId="0" borderId="11" xfId="18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 vertical="center" wrapText="1"/>
    </xf>
    <xf numFmtId="197" fontId="5" fillId="0" borderId="7" xfId="18" applyFont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>
      <alignment horizontal="right" vertical="center" shrinkToFit="1"/>
    </xf>
    <xf numFmtId="0" fontId="0" fillId="2" borderId="0" xfId="0" applyFont="1" applyFill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184" fontId="12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indent="1" shrinkToFi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0" fillId="0" borderId="0" xfId="17" applyNumberFormat="1" applyFont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" fontId="12" fillId="0" borderId="0" xfId="17" applyNumberFormat="1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 shrinkToFit="1"/>
    </xf>
    <xf numFmtId="0" fontId="2" fillId="2" borderId="0" xfId="0" applyFont="1" applyFill="1" applyAlignment="1">
      <alignment vertical="center"/>
    </xf>
    <xf numFmtId="0" fontId="25" fillId="2" borderId="0" xfId="0" applyFont="1" applyFill="1" applyAlignment="1">
      <alignment horizontal="right" vertical="center" shrinkToFit="1"/>
    </xf>
    <xf numFmtId="181" fontId="0" fillId="0" borderId="0" xfId="17" applyNumberFormat="1" applyFont="1" applyBorder="1" applyAlignment="1">
      <alignment horizontal="right" vertical="center" indent="3"/>
    </xf>
    <xf numFmtId="181" fontId="12" fillId="0" borderId="0" xfId="17" applyNumberFormat="1" applyFont="1" applyBorder="1" applyAlignment="1">
      <alignment horizontal="right" vertical="center" indent="3"/>
    </xf>
    <xf numFmtId="181" fontId="5" fillId="0" borderId="0" xfId="17" applyNumberFormat="1" applyFont="1" applyBorder="1" applyAlignment="1">
      <alignment horizontal="right" vertical="center" indent="3"/>
    </xf>
    <xf numFmtId="181" fontId="5" fillId="0" borderId="3" xfId="17" applyNumberFormat="1" applyFont="1" applyBorder="1" applyAlignment="1">
      <alignment horizontal="right" vertical="center" indent="3"/>
    </xf>
    <xf numFmtId="181" fontId="0" fillId="0" borderId="3" xfId="17" applyNumberFormat="1" applyFont="1" applyBorder="1" applyAlignment="1">
      <alignment horizontal="right" vertical="center" indent="3"/>
    </xf>
    <xf numFmtId="200" fontId="0" fillId="0" borderId="11" xfId="17" applyNumberFormat="1" applyFont="1" applyBorder="1" applyAlignment="1">
      <alignment horizontal="center" vertical="center"/>
    </xf>
    <xf numFmtId="200" fontId="12" fillId="0" borderId="11" xfId="17" applyNumberFormat="1" applyFont="1" applyBorder="1" applyAlignment="1">
      <alignment horizontal="center" vertical="center"/>
    </xf>
    <xf numFmtId="200" fontId="5" fillId="0" borderId="0" xfId="17" applyNumberFormat="1" applyFont="1" applyBorder="1" applyAlignment="1">
      <alignment horizontal="center" vertical="center"/>
    </xf>
    <xf numFmtId="41" fontId="0" fillId="0" borderId="4" xfId="17" applyFont="1" applyBorder="1" applyAlignment="1">
      <alignment horizontal="center" vertical="center"/>
    </xf>
    <xf numFmtId="41" fontId="0" fillId="0" borderId="9" xfId="17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96" fontId="5" fillId="0" borderId="4" xfId="17" applyNumberFormat="1" applyFont="1" applyBorder="1" applyAlignment="1">
      <alignment horizontal="center" vertical="center"/>
    </xf>
    <xf numFmtId="196" fontId="5" fillId="0" borderId="0" xfId="17" applyNumberFormat="1" applyFont="1" applyBorder="1" applyAlignment="1">
      <alignment horizontal="center" vertical="center"/>
    </xf>
    <xf numFmtId="196" fontId="5" fillId="0" borderId="0" xfId="17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 shrinkToFit="1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Fill="1" applyAlignment="1">
      <alignment horizontal="right" vertical="center" shrinkToFit="1"/>
    </xf>
    <xf numFmtId="183" fontId="0" fillId="0" borderId="0" xfId="0" applyNumberFormat="1" applyFont="1" applyFill="1" applyBorder="1" applyAlignment="1">
      <alignment horizontal="right" vertical="center" shrinkToFit="1"/>
    </xf>
    <xf numFmtId="178" fontId="5" fillId="0" borderId="7" xfId="0" applyNumberFormat="1" applyFont="1" applyFill="1" applyBorder="1" applyAlignment="1">
      <alignment horizontal="right" vertical="center" shrinkToFit="1"/>
    </xf>
    <xf numFmtId="178" fontId="5" fillId="0" borderId="4" xfId="0" applyNumberFormat="1" applyFont="1" applyFill="1" applyBorder="1" applyAlignment="1">
      <alignment horizontal="right" vertical="center" shrinkToFit="1"/>
    </xf>
    <xf numFmtId="41" fontId="5" fillId="0" borderId="4" xfId="17" applyFont="1" applyFill="1" applyBorder="1" applyAlignment="1">
      <alignment horizontal="right" vertical="center" shrinkToFit="1"/>
    </xf>
    <xf numFmtId="180" fontId="5" fillId="0" borderId="4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83" fontId="0" fillId="0" borderId="0" xfId="0" applyNumberFormat="1" applyFont="1" applyFill="1" applyBorder="1" applyAlignment="1">
      <alignment vertical="center" shrinkToFit="1"/>
    </xf>
    <xf numFmtId="178" fontId="5" fillId="0" borderId="4" xfId="0" applyNumberFormat="1" applyFont="1" applyFill="1" applyBorder="1" applyAlignment="1">
      <alignment vertical="center" shrinkToFit="1"/>
    </xf>
    <xf numFmtId="41" fontId="5" fillId="0" borderId="4" xfId="17" applyFont="1" applyFill="1" applyBorder="1" applyAlignment="1">
      <alignment vertical="center" shrinkToFit="1"/>
    </xf>
    <xf numFmtId="0" fontId="12" fillId="0" borderId="12" xfId="0" applyFont="1" applyBorder="1" applyAlignment="1">
      <alignment horizontal="left" vertical="center" indent="1"/>
    </xf>
    <xf numFmtId="197" fontId="12" fillId="0" borderId="11" xfId="18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181" fontId="0" fillId="0" borderId="11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 shrinkToFit="1"/>
    </xf>
    <xf numFmtId="182" fontId="0" fillId="0" borderId="0" xfId="0" applyNumberFormat="1" applyFont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 shrinkToFit="1"/>
    </xf>
    <xf numFmtId="178" fontId="12" fillId="0" borderId="11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 applyBorder="1" applyAlignment="1">
      <alignment horizontal="right" vertical="center" shrinkToFit="1"/>
    </xf>
    <xf numFmtId="180" fontId="12" fillId="0" borderId="11" xfId="0" applyNumberFormat="1" applyFont="1" applyFill="1" applyBorder="1" applyAlignment="1">
      <alignment horizontal="right" vertical="center" shrinkToFit="1"/>
    </xf>
    <xf numFmtId="180" fontId="5" fillId="0" borderId="7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Border="1" applyAlignment="1">
      <alignment horizontal="right" vertical="center"/>
    </xf>
    <xf numFmtId="181" fontId="0" fillId="0" borderId="3" xfId="0" applyNumberFormat="1" applyFont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3" xfId="0" applyNumberFormat="1" applyFont="1" applyFill="1" applyBorder="1" applyAlignment="1">
      <alignment horizontal="right" vertical="center" shrinkToFit="1"/>
    </xf>
    <xf numFmtId="180" fontId="5" fillId="0" borderId="9" xfId="0" applyNumberFormat="1" applyFont="1" applyFill="1" applyBorder="1" applyAlignment="1">
      <alignment horizontal="right" vertical="center" shrinkToFit="1"/>
    </xf>
    <xf numFmtId="41" fontId="0" fillId="0" borderId="0" xfId="17" applyFont="1" applyBorder="1" applyAlignment="1">
      <alignment horizontal="right" vertical="center" shrinkToFit="1"/>
    </xf>
    <xf numFmtId="41" fontId="0" fillId="0" borderId="0" xfId="17" applyFont="1" applyBorder="1" applyAlignment="1">
      <alignment horizontal="right" vertical="center"/>
    </xf>
    <xf numFmtId="41" fontId="12" fillId="0" borderId="0" xfId="17" applyFont="1" applyFill="1" applyBorder="1" applyAlignment="1">
      <alignment horizontal="right" vertical="center" shrinkToFit="1"/>
    </xf>
    <xf numFmtId="41" fontId="0" fillId="0" borderId="3" xfId="17" applyFont="1" applyBorder="1" applyAlignment="1">
      <alignment horizontal="right" vertical="center"/>
    </xf>
    <xf numFmtId="41" fontId="12" fillId="0" borderId="11" xfId="17" applyFont="1" applyBorder="1" applyAlignment="1">
      <alignment horizontal="right" vertical="center" shrinkToFit="1"/>
    </xf>
    <xf numFmtId="41" fontId="5" fillId="0" borderId="4" xfId="17" applyFont="1" applyBorder="1" applyAlignment="1">
      <alignment horizontal="right" vertical="center" shrinkToFit="1"/>
    </xf>
    <xf numFmtId="41" fontId="5" fillId="0" borderId="9" xfId="17" applyFont="1" applyFill="1" applyBorder="1" applyAlignment="1">
      <alignment horizontal="right" vertical="center" shrinkToFit="1"/>
    </xf>
    <xf numFmtId="0" fontId="2" fillId="0" borderId="0" xfId="0" applyFont="1" applyFill="1" applyAlignment="1">
      <alignment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12" fillId="0" borderId="0" xfId="17" applyNumberFormat="1" applyFont="1" applyFill="1" applyBorder="1" applyAlignment="1">
      <alignment shrinkToFit="1"/>
    </xf>
    <xf numFmtId="41" fontId="12" fillId="0" borderId="0" xfId="17" applyFont="1" applyFill="1" applyBorder="1" applyAlignment="1">
      <alignment shrinkToFit="1"/>
    </xf>
    <xf numFmtId="41" fontId="12" fillId="0" borderId="0" xfId="17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41" fontId="12" fillId="0" borderId="0" xfId="17" applyFont="1" applyFill="1" applyBorder="1" applyAlignment="1">
      <alignment horizontal="right" shrinkToFit="1"/>
    </xf>
    <xf numFmtId="41" fontId="12" fillId="0" borderId="0" xfId="17" applyFont="1" applyFill="1" applyBorder="1" applyAlignment="1">
      <alignment horizontal="right"/>
    </xf>
    <xf numFmtId="41" fontId="12" fillId="0" borderId="0" xfId="17" applyFont="1" applyFill="1" applyBorder="1" applyAlignment="1">
      <alignment horizontal="right" vertical="center"/>
    </xf>
    <xf numFmtId="41" fontId="5" fillId="0" borderId="4" xfId="17" applyFont="1" applyFill="1" applyBorder="1" applyAlignment="1">
      <alignment horizontal="right" vertical="center"/>
    </xf>
    <xf numFmtId="41" fontId="5" fillId="0" borderId="4" xfId="17" applyNumberFormat="1" applyFont="1" applyFill="1" applyBorder="1" applyAlignment="1">
      <alignment vertical="center" shrinkToFit="1"/>
    </xf>
    <xf numFmtId="41" fontId="5" fillId="0" borderId="4" xfId="17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2"/>
    </xf>
    <xf numFmtId="0" fontId="0" fillId="0" borderId="3" xfId="0" applyFont="1" applyFill="1" applyBorder="1" applyAlignment="1">
      <alignment horizontal="center" vertical="center"/>
    </xf>
    <xf numFmtId="184" fontId="12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4" fontId="0" fillId="0" borderId="0" xfId="17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4" fontId="0" fillId="0" borderId="4" xfId="17" applyNumberFormat="1" applyFont="1" applyFill="1" applyBorder="1" applyAlignment="1">
      <alignment horizontal="center" vertical="center"/>
    </xf>
    <xf numFmtId="184" fontId="12" fillId="0" borderId="9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indent="5"/>
    </xf>
    <xf numFmtId="197" fontId="12" fillId="0" borderId="11" xfId="18" applyFont="1" applyBorder="1" applyAlignment="1">
      <alignment horizontal="left" vertical="center" indent="5"/>
    </xf>
    <xf numFmtId="0" fontId="12" fillId="0" borderId="11" xfId="0" applyFont="1" applyBorder="1" applyAlignment="1">
      <alignment horizontal="left" vertical="center" indent="5"/>
    </xf>
    <xf numFmtId="0" fontId="5" fillId="0" borderId="3" xfId="0" applyFont="1" applyFill="1" applyBorder="1" applyAlignment="1">
      <alignment horizontal="center" vertical="center"/>
    </xf>
    <xf numFmtId="1" fontId="5" fillId="0" borderId="0" xfId="17" applyNumberFormat="1" applyFont="1" applyFill="1" applyAlignment="1">
      <alignment horizontal="center" vertical="center"/>
    </xf>
    <xf numFmtId="184" fontId="5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1" xfId="0" applyFont="1" applyFill="1" applyBorder="1" applyAlignment="1" quotePrefix="1">
      <alignment horizontal="left" vertical="center" indent="1" shrinkToFit="1"/>
    </xf>
    <xf numFmtId="0" fontId="0" fillId="0" borderId="7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00" fontId="0" fillId="0" borderId="11" xfId="17" applyNumberFormat="1" applyFont="1" applyBorder="1" applyAlignment="1">
      <alignment horizontal="center" vertical="center"/>
    </xf>
    <xf numFmtId="181" fontId="0" fillId="0" borderId="0" xfId="17" applyNumberFormat="1" applyFont="1" applyBorder="1" applyAlignment="1">
      <alignment horizontal="right" vertical="center" indent="3"/>
    </xf>
    <xf numFmtId="0" fontId="0" fillId="0" borderId="3" xfId="0" applyFont="1" applyBorder="1" applyAlignment="1">
      <alignment horizontal="left" vertical="center" indent="2"/>
    </xf>
    <xf numFmtId="0" fontId="0" fillId="2" borderId="14" xfId="0" applyFont="1" applyFill="1" applyBorder="1" applyAlignment="1">
      <alignment horizontal="right" vertical="center" shrinkToFit="1"/>
    </xf>
    <xf numFmtId="181" fontId="0" fillId="0" borderId="0" xfId="0" applyNumberFormat="1" applyFont="1" applyFill="1" applyAlignment="1">
      <alignment vertical="center" shrinkToFit="1"/>
    </xf>
    <xf numFmtId="183" fontId="0" fillId="0" borderId="0" xfId="0" applyNumberFormat="1" applyFont="1" applyFill="1" applyAlignment="1">
      <alignment horizontal="right" vertical="center"/>
    </xf>
    <xf numFmtId="183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83" fontId="5" fillId="0" borderId="0" xfId="0" applyNumberFormat="1" applyFont="1" applyFill="1" applyAlignment="1">
      <alignment horizontal="right" vertical="center"/>
    </xf>
    <xf numFmtId="183" fontId="5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1" shrinkToFit="1"/>
    </xf>
    <xf numFmtId="0" fontId="4" fillId="0" borderId="3" xfId="0" applyFont="1" applyFill="1" applyBorder="1" applyAlignment="1" quotePrefix="1">
      <alignment horizontal="center" vertical="center" shrinkToFit="1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7" xfId="0" applyNumberFormat="1" applyFont="1" applyFill="1" applyBorder="1" applyAlignment="1">
      <alignment horizontal="right" vertical="center"/>
    </xf>
    <xf numFmtId="183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 indent="1" shrinkToFit="1"/>
    </xf>
    <xf numFmtId="0" fontId="4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12" fillId="0" borderId="3" xfId="0" applyNumberFormat="1" applyFont="1" applyFill="1" applyBorder="1" applyAlignment="1">
      <alignment horizontal="right" vertical="center"/>
    </xf>
    <xf numFmtId="181" fontId="12" fillId="0" borderId="9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horizontal="right" vertical="center" indent="1"/>
    </xf>
    <xf numFmtId="0" fontId="21" fillId="0" borderId="3" xfId="0" applyFont="1" applyFill="1" applyBorder="1" applyAlignment="1">
      <alignment horizontal="center" vertical="center" shrinkToFit="1"/>
    </xf>
    <xf numFmtId="183" fontId="22" fillId="0" borderId="0" xfId="0" applyNumberFormat="1" applyFont="1" applyFill="1" applyAlignment="1">
      <alignment horizontal="right" vertical="center" indent="1"/>
    </xf>
    <xf numFmtId="0" fontId="23" fillId="0" borderId="0" xfId="0" applyFont="1" applyFill="1" applyAlignment="1">
      <alignment vertical="center"/>
    </xf>
    <xf numFmtId="0" fontId="21" fillId="0" borderId="9" xfId="0" applyFont="1" applyFill="1" applyBorder="1" applyAlignment="1">
      <alignment horizontal="center" vertical="center" shrinkToFit="1"/>
    </xf>
    <xf numFmtId="183" fontId="22" fillId="0" borderId="4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 quotePrefix="1">
      <alignment horizontal="left" vertical="center"/>
    </xf>
    <xf numFmtId="183" fontId="0" fillId="0" borderId="0" xfId="0" applyNumberFormat="1" applyFont="1" applyFill="1" applyAlignment="1">
      <alignment horizontal="right" vertical="center" indent="1"/>
    </xf>
    <xf numFmtId="0" fontId="0" fillId="0" borderId="11" xfId="0" applyFont="1" applyFill="1" applyBorder="1" applyAlignment="1" quotePrefix="1">
      <alignment horizontal="left" vertical="center" shrinkToFit="1"/>
    </xf>
    <xf numFmtId="0" fontId="0" fillId="0" borderId="3" xfId="0" applyFont="1" applyFill="1" applyBorder="1" applyAlignment="1">
      <alignment horizontal="center" vertical="center"/>
    </xf>
    <xf numFmtId="183" fontId="0" fillId="0" borderId="3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shrinkToFit="1"/>
    </xf>
    <xf numFmtId="3" fontId="0" fillId="0" borderId="11" xfId="0" applyNumberFormat="1" applyFont="1" applyFill="1" applyBorder="1" applyAlignment="1">
      <alignment horizontal="left" vertical="center" shrinkToFit="1"/>
    </xf>
    <xf numFmtId="3" fontId="0" fillId="0" borderId="7" xfId="0" applyNumberFormat="1" applyFont="1" applyFill="1" applyBorder="1" applyAlignment="1">
      <alignment horizontal="left" vertical="center" shrinkToFit="1"/>
    </xf>
    <xf numFmtId="181" fontId="22" fillId="0" borderId="4" xfId="0" applyNumberFormat="1" applyFont="1" applyFill="1" applyBorder="1" applyAlignment="1">
      <alignment horizontal="right" vertical="center" indent="1"/>
    </xf>
    <xf numFmtId="0" fontId="0" fillId="0" borderId="3" xfId="0" applyFont="1" applyBorder="1" applyAlignment="1">
      <alignment horizontal="left" vertical="center"/>
    </xf>
    <xf numFmtId="41" fontId="0" fillId="0" borderId="0" xfId="17" applyFont="1" applyBorder="1" applyAlignment="1">
      <alignment horizontal="right" vertical="center" shrinkToFit="1"/>
    </xf>
    <xf numFmtId="41" fontId="12" fillId="0" borderId="0" xfId="17" applyFont="1" applyBorder="1" applyAlignment="1">
      <alignment horizontal="right" vertical="center" shrinkToFit="1"/>
    </xf>
    <xf numFmtId="41" fontId="5" fillId="0" borderId="9" xfId="17" applyFont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center" vertical="center"/>
    </xf>
    <xf numFmtId="183" fontId="0" fillId="0" borderId="0" xfId="17" applyNumberFormat="1" applyFont="1" applyAlignment="1">
      <alignment horizontal="right" vertical="center" indent="2"/>
    </xf>
    <xf numFmtId="183" fontId="12" fillId="0" borderId="0" xfId="17" applyNumberFormat="1" applyFont="1" applyAlignment="1">
      <alignment horizontal="right" vertical="center" indent="2"/>
    </xf>
    <xf numFmtId="183" fontId="5" fillId="0" borderId="0" xfId="0" applyNumberFormat="1" applyFont="1" applyFill="1" applyAlignment="1">
      <alignment horizontal="right" vertical="center" indent="2" shrinkToFit="1"/>
    </xf>
    <xf numFmtId="183" fontId="0" fillId="0" borderId="0" xfId="0" applyNumberFormat="1" applyFont="1" applyFill="1" applyAlignment="1">
      <alignment horizontal="right" vertical="center" indent="2" shrinkToFit="1"/>
    </xf>
    <xf numFmtId="183" fontId="0" fillId="0" borderId="7" xfId="0" applyNumberFormat="1" applyFont="1" applyFill="1" applyBorder="1" applyAlignment="1">
      <alignment horizontal="right" vertical="center" indent="2" shrinkToFit="1"/>
    </xf>
    <xf numFmtId="183" fontId="0" fillId="0" borderId="4" xfId="0" applyNumberFormat="1" applyFont="1" applyFill="1" applyBorder="1" applyAlignment="1">
      <alignment horizontal="right" vertical="center" indent="2" shrinkToFit="1"/>
    </xf>
    <xf numFmtId="0" fontId="0" fillId="2" borderId="0" xfId="0" applyFont="1" applyFill="1" applyBorder="1" applyAlignment="1">
      <alignment vertical="center" shrinkToFit="1"/>
    </xf>
    <xf numFmtId="183" fontId="0" fillId="0" borderId="0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8" fontId="5" fillId="0" borderId="4" xfId="0" applyNumberFormat="1" applyFont="1" applyFill="1" applyBorder="1" applyAlignment="1">
      <alignment horizontal="center" vertical="center" shrinkToFit="1"/>
    </xf>
    <xf numFmtId="181" fontId="0" fillId="0" borderId="0" xfId="17" applyNumberFormat="1" applyFont="1" applyFill="1" applyAlignment="1">
      <alignment horizontal="right" vertical="center" indent="2"/>
    </xf>
    <xf numFmtId="181" fontId="0" fillId="0" borderId="4" xfId="17" applyNumberFormat="1" applyFont="1" applyFill="1" applyBorder="1" applyAlignment="1">
      <alignment horizontal="right" vertical="center" indent="2"/>
    </xf>
    <xf numFmtId="41" fontId="5" fillId="0" borderId="0" xfId="17" applyFont="1" applyFill="1" applyAlignment="1">
      <alignment horizontal="center" vertical="center"/>
    </xf>
    <xf numFmtId="41" fontId="0" fillId="0" borderId="0" xfId="17" applyFont="1" applyFill="1" applyBorder="1" applyAlignment="1">
      <alignment horizontal="center" vertical="center"/>
    </xf>
    <xf numFmtId="41" fontId="0" fillId="0" borderId="4" xfId="17" applyFont="1" applyFill="1" applyBorder="1" applyAlignment="1">
      <alignment horizontal="center" vertical="center"/>
    </xf>
    <xf numFmtId="181" fontId="12" fillId="0" borderId="13" xfId="17" applyNumberFormat="1" applyFont="1" applyFill="1" applyBorder="1" applyAlignment="1">
      <alignment horizontal="center" vertical="center"/>
    </xf>
    <xf numFmtId="181" fontId="12" fillId="0" borderId="0" xfId="17" applyNumberFormat="1" applyFont="1" applyFill="1" applyBorder="1" applyAlignment="1">
      <alignment horizontal="right" vertical="center" indent="2"/>
    </xf>
    <xf numFmtId="181" fontId="5" fillId="0" borderId="0" xfId="17" applyNumberFormat="1" applyFont="1" applyFill="1" applyAlignment="1">
      <alignment horizontal="right" vertical="center" indent="2"/>
    </xf>
    <xf numFmtId="181" fontId="0" fillId="0" borderId="0" xfId="17" applyNumberFormat="1" applyFont="1" applyFill="1" applyBorder="1" applyAlignment="1">
      <alignment horizontal="right" vertical="center" indent="2"/>
    </xf>
    <xf numFmtId="181" fontId="12" fillId="0" borderId="0" xfId="17" applyNumberFormat="1" applyFont="1" applyFill="1" applyBorder="1" applyAlignment="1">
      <alignment horizontal="right" vertical="center" indent="3"/>
    </xf>
    <xf numFmtId="181" fontId="5" fillId="0" borderId="0" xfId="17" applyNumberFormat="1" applyFont="1" applyFill="1" applyAlignment="1">
      <alignment horizontal="right" vertical="center" indent="3"/>
    </xf>
    <xf numFmtId="181" fontId="0" fillId="0" borderId="0" xfId="17" applyNumberFormat="1" applyFont="1" applyFill="1" applyBorder="1" applyAlignment="1">
      <alignment horizontal="right" vertical="center" indent="3"/>
    </xf>
    <xf numFmtId="181" fontId="0" fillId="0" borderId="4" xfId="17" applyNumberFormat="1" applyFont="1" applyFill="1" applyBorder="1" applyAlignment="1">
      <alignment horizontal="right" vertical="center" indent="3"/>
    </xf>
    <xf numFmtId="183" fontId="0" fillId="0" borderId="0" xfId="0" applyNumberFormat="1" applyFont="1" applyFill="1" applyAlignment="1">
      <alignment horizontal="center" vertical="center"/>
    </xf>
    <xf numFmtId="183" fontId="5" fillId="0" borderId="0" xfId="0" applyNumberFormat="1" applyFont="1" applyFill="1" applyAlignment="1">
      <alignment horizontal="center" vertical="center"/>
    </xf>
    <xf numFmtId="183" fontId="22" fillId="0" borderId="0" xfId="0" applyNumberFormat="1" applyFont="1" applyFill="1" applyAlignment="1">
      <alignment horizontal="center" vertical="center"/>
    </xf>
    <xf numFmtId="183" fontId="22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41" fontId="0" fillId="0" borderId="0" xfId="17" applyFont="1" applyFill="1" applyBorder="1" applyAlignment="1">
      <alignment horizontal="right" vertical="center" shrinkToFit="1"/>
    </xf>
    <xf numFmtId="41" fontId="0" fillId="0" borderId="0" xfId="17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1" fontId="0" fillId="0" borderId="0" xfId="17" applyFont="1" applyFill="1" applyBorder="1" applyAlignment="1">
      <alignment horizontal="right" vertical="center" shrinkToFit="1"/>
    </xf>
    <xf numFmtId="197" fontId="12" fillId="0" borderId="11" xfId="18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7" xfId="17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/>
    </xf>
    <xf numFmtId="181" fontId="20" fillId="0" borderId="0" xfId="17" applyNumberFormat="1" applyFont="1" applyFill="1" applyBorder="1" applyAlignment="1">
      <alignment horizontal="center" vertical="center"/>
    </xf>
    <xf numFmtId="181" fontId="0" fillId="0" borderId="0" xfId="17" applyNumberFormat="1" applyFont="1" applyFill="1" applyBorder="1" applyAlignment="1">
      <alignment horizontal="center" vertical="center"/>
    </xf>
    <xf numFmtId="181" fontId="12" fillId="0" borderId="0" xfId="17" applyNumberFormat="1" applyFont="1" applyFill="1" applyBorder="1" applyAlignment="1">
      <alignment horizontal="center" vertical="center"/>
    </xf>
    <xf numFmtId="181" fontId="5" fillId="0" borderId="4" xfId="17" applyNumberFormat="1" applyFont="1" applyFill="1" applyBorder="1" applyAlignment="1">
      <alignment horizontal="center" vertical="center" shrinkToFit="1"/>
    </xf>
    <xf numFmtId="181" fontId="5" fillId="0" borderId="4" xfId="17" applyNumberFormat="1" applyFont="1" applyFill="1" applyBorder="1" applyAlignment="1">
      <alignment horizontal="right" vertical="center" indent="2" shrinkToFit="1"/>
    </xf>
    <xf numFmtId="181" fontId="0" fillId="0" borderId="0" xfId="17" applyNumberFormat="1" applyFont="1" applyFill="1" applyBorder="1" applyAlignment="1">
      <alignment horizontal="right" vertical="center" indent="3"/>
    </xf>
    <xf numFmtId="181" fontId="5" fillId="0" borderId="4" xfId="17" applyNumberFormat="1" applyFont="1" applyFill="1" applyBorder="1" applyAlignment="1">
      <alignment horizontal="right" vertical="center" indent="3" shrinkToFit="1"/>
    </xf>
    <xf numFmtId="181" fontId="0" fillId="0" borderId="0" xfId="17" applyNumberFormat="1" applyFont="1" applyFill="1" applyBorder="1" applyAlignment="1">
      <alignment horizontal="right" vertical="center" indent="2" shrinkToFit="1"/>
    </xf>
    <xf numFmtId="181" fontId="0" fillId="0" borderId="0" xfId="17" applyNumberFormat="1" applyFont="1" applyFill="1" applyBorder="1" applyAlignment="1">
      <alignment horizontal="right" vertical="center" indent="2" shrinkToFit="1"/>
    </xf>
    <xf numFmtId="181" fontId="12" fillId="0" borderId="0" xfId="17" applyNumberFormat="1" applyFont="1" applyFill="1" applyBorder="1" applyAlignment="1">
      <alignment horizontal="right" vertical="center" indent="2" shrinkToFit="1"/>
    </xf>
    <xf numFmtId="181" fontId="0" fillId="0" borderId="0" xfId="17" applyNumberFormat="1" applyFont="1" applyFill="1" applyBorder="1" applyAlignment="1">
      <alignment horizontal="right" vertical="center" indent="1" shrinkToFit="1"/>
    </xf>
    <xf numFmtId="181" fontId="0" fillId="0" borderId="0" xfId="17" applyNumberFormat="1" applyFont="1" applyFill="1" applyBorder="1" applyAlignment="1">
      <alignment horizontal="right" vertical="center" indent="1" shrinkToFit="1"/>
    </xf>
    <xf numFmtId="181" fontId="12" fillId="0" borderId="0" xfId="17" applyNumberFormat="1" applyFont="1" applyFill="1" applyBorder="1" applyAlignment="1">
      <alignment horizontal="right" vertical="center" indent="1" shrinkToFit="1"/>
    </xf>
    <xf numFmtId="181" fontId="5" fillId="0" borderId="4" xfId="17" applyNumberFormat="1" applyFont="1" applyFill="1" applyBorder="1" applyAlignment="1">
      <alignment horizontal="right" vertical="center" indent="1" shrinkToFit="1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179" fontId="4" fillId="2" borderId="1" xfId="0" applyNumberFormat="1" applyFont="1" applyFill="1" applyBorder="1" applyAlignment="1">
      <alignment horizontal="center" vertical="center" shrinkToFit="1"/>
    </xf>
    <xf numFmtId="179" fontId="4" fillId="2" borderId="14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179" fontId="4" fillId="2" borderId="16" xfId="0" applyNumberFormat="1" applyFont="1" applyFill="1" applyBorder="1" applyAlignment="1">
      <alignment horizontal="center" vertical="center" shrinkToFit="1"/>
    </xf>
    <xf numFmtId="179" fontId="0" fillId="2" borderId="16" xfId="0" applyNumberFormat="1" applyFont="1" applyFill="1" applyBorder="1" applyAlignment="1">
      <alignment horizontal="center" vertical="center" shrinkToFit="1"/>
    </xf>
    <xf numFmtId="179" fontId="0" fillId="2" borderId="0" xfId="0" applyNumberFormat="1" applyFont="1" applyFill="1" applyBorder="1" applyAlignment="1">
      <alignment horizontal="center" vertical="center" shrinkToFit="1"/>
    </xf>
    <xf numFmtId="179" fontId="0" fillId="2" borderId="16" xfId="0" applyNumberFormat="1" applyFont="1" applyFill="1" applyBorder="1" applyAlignment="1" quotePrefix="1">
      <alignment horizontal="center" vertical="center" shrinkToFit="1"/>
    </xf>
    <xf numFmtId="179" fontId="0" fillId="2" borderId="2" xfId="0" applyNumberFormat="1" applyFont="1" applyFill="1" applyBorder="1" applyAlignment="1" quotePrefix="1">
      <alignment horizontal="center" vertical="center" shrinkToFit="1"/>
    </xf>
    <xf numFmtId="179" fontId="0" fillId="2" borderId="2" xfId="0" applyNumberFormat="1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49" fontId="0" fillId="2" borderId="4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6" fillId="2" borderId="5" xfId="0" applyFont="1" applyFill="1" applyBorder="1" applyAlignment="1">
      <alignment horizontal="centerContinuous" vertical="center" shrinkToFit="1"/>
    </xf>
    <xf numFmtId="0" fontId="0" fillId="2" borderId="5" xfId="0" applyFont="1" applyFill="1" applyBorder="1" applyAlignment="1">
      <alignment horizontal="centerContinuous" vertical="center" shrinkToFit="1"/>
    </xf>
    <xf numFmtId="0" fontId="0" fillId="2" borderId="11" xfId="0" applyFont="1" applyFill="1" applyBorder="1" applyAlignment="1" quotePrefix="1">
      <alignment horizontal="center" vertical="center" wrapText="1" shrinkToFit="1"/>
    </xf>
    <xf numFmtId="0" fontId="0" fillId="2" borderId="6" xfId="0" applyFont="1" applyFill="1" applyBorder="1" applyAlignment="1">
      <alignment horizontal="centerContinuous" vertical="center" shrinkToFit="1"/>
    </xf>
    <xf numFmtId="0" fontId="6" fillId="2" borderId="7" xfId="0" applyFont="1" applyFill="1" applyBorder="1" applyAlignment="1">
      <alignment horizontal="centerContinuous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 quotePrefix="1">
      <alignment horizontal="center" vertical="center" wrapText="1" shrinkToFit="1"/>
    </xf>
    <xf numFmtId="0" fontId="6" fillId="2" borderId="8" xfId="0" applyFont="1" applyFill="1" applyBorder="1" applyAlignment="1" quotePrefix="1">
      <alignment horizontal="center" vertical="center" wrapText="1" shrinkToFit="1"/>
    </xf>
    <xf numFmtId="179" fontId="6" fillId="2" borderId="11" xfId="0" applyNumberFormat="1" applyFont="1" applyFill="1" applyBorder="1" applyAlignment="1">
      <alignment horizontal="center" vertical="center" shrinkToFit="1"/>
    </xf>
    <xf numFmtId="179" fontId="6" fillId="2" borderId="16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8" fillId="2" borderId="1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wrapText="1"/>
    </xf>
    <xf numFmtId="0" fontId="12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shrinkToFit="1"/>
    </xf>
    <xf numFmtId="0" fontId="8" fillId="2" borderId="21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8" fillId="2" borderId="18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shrinkToFit="1"/>
    </xf>
    <xf numFmtId="0" fontId="0" fillId="2" borderId="2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indent="2"/>
    </xf>
    <xf numFmtId="181" fontId="0" fillId="0" borderId="11" xfId="17" applyNumberFormat="1" applyFont="1" applyFill="1" applyBorder="1" applyAlignment="1">
      <alignment horizontal="right" vertical="center" indent="4"/>
    </xf>
    <xf numFmtId="186" fontId="0" fillId="0" borderId="0" xfId="17" applyNumberFormat="1" applyFont="1" applyFill="1" applyBorder="1" applyAlignment="1">
      <alignment horizontal="center" vertical="center"/>
    </xf>
    <xf numFmtId="183" fontId="0" fillId="0" borderId="0" xfId="17" applyNumberFormat="1" applyFont="1" applyFill="1" applyBorder="1" applyAlignment="1">
      <alignment horizontal="right" vertical="center" indent="4"/>
    </xf>
    <xf numFmtId="181" fontId="0" fillId="0" borderId="0" xfId="17" applyNumberFormat="1" applyFont="1" applyFill="1" applyBorder="1" applyAlignment="1">
      <alignment horizontal="right" vertical="center" indent="2"/>
    </xf>
    <xf numFmtId="184" fontId="0" fillId="0" borderId="3" xfId="0" applyNumberFormat="1" applyFont="1" applyFill="1" applyBorder="1" applyAlignment="1">
      <alignment horizontal="right" vertical="center" indent="2"/>
    </xf>
    <xf numFmtId="0" fontId="12" fillId="0" borderId="12" xfId="0" applyFont="1" applyFill="1" applyBorder="1" applyAlignment="1">
      <alignment horizontal="left" vertical="center" indent="3"/>
    </xf>
    <xf numFmtId="197" fontId="12" fillId="0" borderId="11" xfId="18" applyFont="1" applyFill="1" applyBorder="1" applyAlignment="1">
      <alignment horizontal="left" vertical="center" indent="3"/>
    </xf>
    <xf numFmtId="0" fontId="12" fillId="0" borderId="11" xfId="0" applyFont="1" applyFill="1" applyBorder="1" applyAlignment="1">
      <alignment horizontal="left" vertical="center" indent="3"/>
    </xf>
    <xf numFmtId="181" fontId="12" fillId="0" borderId="11" xfId="17" applyNumberFormat="1" applyFont="1" applyFill="1" applyBorder="1" applyAlignment="1">
      <alignment horizontal="right" vertical="center" indent="4"/>
    </xf>
    <xf numFmtId="186" fontId="12" fillId="0" borderId="0" xfId="17" applyNumberFormat="1" applyFont="1" applyFill="1" applyBorder="1" applyAlignment="1">
      <alignment horizontal="center" vertical="center"/>
    </xf>
    <xf numFmtId="183" fontId="12" fillId="0" borderId="0" xfId="17" applyNumberFormat="1" applyFont="1" applyFill="1" applyBorder="1" applyAlignment="1">
      <alignment horizontal="right" vertical="center" indent="4"/>
    </xf>
    <xf numFmtId="184" fontId="12" fillId="0" borderId="3" xfId="0" applyNumberFormat="1" applyFont="1" applyFill="1" applyBorder="1" applyAlignment="1">
      <alignment horizontal="right" vertical="center" indent="2"/>
    </xf>
    <xf numFmtId="0" fontId="0" fillId="0" borderId="3" xfId="0" applyFont="1" applyFill="1" applyBorder="1" applyAlignment="1">
      <alignment horizontal="left" vertical="center" indent="2"/>
    </xf>
    <xf numFmtId="186" fontId="12" fillId="0" borderId="0" xfId="0" applyNumberFormat="1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right" vertical="center" indent="2"/>
    </xf>
    <xf numFmtId="181" fontId="5" fillId="0" borderId="11" xfId="17" applyNumberFormat="1" applyFont="1" applyFill="1" applyBorder="1" applyAlignment="1">
      <alignment horizontal="right" vertical="center" indent="4"/>
    </xf>
    <xf numFmtId="186" fontId="5" fillId="0" borderId="0" xfId="17" applyNumberFormat="1" applyFont="1" applyFill="1" applyBorder="1" applyAlignment="1">
      <alignment horizontal="center" vertical="center"/>
    </xf>
    <xf numFmtId="183" fontId="5" fillId="0" borderId="0" xfId="17" applyNumberFormat="1" applyFont="1" applyFill="1" applyBorder="1" applyAlignment="1">
      <alignment horizontal="right" vertical="center" indent="4"/>
    </xf>
    <xf numFmtId="184" fontId="5" fillId="0" borderId="0" xfId="0" applyNumberFormat="1" applyFont="1" applyFill="1" applyBorder="1" applyAlignment="1">
      <alignment horizontal="right" vertical="center" indent="2"/>
    </xf>
    <xf numFmtId="189" fontId="5" fillId="0" borderId="3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98" fontId="12" fillId="0" borderId="0" xfId="17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>
      <alignment horizontal="right" vertical="center" indent="2"/>
    </xf>
    <xf numFmtId="189" fontId="12" fillId="0" borderId="3" xfId="0" applyNumberFormat="1" applyFont="1" applyFill="1" applyBorder="1" applyAlignment="1">
      <alignment horizontal="right" vertical="center" indent="2"/>
    </xf>
    <xf numFmtId="0" fontId="0" fillId="0" borderId="11" xfId="0" applyFont="1" applyFill="1" applyBorder="1" applyAlignment="1">
      <alignment horizontal="left" vertical="center" indent="1" shrinkToFit="1"/>
    </xf>
    <xf numFmtId="0" fontId="0" fillId="0" borderId="11" xfId="0" applyFont="1" applyFill="1" applyBorder="1" applyAlignment="1" quotePrefix="1">
      <alignment horizontal="left" vertical="center" indent="1" shrinkToFit="1"/>
    </xf>
    <xf numFmtId="41" fontId="12" fillId="0" borderId="11" xfId="17" applyFont="1" applyFill="1" applyBorder="1" applyAlignment="1">
      <alignment horizontal="right" vertical="center" indent="4"/>
    </xf>
    <xf numFmtId="199" fontId="0" fillId="0" borderId="0" xfId="0" applyNumberFormat="1" applyFont="1" applyFill="1" applyBorder="1" applyAlignment="1">
      <alignment horizontal="center" vertical="center"/>
    </xf>
    <xf numFmtId="189" fontId="12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81" fontId="12" fillId="0" borderId="7" xfId="17" applyNumberFormat="1" applyFont="1" applyFill="1" applyBorder="1" applyAlignment="1">
      <alignment horizontal="right" vertical="center" indent="4"/>
    </xf>
    <xf numFmtId="198" fontId="12" fillId="0" borderId="4" xfId="17" applyNumberFormat="1" applyFont="1" applyFill="1" applyBorder="1" applyAlignment="1">
      <alignment horizontal="center" vertical="center"/>
    </xf>
    <xf numFmtId="183" fontId="12" fillId="0" borderId="4" xfId="17" applyNumberFormat="1" applyFont="1" applyFill="1" applyBorder="1" applyAlignment="1">
      <alignment horizontal="right" vertical="center" indent="4"/>
    </xf>
    <xf numFmtId="199" fontId="0" fillId="0" borderId="4" xfId="0" applyNumberFormat="1" applyFont="1" applyFill="1" applyBorder="1" applyAlignment="1">
      <alignment horizontal="right" vertical="center" indent="2"/>
    </xf>
    <xf numFmtId="189" fontId="12" fillId="0" borderId="9" xfId="0" applyNumberFormat="1" applyFont="1" applyFill="1" applyBorder="1" applyAlignment="1">
      <alignment horizontal="right" vertical="center" indent="2"/>
    </xf>
    <xf numFmtId="0" fontId="0" fillId="0" borderId="7" xfId="0" applyFont="1" applyFill="1" applyBorder="1" applyAlignment="1" quotePrefix="1">
      <alignment horizontal="left" vertical="center" indent="1" shrinkToFit="1"/>
    </xf>
    <xf numFmtId="0" fontId="0" fillId="2" borderId="0" xfId="0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7" fillId="2" borderId="2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12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 quotePrefix="1">
      <alignment horizontal="center" vertical="center" shrinkToFit="1"/>
    </xf>
    <xf numFmtId="181" fontId="0" fillId="2" borderId="0" xfId="0" applyNumberFormat="1" applyFont="1" applyFill="1" applyAlignment="1">
      <alignment vertical="center" shrinkToFit="1"/>
    </xf>
    <xf numFmtId="0" fontId="0" fillId="2" borderId="14" xfId="0" applyFont="1" applyFill="1" applyBorder="1" applyAlignment="1">
      <alignment vertical="center" shrinkToFit="1"/>
    </xf>
    <xf numFmtId="181" fontId="4" fillId="2" borderId="1" xfId="0" applyNumberFormat="1" applyFont="1" applyFill="1" applyBorder="1" applyAlignment="1" quotePrefix="1">
      <alignment horizontal="center" vertical="center" shrinkToFit="1"/>
    </xf>
    <xf numFmtId="0" fontId="0" fillId="2" borderId="16" xfId="0" applyFont="1" applyFill="1" applyBorder="1" applyAlignment="1" quotePrefix="1">
      <alignment horizontal="center" vertical="center" shrinkToFit="1"/>
    </xf>
    <xf numFmtId="181" fontId="0" fillId="2" borderId="16" xfId="0" applyNumberFormat="1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vertical="center" shrinkToFit="1"/>
    </xf>
    <xf numFmtId="181" fontId="0" fillId="2" borderId="2" xfId="0" applyNumberFormat="1" applyFont="1" applyFill="1" applyBorder="1" applyAlignment="1" quotePrefix="1">
      <alignment horizontal="center" vertical="center" shrinkToFit="1"/>
    </xf>
    <xf numFmtId="0" fontId="0" fillId="2" borderId="0" xfId="0" applyFont="1" applyFill="1" applyAlignment="1" quotePrefix="1">
      <alignment horizontal="right" vertical="center"/>
    </xf>
    <xf numFmtId="0" fontId="4" fillId="2" borderId="12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4" fillId="2" borderId="10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 quotePrefix="1">
      <alignment horizontal="center" vertical="center" shrinkToFit="1"/>
    </xf>
    <xf numFmtId="0" fontId="4" fillId="2" borderId="6" xfId="0" applyFont="1" applyFill="1" applyBorder="1" applyAlignment="1" quotePrefix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vertical="center" shrinkToFit="1"/>
    </xf>
    <xf numFmtId="0" fontId="25" fillId="2" borderId="0" xfId="0" applyFont="1" applyFill="1" applyBorder="1" applyAlignment="1">
      <alignment vertical="center" shrinkToFit="1"/>
    </xf>
    <xf numFmtId="0" fontId="25" fillId="2" borderId="0" xfId="0" applyFont="1" applyFill="1" applyBorder="1" applyAlignment="1" quotePrefix="1">
      <alignment horizontal="right" vertical="center" shrinkToFit="1"/>
    </xf>
    <xf numFmtId="179" fontId="6" fillId="2" borderId="12" xfId="0" applyNumberFormat="1" applyFont="1" applyFill="1" applyBorder="1" applyAlignment="1">
      <alignment horizontal="center" vertical="center" shrinkToFit="1"/>
    </xf>
    <xf numFmtId="179" fontId="0" fillId="2" borderId="14" xfId="0" applyNumberFormat="1" applyFont="1" applyFill="1" applyBorder="1" applyAlignment="1">
      <alignment horizontal="center" vertical="center" shrinkToFit="1"/>
    </xf>
    <xf numFmtId="179" fontId="0" fillId="2" borderId="15" xfId="0" applyNumberFormat="1" applyFont="1" applyFill="1" applyBorder="1" applyAlignment="1">
      <alignment horizontal="center" vertical="center" shrinkToFit="1"/>
    </xf>
    <xf numFmtId="179" fontId="0" fillId="2" borderId="7" xfId="0" applyNumberFormat="1" applyFont="1" applyFill="1" applyBorder="1" applyAlignment="1" quotePrefix="1">
      <alignment horizontal="center" vertical="center" shrinkToFit="1"/>
    </xf>
    <xf numFmtId="179" fontId="0" fillId="2" borderId="4" xfId="0" applyNumberFormat="1" applyFont="1" applyFill="1" applyBorder="1" applyAlignment="1">
      <alignment horizontal="center" vertical="center" shrinkToFit="1"/>
    </xf>
    <xf numFmtId="179" fontId="0" fillId="2" borderId="9" xfId="0" applyNumberFormat="1" applyFont="1" applyFill="1" applyBorder="1" applyAlignment="1">
      <alignment horizontal="center" vertical="center" shrinkToFit="1"/>
    </xf>
    <xf numFmtId="179" fontId="0" fillId="2" borderId="7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right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13" fillId="0" borderId="0" xfId="0" applyFont="1" applyFill="1" applyAlignment="1">
      <alignment horizont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12" fillId="2" borderId="22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18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0" fontId="12" fillId="2" borderId="3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17" fillId="2" borderId="1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2" borderId="19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14" xfId="0" applyFont="1" applyFill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ont="1" applyFill="1" applyBorder="1" applyAlignment="1" quotePrefix="1">
      <alignment horizontal="center" vertical="center" shrinkToFit="1"/>
    </xf>
    <xf numFmtId="0" fontId="2" fillId="0" borderId="0" xfId="0" applyFont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41" fontId="12" fillId="0" borderId="0" xfId="17" applyNumberFormat="1" applyFont="1" applyFill="1" applyBorder="1" applyAlignment="1">
      <alignment horizontal="center" shrinkToFit="1"/>
    </xf>
    <xf numFmtId="41" fontId="5" fillId="0" borderId="4" xfId="17" applyNumberFormat="1" applyFont="1" applyFill="1" applyBorder="1" applyAlignment="1">
      <alignment horizontal="center" vertical="center" shrinkToFit="1"/>
    </xf>
    <xf numFmtId="181" fontId="12" fillId="0" borderId="0" xfId="17" applyNumberFormat="1" applyFont="1" applyFill="1" applyBorder="1" applyAlignment="1">
      <alignment horizontal="center" vertical="center" shrinkToFit="1"/>
    </xf>
    <xf numFmtId="181" fontId="5" fillId="0" borderId="4" xfId="17" applyNumberFormat="1" applyFont="1" applyFill="1" applyBorder="1" applyAlignment="1">
      <alignment horizontal="right" vertical="center" indent="2"/>
    </xf>
  </cellXfs>
  <cellStyles count="7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4">
      <selection activeCell="H10" sqref="H10"/>
    </sheetView>
  </sheetViews>
  <sheetFormatPr defaultColWidth="9.140625" defaultRowHeight="12.75"/>
  <cols>
    <col min="1" max="1" width="11.421875" style="134" customWidth="1"/>
    <col min="2" max="2" width="11.140625" style="134" customWidth="1"/>
    <col min="3" max="7" width="10.140625" style="134" customWidth="1"/>
    <col min="8" max="8" width="8.8515625" style="134" customWidth="1"/>
    <col min="9" max="9" width="11.57421875" style="134" customWidth="1"/>
    <col min="10" max="10" width="10.57421875" style="134" customWidth="1"/>
    <col min="11" max="12" width="10.140625" style="134" customWidth="1"/>
    <col min="13" max="13" width="12.28125" style="134" customWidth="1"/>
    <col min="14" max="14" width="10.140625" style="134" customWidth="1"/>
    <col min="15" max="15" width="12.28125" style="134" customWidth="1"/>
    <col min="16" max="16384" width="9.140625" style="134" customWidth="1"/>
  </cols>
  <sheetData>
    <row r="1" spans="1:12" s="1" customFormat="1" ht="25.5" customHeight="1">
      <c r="A1" s="479" t="s">
        <v>561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pans="1:13" s="1" customFormat="1" ht="24.75" customHeight="1">
      <c r="A2" s="484" t="s">
        <v>562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</row>
    <row r="3" spans="1:12" s="1" customFormat="1" ht="15.75" customHeight="1">
      <c r="A3" s="336" t="s">
        <v>147</v>
      </c>
      <c r="B3" s="336"/>
      <c r="C3" s="2"/>
      <c r="D3" s="2"/>
      <c r="E3" s="2"/>
      <c r="F3" s="2"/>
      <c r="G3" s="2"/>
      <c r="H3" s="2"/>
      <c r="I3" s="2"/>
      <c r="J3" s="2"/>
      <c r="K3" s="2"/>
      <c r="L3" s="3" t="s">
        <v>148</v>
      </c>
    </row>
    <row r="4" spans="1:12" s="1" customFormat="1" ht="19.5" customHeight="1">
      <c r="A4" s="488" t="s">
        <v>434</v>
      </c>
      <c r="B4" s="4" t="s">
        <v>149</v>
      </c>
      <c r="C4" s="485" t="s">
        <v>150</v>
      </c>
      <c r="D4" s="491"/>
      <c r="E4" s="491"/>
      <c r="F4" s="491"/>
      <c r="G4" s="491"/>
      <c r="H4" s="491"/>
      <c r="I4" s="491"/>
      <c r="J4" s="491"/>
      <c r="K4" s="492"/>
      <c r="L4" s="481" t="s">
        <v>436</v>
      </c>
    </row>
    <row r="5" spans="1:12" s="1" customFormat="1" ht="19.5" customHeight="1">
      <c r="A5" s="489"/>
      <c r="B5" s="346"/>
      <c r="C5" s="347" t="s">
        <v>151</v>
      </c>
      <c r="D5" s="485" t="s">
        <v>152</v>
      </c>
      <c r="E5" s="486"/>
      <c r="F5" s="486"/>
      <c r="G5" s="486"/>
      <c r="H5" s="486"/>
      <c r="I5" s="486"/>
      <c r="J5" s="486"/>
      <c r="K5" s="487"/>
      <c r="L5" s="482"/>
    </row>
    <row r="6" spans="1:12" s="1" customFormat="1" ht="19.5" customHeight="1">
      <c r="A6" s="489"/>
      <c r="B6" s="346"/>
      <c r="C6" s="348"/>
      <c r="D6" s="347" t="s">
        <v>153</v>
      </c>
      <c r="E6" s="349" t="s">
        <v>154</v>
      </c>
      <c r="F6" s="349" t="s">
        <v>155</v>
      </c>
      <c r="G6" s="349" t="s">
        <v>156</v>
      </c>
      <c r="H6" s="349" t="s">
        <v>157</v>
      </c>
      <c r="I6" s="350" t="s">
        <v>158</v>
      </c>
      <c r="J6" s="349" t="s">
        <v>159</v>
      </c>
      <c r="K6" s="349" t="s">
        <v>160</v>
      </c>
      <c r="L6" s="482"/>
    </row>
    <row r="7" spans="1:12" s="1" customFormat="1" ht="18.75" customHeight="1">
      <c r="A7" s="489"/>
      <c r="B7" s="346" t="s">
        <v>162</v>
      </c>
      <c r="C7" s="348"/>
      <c r="D7" s="348"/>
      <c r="E7" s="346"/>
      <c r="F7" s="346"/>
      <c r="G7" s="346"/>
      <c r="H7" s="346"/>
      <c r="I7" s="346"/>
      <c r="J7" s="346"/>
      <c r="K7" s="346" t="s">
        <v>163</v>
      </c>
      <c r="L7" s="482"/>
    </row>
    <row r="8" spans="1:12" s="1" customFormat="1" ht="18.75" customHeight="1">
      <c r="A8" s="490"/>
      <c r="B8" s="5" t="s">
        <v>165</v>
      </c>
      <c r="C8" s="351" t="s">
        <v>166</v>
      </c>
      <c r="D8" s="351" t="s">
        <v>167</v>
      </c>
      <c r="E8" s="352" t="s">
        <v>168</v>
      </c>
      <c r="F8" s="352" t="s">
        <v>169</v>
      </c>
      <c r="G8" s="352" t="s">
        <v>170</v>
      </c>
      <c r="H8" s="353" t="s">
        <v>362</v>
      </c>
      <c r="I8" s="352" t="s">
        <v>171</v>
      </c>
      <c r="J8" s="352"/>
      <c r="K8" s="5" t="s">
        <v>172</v>
      </c>
      <c r="L8" s="483"/>
    </row>
    <row r="9" spans="1:12" ht="17.25" customHeight="1">
      <c r="A9" s="133" t="s">
        <v>174</v>
      </c>
      <c r="B9" s="148">
        <v>282998453</v>
      </c>
      <c r="C9" s="148">
        <v>272272397</v>
      </c>
      <c r="D9" s="148">
        <v>152326410</v>
      </c>
      <c r="E9" s="149">
        <v>119781580</v>
      </c>
      <c r="F9" s="149">
        <v>24551483</v>
      </c>
      <c r="G9" s="149">
        <v>7670815</v>
      </c>
      <c r="H9" s="138">
        <v>0</v>
      </c>
      <c r="I9" s="138">
        <v>322532</v>
      </c>
      <c r="J9" s="286" t="s">
        <v>363</v>
      </c>
      <c r="K9" s="138">
        <v>0</v>
      </c>
      <c r="L9" s="137" t="s">
        <v>174</v>
      </c>
    </row>
    <row r="10" spans="1:12" ht="17.25" customHeight="1">
      <c r="A10" s="133" t="s">
        <v>175</v>
      </c>
      <c r="B10" s="148">
        <v>307812719</v>
      </c>
      <c r="C10" s="148">
        <v>298746988</v>
      </c>
      <c r="D10" s="148">
        <v>167914430</v>
      </c>
      <c r="E10" s="149">
        <v>129865024</v>
      </c>
      <c r="F10" s="149">
        <v>30494940</v>
      </c>
      <c r="G10" s="149">
        <v>7554466</v>
      </c>
      <c r="H10" s="138">
        <v>0</v>
      </c>
      <c r="I10" s="138">
        <v>0</v>
      </c>
      <c r="J10" s="286" t="s">
        <v>363</v>
      </c>
      <c r="K10" s="138">
        <v>0</v>
      </c>
      <c r="L10" s="137" t="s">
        <v>175</v>
      </c>
    </row>
    <row r="11" spans="1:12" ht="17.25" customHeight="1">
      <c r="A11" s="133" t="s">
        <v>176</v>
      </c>
      <c r="B11" s="148">
        <v>318274655</v>
      </c>
      <c r="C11" s="148">
        <v>311137317</v>
      </c>
      <c r="D11" s="148">
        <v>173090198</v>
      </c>
      <c r="E11" s="149">
        <v>122420223</v>
      </c>
      <c r="F11" s="149">
        <v>36519192</v>
      </c>
      <c r="G11" s="149">
        <v>14150783</v>
      </c>
      <c r="H11" s="138">
        <v>0</v>
      </c>
      <c r="I11" s="138">
        <v>0</v>
      </c>
      <c r="J11" s="286" t="s">
        <v>363</v>
      </c>
      <c r="K11" s="138">
        <v>0</v>
      </c>
      <c r="L11" s="137" t="s">
        <v>176</v>
      </c>
    </row>
    <row r="12" spans="1:12" ht="17.25" customHeight="1">
      <c r="A12" s="133" t="s">
        <v>177</v>
      </c>
      <c r="B12" s="148">
        <v>357122760</v>
      </c>
      <c r="C12" s="148">
        <v>350068033</v>
      </c>
      <c r="D12" s="148">
        <v>198047001</v>
      </c>
      <c r="E12" s="149">
        <v>134668486</v>
      </c>
      <c r="F12" s="149">
        <v>35812933</v>
      </c>
      <c r="G12" s="149">
        <v>27565582</v>
      </c>
      <c r="H12" s="138">
        <v>0</v>
      </c>
      <c r="I12" s="138">
        <v>0</v>
      </c>
      <c r="J12" s="286" t="s">
        <v>363</v>
      </c>
      <c r="K12" s="138">
        <v>0</v>
      </c>
      <c r="L12" s="137" t="s">
        <v>177</v>
      </c>
    </row>
    <row r="13" spans="1:12" ht="17.25" customHeight="1">
      <c r="A13" s="133" t="s">
        <v>178</v>
      </c>
      <c r="B13" s="150">
        <v>354232</v>
      </c>
      <c r="C13" s="150">
        <v>344661</v>
      </c>
      <c r="D13" s="150">
        <v>191638</v>
      </c>
      <c r="E13" s="151">
        <v>137276</v>
      </c>
      <c r="F13" s="151">
        <v>44547</v>
      </c>
      <c r="G13" s="151">
        <v>2988</v>
      </c>
      <c r="H13" s="151">
        <v>6827</v>
      </c>
      <c r="I13" s="284" t="s">
        <v>24</v>
      </c>
      <c r="J13" s="151">
        <v>2095</v>
      </c>
      <c r="K13" s="284" t="s">
        <v>24</v>
      </c>
      <c r="L13" s="137" t="s">
        <v>178</v>
      </c>
    </row>
    <row r="14" spans="1:12" s="49" customFormat="1" ht="17.25" customHeight="1">
      <c r="A14" s="85" t="s">
        <v>179</v>
      </c>
      <c r="B14" s="152">
        <f>SUM(C14,J26:M26)</f>
        <v>373642</v>
      </c>
      <c r="C14" s="153">
        <f>SUM(D14,B26,H26,I26)</f>
        <v>365066</v>
      </c>
      <c r="D14" s="153">
        <f>SUM(E14:K14)</f>
        <v>215236</v>
      </c>
      <c r="E14" s="153">
        <v>146877</v>
      </c>
      <c r="F14" s="153">
        <v>50461</v>
      </c>
      <c r="G14" s="153">
        <v>3096</v>
      </c>
      <c r="H14" s="153">
        <v>7556</v>
      </c>
      <c r="I14" s="285" t="s">
        <v>24</v>
      </c>
      <c r="J14" s="154">
        <v>7246</v>
      </c>
      <c r="K14" s="285" t="s">
        <v>363</v>
      </c>
      <c r="L14" s="90" t="s">
        <v>179</v>
      </c>
    </row>
    <row r="15" spans="1:13" ht="9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35"/>
    </row>
    <row r="16" spans="1:16" s="1" customFormat="1" ht="19.5" customHeight="1">
      <c r="A16" s="488" t="s">
        <v>434</v>
      </c>
      <c r="B16" s="493" t="s">
        <v>438</v>
      </c>
      <c r="C16" s="486"/>
      <c r="D16" s="486"/>
      <c r="E16" s="486"/>
      <c r="F16" s="486"/>
      <c r="G16" s="486"/>
      <c r="H16" s="486"/>
      <c r="I16" s="487"/>
      <c r="J16" s="354" t="s">
        <v>180</v>
      </c>
      <c r="K16" s="354" t="s">
        <v>181</v>
      </c>
      <c r="L16" s="355" t="s">
        <v>182</v>
      </c>
      <c r="M16" s="354" t="s">
        <v>183</v>
      </c>
      <c r="N16" s="481" t="s">
        <v>435</v>
      </c>
      <c r="O16" s="356"/>
      <c r="P16" s="357"/>
    </row>
    <row r="17" spans="1:16" s="1" customFormat="1" ht="19.5" customHeight="1">
      <c r="A17" s="489"/>
      <c r="B17" s="494" t="s">
        <v>437</v>
      </c>
      <c r="C17" s="414"/>
      <c r="D17" s="414"/>
      <c r="E17" s="414"/>
      <c r="F17" s="414"/>
      <c r="G17" s="415"/>
      <c r="H17" s="358" t="s">
        <v>184</v>
      </c>
      <c r="I17" s="358" t="s">
        <v>185</v>
      </c>
      <c r="J17" s="359"/>
      <c r="K17" s="359"/>
      <c r="L17" s="360"/>
      <c r="M17" s="359"/>
      <c r="N17" s="482"/>
      <c r="O17" s="357"/>
      <c r="P17" s="357"/>
    </row>
    <row r="18" spans="1:16" s="1" customFormat="1" ht="19.5" customHeight="1">
      <c r="A18" s="489"/>
      <c r="B18" s="347" t="s">
        <v>153</v>
      </c>
      <c r="C18" s="347" t="s">
        <v>161</v>
      </c>
      <c r="D18" s="354" t="s">
        <v>186</v>
      </c>
      <c r="E18" s="354" t="s">
        <v>187</v>
      </c>
      <c r="F18" s="354" t="s">
        <v>188</v>
      </c>
      <c r="G18" s="354" t="s">
        <v>189</v>
      </c>
      <c r="H18" s="359"/>
      <c r="I18" s="359"/>
      <c r="J18" s="359"/>
      <c r="K18" s="359"/>
      <c r="L18" s="360"/>
      <c r="M18" s="359" t="s">
        <v>190</v>
      </c>
      <c r="N18" s="482"/>
      <c r="O18" s="357"/>
      <c r="P18" s="357"/>
    </row>
    <row r="19" spans="1:16" s="1" customFormat="1" ht="19.5" customHeight="1">
      <c r="A19" s="489"/>
      <c r="B19" s="348"/>
      <c r="C19" s="348" t="s">
        <v>164</v>
      </c>
      <c r="D19" s="359" t="s">
        <v>191</v>
      </c>
      <c r="E19" s="359"/>
      <c r="F19" s="361" t="s">
        <v>192</v>
      </c>
      <c r="G19" s="359"/>
      <c r="H19" s="359"/>
      <c r="I19" s="361" t="s">
        <v>193</v>
      </c>
      <c r="J19" s="359"/>
      <c r="K19" s="359"/>
      <c r="L19" s="360" t="s">
        <v>439</v>
      </c>
      <c r="M19" s="359" t="s">
        <v>194</v>
      </c>
      <c r="N19" s="482"/>
      <c r="O19" s="357"/>
      <c r="P19" s="357"/>
    </row>
    <row r="20" spans="1:16" s="1" customFormat="1" ht="19.5" customHeight="1">
      <c r="A20" s="490"/>
      <c r="B20" s="5" t="s">
        <v>167</v>
      </c>
      <c r="C20" s="351" t="s">
        <v>173</v>
      </c>
      <c r="D20" s="362" t="s">
        <v>195</v>
      </c>
      <c r="E20" s="362" t="s">
        <v>196</v>
      </c>
      <c r="F20" s="362" t="s">
        <v>197</v>
      </c>
      <c r="G20" s="362" t="s">
        <v>198</v>
      </c>
      <c r="H20" s="362" t="s">
        <v>199</v>
      </c>
      <c r="I20" s="363" t="s">
        <v>200</v>
      </c>
      <c r="J20" s="362" t="s">
        <v>201</v>
      </c>
      <c r="K20" s="362" t="s">
        <v>202</v>
      </c>
      <c r="L20" s="366" t="s">
        <v>440</v>
      </c>
      <c r="M20" s="363" t="s">
        <v>203</v>
      </c>
      <c r="N20" s="483"/>
      <c r="O20" s="357"/>
      <c r="P20" s="357"/>
    </row>
    <row r="21" spans="1:16" ht="16.5" customHeight="1">
      <c r="A21" s="133" t="s">
        <v>174</v>
      </c>
      <c r="B21" s="156">
        <v>106576371</v>
      </c>
      <c r="C21" s="156">
        <v>85643598</v>
      </c>
      <c r="D21" s="156">
        <v>10749129</v>
      </c>
      <c r="E21" s="156">
        <v>9651230</v>
      </c>
      <c r="F21" s="138">
        <v>531770</v>
      </c>
      <c r="G21" s="138">
        <v>644</v>
      </c>
      <c r="H21" s="156">
        <v>30700</v>
      </c>
      <c r="I21" s="156">
        <v>13338916</v>
      </c>
      <c r="J21" s="156">
        <v>7120</v>
      </c>
      <c r="K21" s="156">
        <v>7384246</v>
      </c>
      <c r="L21" s="138">
        <v>10266</v>
      </c>
      <c r="M21" s="156">
        <v>3324424</v>
      </c>
      <c r="N21" s="137" t="s">
        <v>174</v>
      </c>
      <c r="O21" s="138"/>
      <c r="P21" s="136"/>
    </row>
    <row r="22" spans="1:16" ht="16.5" customHeight="1">
      <c r="A22" s="133" t="s">
        <v>204</v>
      </c>
      <c r="B22" s="156">
        <v>118558146</v>
      </c>
      <c r="C22" s="156">
        <v>100203154</v>
      </c>
      <c r="D22" s="156">
        <v>6374912</v>
      </c>
      <c r="E22" s="156">
        <v>11614720</v>
      </c>
      <c r="F22" s="138">
        <v>364298</v>
      </c>
      <c r="G22" s="138">
        <v>1062</v>
      </c>
      <c r="H22" s="156">
        <v>51874</v>
      </c>
      <c r="I22" s="156">
        <v>12222538</v>
      </c>
      <c r="J22" s="156">
        <v>22655</v>
      </c>
      <c r="K22" s="156">
        <v>7086065</v>
      </c>
      <c r="L22" s="138">
        <v>0</v>
      </c>
      <c r="M22" s="156">
        <v>1957011</v>
      </c>
      <c r="N22" s="137" t="s">
        <v>204</v>
      </c>
      <c r="O22" s="138"/>
      <c r="P22" s="136"/>
    </row>
    <row r="23" spans="1:16" ht="16.5" customHeight="1">
      <c r="A23" s="133" t="s">
        <v>176</v>
      </c>
      <c r="B23" s="156">
        <v>128303674</v>
      </c>
      <c r="C23" s="156">
        <v>112897691</v>
      </c>
      <c r="D23" s="156">
        <v>2989078</v>
      </c>
      <c r="E23" s="156">
        <v>12035357</v>
      </c>
      <c r="F23" s="138">
        <v>381548</v>
      </c>
      <c r="G23" s="138">
        <v>0</v>
      </c>
      <c r="H23" s="156">
        <v>47054</v>
      </c>
      <c r="I23" s="156">
        <v>9696391</v>
      </c>
      <c r="J23" s="156">
        <v>541</v>
      </c>
      <c r="K23" s="156">
        <v>6111661</v>
      </c>
      <c r="L23" s="138">
        <v>0</v>
      </c>
      <c r="M23" s="156">
        <v>1025136</v>
      </c>
      <c r="N23" s="137" t="s">
        <v>176</v>
      </c>
      <c r="O23" s="138"/>
      <c r="P23" s="136"/>
    </row>
    <row r="24" spans="1:16" ht="16.5" customHeight="1">
      <c r="A24" s="133" t="s">
        <v>177</v>
      </c>
      <c r="B24" s="156">
        <v>142631968</v>
      </c>
      <c r="C24" s="156">
        <v>127017550</v>
      </c>
      <c r="D24" s="156">
        <v>2256630</v>
      </c>
      <c r="E24" s="156">
        <v>13022501</v>
      </c>
      <c r="F24" s="138">
        <v>335287</v>
      </c>
      <c r="G24" s="138">
        <v>0</v>
      </c>
      <c r="H24" s="156">
        <v>58548</v>
      </c>
      <c r="I24" s="156">
        <v>9330516</v>
      </c>
      <c r="J24" s="156">
        <v>1219</v>
      </c>
      <c r="K24" s="156">
        <v>6140971</v>
      </c>
      <c r="L24" s="138">
        <v>-10519</v>
      </c>
      <c r="M24" s="156">
        <v>923056</v>
      </c>
      <c r="N24" s="137" t="s">
        <v>177</v>
      </c>
      <c r="O24" s="138"/>
      <c r="P24" s="136"/>
    </row>
    <row r="25" spans="1:16" ht="16.5" customHeight="1">
      <c r="A25" s="133" t="s">
        <v>178</v>
      </c>
      <c r="B25" s="157">
        <v>136956</v>
      </c>
      <c r="C25" s="157">
        <v>121257</v>
      </c>
      <c r="D25" s="157">
        <v>1979</v>
      </c>
      <c r="E25" s="157">
        <v>13347</v>
      </c>
      <c r="F25" s="284">
        <v>373</v>
      </c>
      <c r="G25" s="284" t="s">
        <v>24</v>
      </c>
      <c r="H25" s="157">
        <v>166</v>
      </c>
      <c r="I25" s="157">
        <v>15901</v>
      </c>
      <c r="J25" s="157">
        <v>1</v>
      </c>
      <c r="K25" s="157">
        <v>5941</v>
      </c>
      <c r="L25" s="284">
        <v>43</v>
      </c>
      <c r="M25" s="157">
        <v>1491</v>
      </c>
      <c r="N25" s="137" t="s">
        <v>178</v>
      </c>
      <c r="O25" s="138"/>
      <c r="P25" s="136"/>
    </row>
    <row r="26" spans="1:16" s="49" customFormat="1" ht="16.5" customHeight="1">
      <c r="A26" s="85" t="s">
        <v>205</v>
      </c>
      <c r="B26" s="158">
        <f>SUM(C26:G26)</f>
        <v>132033</v>
      </c>
      <c r="C26" s="158">
        <v>116290</v>
      </c>
      <c r="D26" s="158">
        <v>2105</v>
      </c>
      <c r="E26" s="158">
        <v>13282</v>
      </c>
      <c r="F26" s="287">
        <v>356</v>
      </c>
      <c r="G26" s="285" t="s">
        <v>24</v>
      </c>
      <c r="H26" s="158">
        <v>101</v>
      </c>
      <c r="I26" s="158">
        <v>17696</v>
      </c>
      <c r="J26" s="158">
        <v>38</v>
      </c>
      <c r="K26" s="158">
        <v>5900</v>
      </c>
      <c r="L26" s="84">
        <v>17</v>
      </c>
      <c r="M26" s="158">
        <v>2621</v>
      </c>
      <c r="N26" s="90" t="s">
        <v>205</v>
      </c>
      <c r="O26" s="141"/>
      <c r="P26" s="141"/>
    </row>
    <row r="27" spans="1:14" s="145" customFormat="1" ht="15" customHeight="1">
      <c r="A27" s="142" t="s">
        <v>361</v>
      </c>
      <c r="B27" s="143"/>
      <c r="C27" s="144"/>
      <c r="D27" s="144"/>
      <c r="E27" s="144"/>
      <c r="F27" s="144"/>
      <c r="G27" s="144"/>
      <c r="H27" s="144"/>
      <c r="I27" s="144"/>
      <c r="J27" s="144"/>
      <c r="N27" s="146" t="s">
        <v>206</v>
      </c>
    </row>
    <row r="28" s="145" customFormat="1" ht="15" customHeight="1">
      <c r="A28" s="145" t="s">
        <v>449</v>
      </c>
    </row>
    <row r="29" s="145" customFormat="1" ht="14.25" customHeight="1">
      <c r="A29" s="145" t="s">
        <v>450</v>
      </c>
    </row>
    <row r="30" ht="12.75">
      <c r="A30" s="147"/>
    </row>
  </sheetData>
  <mergeCells count="10">
    <mergeCell ref="A1:L1"/>
    <mergeCell ref="N16:N20"/>
    <mergeCell ref="A2:M2"/>
    <mergeCell ref="D5:K5"/>
    <mergeCell ref="A4:A8"/>
    <mergeCell ref="A16:A20"/>
    <mergeCell ref="L4:L8"/>
    <mergeCell ref="C4:K4"/>
    <mergeCell ref="B16:I16"/>
    <mergeCell ref="B17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4">
      <selection activeCell="E13" sqref="E13"/>
    </sheetView>
  </sheetViews>
  <sheetFormatPr defaultColWidth="9.140625" defaultRowHeight="12.75"/>
  <cols>
    <col min="1" max="1" width="22.140625" style="9" customWidth="1"/>
    <col min="2" max="2" width="20.28125" style="9" customWidth="1"/>
    <col min="3" max="5" width="20.7109375" style="9" customWidth="1"/>
    <col min="6" max="6" width="28.140625" style="9" customWidth="1"/>
    <col min="7" max="7" width="21.8515625" style="9" customWidth="1"/>
    <col min="8" max="11" width="9.140625" style="9" customWidth="1"/>
    <col min="12" max="12" width="9.28125" style="9" customWidth="1"/>
    <col min="13" max="13" width="9.140625" style="9" customWidth="1"/>
    <col min="14" max="14" width="36.140625" style="9" customWidth="1"/>
    <col min="15" max="16384" width="9.140625" style="9" customWidth="1"/>
  </cols>
  <sheetData>
    <row r="1" spans="1:6" s="10" customFormat="1" ht="32.25" customHeight="1">
      <c r="A1" s="497" t="s">
        <v>43</v>
      </c>
      <c r="B1" s="586"/>
      <c r="C1" s="586"/>
      <c r="D1" s="586"/>
      <c r="E1" s="586"/>
      <c r="F1" s="586"/>
    </row>
    <row r="2" spans="1:6" s="1" customFormat="1" ht="18" customHeight="1">
      <c r="A2" s="63" t="s">
        <v>244</v>
      </c>
      <c r="B2" s="2"/>
      <c r="C2" s="2"/>
      <c r="D2" s="2"/>
      <c r="E2" s="2"/>
      <c r="F2" s="62" t="s">
        <v>245</v>
      </c>
    </row>
    <row r="3" spans="1:6" s="102" customFormat="1" ht="33" customHeight="1">
      <c r="A3" s="587" t="s">
        <v>472</v>
      </c>
      <c r="B3" s="369" t="s">
        <v>473</v>
      </c>
      <c r="C3" s="465" t="s">
        <v>474</v>
      </c>
      <c r="D3" s="369" t="s">
        <v>475</v>
      </c>
      <c r="E3" s="369" t="s">
        <v>476</v>
      </c>
      <c r="F3" s="589" t="s">
        <v>477</v>
      </c>
    </row>
    <row r="4" spans="1:6" s="102" customFormat="1" ht="33" customHeight="1">
      <c r="A4" s="588"/>
      <c r="B4" s="378" t="s">
        <v>478</v>
      </c>
      <c r="C4" s="378" t="s">
        <v>479</v>
      </c>
      <c r="D4" s="378" t="s">
        <v>480</v>
      </c>
      <c r="E4" s="378" t="s">
        <v>481</v>
      </c>
      <c r="F4" s="590"/>
    </row>
    <row r="5" spans="1:7" s="234" customFormat="1" ht="24.75" customHeight="1">
      <c r="A5" s="237" t="s">
        <v>482</v>
      </c>
      <c r="B5" s="123">
        <v>8</v>
      </c>
      <c r="C5" s="118">
        <v>84282305</v>
      </c>
      <c r="D5" s="118">
        <v>82125663</v>
      </c>
      <c r="E5" s="118">
        <v>60851788</v>
      </c>
      <c r="F5" s="215" t="s">
        <v>483</v>
      </c>
      <c r="G5" s="233"/>
    </row>
    <row r="6" spans="1:7" s="234" customFormat="1" ht="24.75" customHeight="1">
      <c r="A6" s="207" t="s">
        <v>484</v>
      </c>
      <c r="B6" s="235">
        <v>8</v>
      </c>
      <c r="C6" s="236">
        <v>19352906</v>
      </c>
      <c r="D6" s="236">
        <v>19865452</v>
      </c>
      <c r="E6" s="236">
        <v>15512309</v>
      </c>
      <c r="F6" s="216" t="s">
        <v>485</v>
      </c>
      <c r="G6" s="233"/>
    </row>
    <row r="7" spans="1:7" s="234" customFormat="1" ht="24.75" customHeight="1">
      <c r="A7" s="207" t="s">
        <v>486</v>
      </c>
      <c r="B7" s="235">
        <v>9</v>
      </c>
      <c r="C7" s="236">
        <v>88064841</v>
      </c>
      <c r="D7" s="236">
        <v>89296323</v>
      </c>
      <c r="E7" s="236">
        <v>59486848</v>
      </c>
      <c r="F7" s="217" t="s">
        <v>487</v>
      </c>
      <c r="G7" s="233"/>
    </row>
    <row r="8" spans="1:7" s="234" customFormat="1" ht="24.75" customHeight="1">
      <c r="A8" s="207" t="s">
        <v>488</v>
      </c>
      <c r="B8" s="235">
        <v>9</v>
      </c>
      <c r="C8" s="236">
        <v>16704320</v>
      </c>
      <c r="D8" s="236">
        <v>16858681</v>
      </c>
      <c r="E8" s="236">
        <v>14796306</v>
      </c>
      <c r="F8" s="216" t="s">
        <v>489</v>
      </c>
      <c r="G8" s="233"/>
    </row>
    <row r="9" spans="1:7" s="234" customFormat="1" ht="24.75" customHeight="1">
      <c r="A9" s="207" t="s">
        <v>490</v>
      </c>
      <c r="B9" s="235">
        <v>10</v>
      </c>
      <c r="C9" s="236">
        <v>127794410</v>
      </c>
      <c r="D9" s="236">
        <v>121675747</v>
      </c>
      <c r="E9" s="236">
        <v>81556026</v>
      </c>
      <c r="F9" s="217" t="s">
        <v>491</v>
      </c>
      <c r="G9" s="233"/>
    </row>
    <row r="10" spans="1:7" s="234" customFormat="1" ht="24.75" customHeight="1">
      <c r="A10" s="207" t="s">
        <v>492</v>
      </c>
      <c r="B10" s="235">
        <v>10</v>
      </c>
      <c r="C10" s="236">
        <v>20382893</v>
      </c>
      <c r="D10" s="236">
        <v>20285170</v>
      </c>
      <c r="E10" s="236">
        <v>15873435</v>
      </c>
      <c r="F10" s="216" t="s">
        <v>493</v>
      </c>
      <c r="G10" s="233"/>
    </row>
    <row r="11" spans="1:7" s="54" customFormat="1" ht="24.75" customHeight="1">
      <c r="A11" s="207" t="s">
        <v>494</v>
      </c>
      <c r="B11" s="124">
        <v>11</v>
      </c>
      <c r="C11" s="119">
        <v>147936369</v>
      </c>
      <c r="D11" s="119">
        <v>155107867</v>
      </c>
      <c r="E11" s="119">
        <v>95462224</v>
      </c>
      <c r="F11" s="217" t="s">
        <v>495</v>
      </c>
      <c r="G11" s="57"/>
    </row>
    <row r="12" spans="1:7" s="54" customFormat="1" ht="24.75" customHeight="1">
      <c r="A12" s="207" t="s">
        <v>496</v>
      </c>
      <c r="B12" s="124">
        <v>9</v>
      </c>
      <c r="C12" s="119">
        <v>22040484</v>
      </c>
      <c r="D12" s="119">
        <v>23137881</v>
      </c>
      <c r="E12" s="119">
        <v>16157904</v>
      </c>
      <c r="F12" s="216" t="s">
        <v>497</v>
      </c>
      <c r="G12" s="57"/>
    </row>
    <row r="13" spans="1:7" s="54" customFormat="1" ht="24.75" customHeight="1">
      <c r="A13" s="58" t="s">
        <v>261</v>
      </c>
      <c r="B13" s="124">
        <v>2</v>
      </c>
      <c r="C13" s="119">
        <v>191606466</v>
      </c>
      <c r="D13" s="119">
        <v>193726540</v>
      </c>
      <c r="E13" s="119">
        <v>99554550</v>
      </c>
      <c r="F13" s="52" t="s">
        <v>261</v>
      </c>
      <c r="G13" s="57"/>
    </row>
    <row r="14" spans="1:7" s="55" customFormat="1" ht="24.75" customHeight="1">
      <c r="A14" s="59" t="s">
        <v>262</v>
      </c>
      <c r="B14" s="125" t="s">
        <v>20</v>
      </c>
      <c r="C14" s="120">
        <v>566907819</v>
      </c>
      <c r="D14" s="120">
        <v>567673425</v>
      </c>
      <c r="E14" s="121">
        <v>403637535</v>
      </c>
      <c r="F14" s="66" t="s">
        <v>262</v>
      </c>
      <c r="G14" s="60"/>
    </row>
    <row r="15" spans="1:6" s="16" customFormat="1" ht="24.75" customHeight="1">
      <c r="A15" s="47" t="s">
        <v>498</v>
      </c>
      <c r="B15" s="68" t="s">
        <v>20</v>
      </c>
      <c r="C15" s="118">
        <v>173058209</v>
      </c>
      <c r="D15" s="118">
        <v>178770382</v>
      </c>
      <c r="E15" s="122">
        <v>133677362</v>
      </c>
      <c r="F15" s="26" t="s">
        <v>45</v>
      </c>
    </row>
    <row r="16" spans="1:6" s="16" customFormat="1" ht="24.75" customHeight="1">
      <c r="A16" s="47" t="s">
        <v>44</v>
      </c>
      <c r="B16" s="68" t="s">
        <v>20</v>
      </c>
      <c r="C16" s="118">
        <v>393849610</v>
      </c>
      <c r="D16" s="118">
        <v>388903043</v>
      </c>
      <c r="E16" s="122">
        <v>269960173</v>
      </c>
      <c r="F16" s="26" t="s">
        <v>46</v>
      </c>
    </row>
    <row r="17" spans="1:6" s="67" customFormat="1" ht="24.75" customHeight="1">
      <c r="A17" s="114" t="s">
        <v>499</v>
      </c>
      <c r="B17" s="34" t="s">
        <v>20</v>
      </c>
      <c r="C17" s="126" t="s">
        <v>20</v>
      </c>
      <c r="D17" s="126" t="s">
        <v>20</v>
      </c>
      <c r="E17" s="127" t="s">
        <v>20</v>
      </c>
      <c r="F17" s="21" t="s">
        <v>47</v>
      </c>
    </row>
    <row r="18" spans="1:9" s="102" customFormat="1" ht="15.75" customHeight="1">
      <c r="A18" s="573" t="s">
        <v>500</v>
      </c>
      <c r="B18" s="574"/>
      <c r="C18" s="100"/>
      <c r="D18" s="386" t="s">
        <v>501</v>
      </c>
      <c r="E18" s="386"/>
      <c r="F18" s="386"/>
      <c r="G18" s="238"/>
      <c r="H18" s="238"/>
      <c r="I18" s="101"/>
    </row>
    <row r="19" s="56" customFormat="1" ht="12.75"/>
    <row r="20" s="56" customFormat="1" ht="12.75"/>
    <row r="21" s="56" customFormat="1" ht="12.75"/>
    <row r="22" s="56" customFormat="1" ht="12.75"/>
    <row r="23" s="56" customFormat="1" ht="12.75"/>
    <row r="24" s="56" customFormat="1" ht="12.75"/>
    <row r="25" s="56" customFormat="1" ht="12.75"/>
    <row r="26" s="56" customFormat="1" ht="12.75"/>
    <row r="27" s="56" customFormat="1" ht="12.75"/>
    <row r="28" s="56" customFormat="1" ht="12.75"/>
    <row r="29" s="56" customFormat="1" ht="12.75"/>
    <row r="30" s="56" customFormat="1" ht="12.75"/>
    <row r="31" s="56" customFormat="1" ht="12.75"/>
    <row r="32" s="56" customFormat="1" ht="12.75"/>
    <row r="33" s="56" customFormat="1" ht="12.75"/>
    <row r="34" s="56" customFormat="1" ht="12.75"/>
    <row r="35" s="56" customFormat="1" ht="12.75"/>
    <row r="36" s="56" customFormat="1" ht="12.75"/>
    <row r="37" s="56" customFormat="1" ht="12.75"/>
    <row r="38" s="56" customFormat="1" ht="12.75"/>
    <row r="39" s="56" customFormat="1" ht="12.75"/>
    <row r="40" s="56" customFormat="1" ht="12.75"/>
    <row r="41" s="56" customFormat="1" ht="12.75"/>
    <row r="42" s="56" customFormat="1" ht="12.75"/>
    <row r="43" s="56" customFormat="1" ht="12.75"/>
    <row r="44" s="56" customFormat="1" ht="12.75"/>
    <row r="45" s="56" customFormat="1" ht="12.75"/>
    <row r="46" s="56" customFormat="1" ht="12.75"/>
    <row r="47" s="56" customFormat="1" ht="12.75"/>
    <row r="48" s="56" customFormat="1" ht="12.75"/>
    <row r="49" s="56" customFormat="1" ht="12.75"/>
    <row r="50" s="56" customFormat="1" ht="12.75"/>
    <row r="51" s="56" customFormat="1" ht="12.75"/>
    <row r="52" s="56" customFormat="1" ht="12.75"/>
    <row r="53" s="56" customFormat="1" ht="12.75"/>
    <row r="54" s="56" customFormat="1" ht="12.75"/>
    <row r="55" s="56" customFormat="1" ht="12.75"/>
    <row r="56" s="56" customFormat="1" ht="12.75"/>
    <row r="57" s="56" customFormat="1" ht="12.75"/>
    <row r="58" s="56" customFormat="1" ht="12.75"/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  <row r="241" s="56" customFormat="1" ht="12.75"/>
    <row r="242" s="56" customFormat="1" ht="12.75"/>
    <row r="243" s="56" customFormat="1" ht="12.75"/>
    <row r="244" s="56" customFormat="1" ht="12.75"/>
    <row r="245" s="56" customFormat="1" ht="12.75"/>
    <row r="246" s="56" customFormat="1" ht="12.75"/>
    <row r="247" s="56" customFormat="1" ht="12.75"/>
    <row r="248" s="56" customFormat="1" ht="12.75"/>
    <row r="249" s="56" customFormat="1" ht="12.75"/>
    <row r="250" s="56" customFormat="1" ht="12.75"/>
    <row r="251" s="56" customFormat="1" ht="12.75"/>
    <row r="252" s="56" customFormat="1" ht="12.75"/>
    <row r="253" s="56" customFormat="1" ht="12.75"/>
    <row r="254" s="56" customFormat="1" ht="12.75"/>
    <row r="255" s="56" customFormat="1" ht="12.75"/>
    <row r="256" s="56" customFormat="1" ht="12.75"/>
    <row r="257" s="56" customFormat="1" ht="12.75"/>
    <row r="258" s="56" customFormat="1" ht="12.75"/>
    <row r="259" s="56" customFormat="1" ht="12.75"/>
    <row r="260" s="56" customFormat="1" ht="12.75"/>
    <row r="261" s="56" customFormat="1" ht="12.75"/>
    <row r="262" s="56" customFormat="1" ht="12.75"/>
    <row r="263" s="56" customFormat="1" ht="12.75"/>
    <row r="264" s="56" customFormat="1" ht="12.75"/>
    <row r="265" s="56" customFormat="1" ht="12.75"/>
    <row r="266" s="56" customFormat="1" ht="12.75"/>
    <row r="267" s="56" customFormat="1" ht="12.75"/>
    <row r="268" s="56" customFormat="1" ht="12.75"/>
    <row r="269" s="56" customFormat="1" ht="12.75"/>
    <row r="270" s="56" customFormat="1" ht="12.75"/>
    <row r="271" s="56" customFormat="1" ht="12.75"/>
    <row r="272" s="56" customFormat="1" ht="12.75"/>
    <row r="273" s="56" customFormat="1" ht="12.75"/>
    <row r="274" s="56" customFormat="1" ht="12.75"/>
    <row r="275" s="56" customFormat="1" ht="12.75"/>
    <row r="276" s="56" customFormat="1" ht="12.75"/>
    <row r="277" s="56" customFormat="1" ht="12.75"/>
    <row r="278" s="56" customFormat="1" ht="12.75"/>
    <row r="279" s="56" customFormat="1" ht="12.75"/>
    <row r="280" s="56" customFormat="1" ht="12.75"/>
    <row r="281" s="56" customFormat="1" ht="12.75"/>
    <row r="282" s="56" customFormat="1" ht="12.75"/>
    <row r="283" s="56" customFormat="1" ht="12.75"/>
    <row r="284" s="56" customFormat="1" ht="12.75"/>
    <row r="285" s="56" customFormat="1" ht="12.75"/>
  </sheetData>
  <mergeCells count="5">
    <mergeCell ref="A1:F1"/>
    <mergeCell ref="A3:A4"/>
    <mergeCell ref="F3:F4"/>
    <mergeCell ref="A18:B18"/>
    <mergeCell ref="D18:F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0">
      <selection activeCell="E30" sqref="E30"/>
    </sheetView>
  </sheetViews>
  <sheetFormatPr defaultColWidth="9.140625" defaultRowHeight="12.75"/>
  <cols>
    <col min="1" max="1" width="20.140625" style="134" customWidth="1"/>
    <col min="2" max="2" width="15.8515625" style="134" customWidth="1"/>
    <col min="3" max="3" width="16.7109375" style="134" customWidth="1"/>
    <col min="4" max="4" width="15.8515625" style="134" customWidth="1"/>
    <col min="5" max="6" width="12.421875" style="134" customWidth="1"/>
    <col min="7" max="7" width="13.421875" style="253" customWidth="1"/>
    <col min="8" max="8" width="38.8515625" style="134" customWidth="1"/>
    <col min="9" max="16384" width="9.140625" style="134" customWidth="1"/>
  </cols>
  <sheetData>
    <row r="1" spans="1:8" ht="32.25" customHeight="1">
      <c r="A1" s="591" t="s">
        <v>48</v>
      </c>
      <c r="B1" s="591"/>
      <c r="C1" s="591"/>
      <c r="D1" s="591"/>
      <c r="E1" s="591"/>
      <c r="F1" s="591"/>
      <c r="G1" s="591"/>
      <c r="H1" s="591"/>
    </row>
    <row r="2" spans="1:8" s="1" customFormat="1" ht="18" customHeight="1">
      <c r="A2" s="1" t="s">
        <v>49</v>
      </c>
      <c r="B2" s="2"/>
      <c r="C2" s="2"/>
      <c r="D2" s="2"/>
      <c r="E2" s="2"/>
      <c r="F2" s="2"/>
      <c r="G2" s="466"/>
      <c r="H2" s="62" t="s">
        <v>50</v>
      </c>
    </row>
    <row r="3" spans="1:8" s="1" customFormat="1" ht="22.5" customHeight="1">
      <c r="A3" s="467"/>
      <c r="B3" s="4" t="s">
        <v>51</v>
      </c>
      <c r="C3" s="4" t="s">
        <v>52</v>
      </c>
      <c r="D3" s="4" t="s">
        <v>53</v>
      </c>
      <c r="E3" s="4" t="s">
        <v>54</v>
      </c>
      <c r="F3" s="4" t="s">
        <v>55</v>
      </c>
      <c r="G3" s="468" t="s">
        <v>56</v>
      </c>
      <c r="H3" s="467"/>
    </row>
    <row r="4" spans="1:8" s="1" customFormat="1" ht="22.5" customHeight="1">
      <c r="A4" s="357"/>
      <c r="B4" s="346"/>
      <c r="C4" s="469" t="s">
        <v>57</v>
      </c>
      <c r="D4" s="346" t="s">
        <v>58</v>
      </c>
      <c r="E4" s="346"/>
      <c r="F4" s="346" t="s">
        <v>58</v>
      </c>
      <c r="G4" s="470" t="s">
        <v>59</v>
      </c>
      <c r="H4" s="357"/>
    </row>
    <row r="5" spans="1:8" s="1" customFormat="1" ht="22.5" customHeight="1">
      <c r="A5" s="471"/>
      <c r="B5" s="5" t="s">
        <v>60</v>
      </c>
      <c r="C5" s="5" t="s">
        <v>61</v>
      </c>
      <c r="D5" s="5" t="s">
        <v>62</v>
      </c>
      <c r="E5" s="5" t="s">
        <v>63</v>
      </c>
      <c r="F5" s="5" t="s">
        <v>64</v>
      </c>
      <c r="G5" s="472" t="s">
        <v>65</v>
      </c>
      <c r="H5" s="471"/>
    </row>
    <row r="6" spans="1:8" ht="18" customHeight="1">
      <c r="A6" s="208" t="s">
        <v>174</v>
      </c>
      <c r="B6" s="240">
        <v>343868000</v>
      </c>
      <c r="C6" s="240">
        <v>379426638</v>
      </c>
      <c r="D6" s="240">
        <v>379377075</v>
      </c>
      <c r="E6" s="240">
        <v>35722</v>
      </c>
      <c r="F6" s="240">
        <v>13841</v>
      </c>
      <c r="G6" s="241">
        <v>35509075</v>
      </c>
      <c r="H6" s="242" t="s">
        <v>174</v>
      </c>
    </row>
    <row r="7" spans="1:8" ht="18" customHeight="1">
      <c r="A7" s="208" t="s">
        <v>66</v>
      </c>
      <c r="B7" s="240">
        <v>358455000</v>
      </c>
      <c r="C7" s="240">
        <v>392758529</v>
      </c>
      <c r="D7" s="240">
        <v>391107046</v>
      </c>
      <c r="E7" s="240">
        <v>1628366</v>
      </c>
      <c r="F7" s="240">
        <v>23115</v>
      </c>
      <c r="G7" s="241">
        <v>32652046</v>
      </c>
      <c r="H7" s="242" t="s">
        <v>66</v>
      </c>
    </row>
    <row r="8" spans="1:8" ht="18" customHeight="1">
      <c r="A8" s="208" t="s">
        <v>176</v>
      </c>
      <c r="B8" s="240">
        <v>397578640</v>
      </c>
      <c r="C8" s="240">
        <v>410407483</v>
      </c>
      <c r="D8" s="240">
        <v>410344666</v>
      </c>
      <c r="E8" s="240">
        <v>27001</v>
      </c>
      <c r="F8" s="240">
        <v>35815</v>
      </c>
      <c r="G8" s="241">
        <v>12766026</v>
      </c>
      <c r="H8" s="242" t="s">
        <v>176</v>
      </c>
    </row>
    <row r="9" spans="1:8" ht="18" customHeight="1">
      <c r="A9" s="208" t="s">
        <v>177</v>
      </c>
      <c r="B9" s="240">
        <v>414260000</v>
      </c>
      <c r="C9" s="240">
        <v>415880733</v>
      </c>
      <c r="D9" s="240">
        <v>415756276</v>
      </c>
      <c r="E9" s="240">
        <v>19914</v>
      </c>
      <c r="F9" s="240">
        <v>104541</v>
      </c>
      <c r="G9" s="241">
        <v>1496276</v>
      </c>
      <c r="H9" s="242" t="s">
        <v>177</v>
      </c>
    </row>
    <row r="10" spans="1:8" ht="18" customHeight="1">
      <c r="A10" s="208" t="s">
        <v>178</v>
      </c>
      <c r="B10" s="240">
        <v>444847000</v>
      </c>
      <c r="C10" s="240">
        <v>460173889</v>
      </c>
      <c r="D10" s="240">
        <v>460032855</v>
      </c>
      <c r="E10" s="240">
        <v>21502</v>
      </c>
      <c r="F10" s="240">
        <v>119531</v>
      </c>
      <c r="G10" s="241">
        <v>15185855</v>
      </c>
      <c r="H10" s="242" t="s">
        <v>178</v>
      </c>
    </row>
    <row r="11" spans="1:8" s="18" customFormat="1" ht="18" customHeight="1">
      <c r="A11" s="224" t="s">
        <v>67</v>
      </c>
      <c r="B11" s="243">
        <f>SUM(B12:B26)</f>
        <v>467598000</v>
      </c>
      <c r="C11" s="243">
        <f>SUM(C12:C26)</f>
        <v>490352930</v>
      </c>
      <c r="D11" s="243">
        <f>SUM(D12:D26)</f>
        <v>490248193</v>
      </c>
      <c r="E11" s="243">
        <f>SUM(E12:E26)</f>
        <v>18760</v>
      </c>
      <c r="F11" s="243">
        <f>SUM(F12:F26)</f>
        <v>85947</v>
      </c>
      <c r="G11" s="244">
        <f>D11-B11</f>
        <v>22650193</v>
      </c>
      <c r="H11" s="141" t="s">
        <v>68</v>
      </c>
    </row>
    <row r="12" spans="1:8" ht="18" customHeight="1">
      <c r="A12" s="226" t="s">
        <v>69</v>
      </c>
      <c r="B12" s="240">
        <v>364381641</v>
      </c>
      <c r="C12" s="240">
        <v>375156788</v>
      </c>
      <c r="D12" s="240">
        <v>375156788</v>
      </c>
      <c r="E12" s="240" t="s">
        <v>24</v>
      </c>
      <c r="F12" s="240" t="s">
        <v>24</v>
      </c>
      <c r="G12" s="254">
        <f aca="true" t="shared" si="0" ref="G12:G25">D12-B12</f>
        <v>10775147</v>
      </c>
      <c r="H12" s="245" t="s">
        <v>70</v>
      </c>
    </row>
    <row r="13" spans="1:8" ht="18" customHeight="1">
      <c r="A13" s="226" t="s">
        <v>71</v>
      </c>
      <c r="B13" s="240" t="s">
        <v>24</v>
      </c>
      <c r="C13" s="240" t="s">
        <v>24</v>
      </c>
      <c r="D13" s="240" t="s">
        <v>24</v>
      </c>
      <c r="E13" s="240" t="s">
        <v>24</v>
      </c>
      <c r="F13" s="240" t="s">
        <v>24</v>
      </c>
      <c r="G13" s="254" t="s">
        <v>24</v>
      </c>
      <c r="H13" s="245" t="s">
        <v>72</v>
      </c>
    </row>
    <row r="14" spans="1:8" ht="18" customHeight="1">
      <c r="A14" s="226" t="s">
        <v>73</v>
      </c>
      <c r="B14" s="240" t="s">
        <v>24</v>
      </c>
      <c r="C14" s="240" t="s">
        <v>24</v>
      </c>
      <c r="D14" s="240" t="s">
        <v>24</v>
      </c>
      <c r="E14" s="240" t="s">
        <v>24</v>
      </c>
      <c r="F14" s="240" t="s">
        <v>24</v>
      </c>
      <c r="G14" s="254" t="s">
        <v>24</v>
      </c>
      <c r="H14" s="245" t="s">
        <v>74</v>
      </c>
    </row>
    <row r="15" spans="1:8" ht="18" customHeight="1">
      <c r="A15" s="226" t="s">
        <v>75</v>
      </c>
      <c r="B15" s="240">
        <v>4545837</v>
      </c>
      <c r="C15" s="240">
        <v>4529073</v>
      </c>
      <c r="D15" s="240">
        <v>4529073</v>
      </c>
      <c r="E15" s="240" t="s">
        <v>24</v>
      </c>
      <c r="F15" s="240" t="s">
        <v>24</v>
      </c>
      <c r="G15" s="254">
        <f t="shared" si="0"/>
        <v>-16764</v>
      </c>
      <c r="H15" s="245" t="s">
        <v>76</v>
      </c>
    </row>
    <row r="16" spans="1:8" ht="18" customHeight="1">
      <c r="A16" s="226" t="s">
        <v>77</v>
      </c>
      <c r="B16" s="240">
        <v>73619720</v>
      </c>
      <c r="C16" s="240">
        <v>71416457</v>
      </c>
      <c r="D16" s="240">
        <v>71416457</v>
      </c>
      <c r="E16" s="240" t="s">
        <v>24</v>
      </c>
      <c r="F16" s="240" t="s">
        <v>24</v>
      </c>
      <c r="G16" s="254">
        <f t="shared" si="0"/>
        <v>-2203263</v>
      </c>
      <c r="H16" s="245" t="s">
        <v>78</v>
      </c>
    </row>
    <row r="17" spans="1:8" ht="18" customHeight="1">
      <c r="A17" s="226" t="s">
        <v>79</v>
      </c>
      <c r="B17" s="240">
        <v>774313</v>
      </c>
      <c r="C17" s="240">
        <v>774313</v>
      </c>
      <c r="D17" s="240">
        <v>774313</v>
      </c>
      <c r="E17" s="240" t="s">
        <v>24</v>
      </c>
      <c r="F17" s="240" t="s">
        <v>24</v>
      </c>
      <c r="G17" s="254" t="s">
        <v>24</v>
      </c>
      <c r="H17" s="245" t="s">
        <v>80</v>
      </c>
    </row>
    <row r="18" spans="1:8" ht="18" customHeight="1">
      <c r="A18" s="226" t="s">
        <v>81</v>
      </c>
      <c r="B18" s="240" t="s">
        <v>24</v>
      </c>
      <c r="C18" s="240" t="s">
        <v>24</v>
      </c>
      <c r="D18" s="240" t="s">
        <v>24</v>
      </c>
      <c r="E18" s="240" t="s">
        <v>24</v>
      </c>
      <c r="F18" s="240" t="s">
        <v>24</v>
      </c>
      <c r="G18" s="254" t="s">
        <v>24</v>
      </c>
      <c r="H18" s="245" t="s">
        <v>82</v>
      </c>
    </row>
    <row r="19" spans="1:8" ht="18" customHeight="1">
      <c r="A19" s="226" t="s">
        <v>83</v>
      </c>
      <c r="B19" s="240">
        <v>790161</v>
      </c>
      <c r="C19" s="240">
        <v>787069</v>
      </c>
      <c r="D19" s="240">
        <v>761498</v>
      </c>
      <c r="E19" s="240" t="s">
        <v>24</v>
      </c>
      <c r="F19" s="240">
        <v>25571</v>
      </c>
      <c r="G19" s="254">
        <f t="shared" si="0"/>
        <v>-28663</v>
      </c>
      <c r="H19" s="245" t="s">
        <v>84</v>
      </c>
    </row>
    <row r="20" spans="1:8" ht="18" customHeight="1">
      <c r="A20" s="246" t="s">
        <v>85</v>
      </c>
      <c r="B20" s="240">
        <v>9137626</v>
      </c>
      <c r="C20" s="240">
        <v>9114526</v>
      </c>
      <c r="D20" s="240">
        <v>9052313</v>
      </c>
      <c r="E20" s="240">
        <v>7274</v>
      </c>
      <c r="F20" s="240">
        <v>54939</v>
      </c>
      <c r="G20" s="254">
        <f t="shared" si="0"/>
        <v>-85313</v>
      </c>
      <c r="H20" s="245" t="s">
        <v>86</v>
      </c>
    </row>
    <row r="21" spans="1:8" ht="18" customHeight="1">
      <c r="A21" s="226" t="s">
        <v>87</v>
      </c>
      <c r="B21" s="240">
        <v>167070</v>
      </c>
      <c r="C21" s="240">
        <v>174646</v>
      </c>
      <c r="D21" s="240">
        <v>174646</v>
      </c>
      <c r="E21" s="240" t="s">
        <v>21</v>
      </c>
      <c r="F21" s="240" t="s">
        <v>24</v>
      </c>
      <c r="G21" s="254">
        <f t="shared" si="0"/>
        <v>7576</v>
      </c>
      <c r="H21" s="245" t="s">
        <v>88</v>
      </c>
    </row>
    <row r="22" spans="1:8" ht="18" customHeight="1">
      <c r="A22" s="226" t="s">
        <v>89</v>
      </c>
      <c r="B22" s="240">
        <v>1629412</v>
      </c>
      <c r="C22" s="240">
        <v>1611503</v>
      </c>
      <c r="D22" s="240">
        <v>1594580</v>
      </c>
      <c r="E22" s="240">
        <v>11486</v>
      </c>
      <c r="F22" s="240">
        <v>5437</v>
      </c>
      <c r="G22" s="254">
        <f t="shared" si="0"/>
        <v>-34832</v>
      </c>
      <c r="H22" s="245" t="s">
        <v>90</v>
      </c>
    </row>
    <row r="23" spans="1:8" ht="18" customHeight="1">
      <c r="A23" s="226" t="s">
        <v>91</v>
      </c>
      <c r="B23" s="240">
        <v>12178829</v>
      </c>
      <c r="C23" s="240">
        <v>10700000</v>
      </c>
      <c r="D23" s="240">
        <v>10700000</v>
      </c>
      <c r="E23" s="240" t="s">
        <v>24</v>
      </c>
      <c r="F23" s="240" t="s">
        <v>24</v>
      </c>
      <c r="G23" s="254">
        <f t="shared" si="0"/>
        <v>-1478829</v>
      </c>
      <c r="H23" s="245" t="s">
        <v>92</v>
      </c>
    </row>
    <row r="24" spans="1:8" ht="18" customHeight="1">
      <c r="A24" s="226" t="s">
        <v>93</v>
      </c>
      <c r="B24" s="240">
        <v>214691</v>
      </c>
      <c r="C24" s="240">
        <v>15929355</v>
      </c>
      <c r="D24" s="240">
        <v>15929325</v>
      </c>
      <c r="E24" s="240" t="s">
        <v>24</v>
      </c>
      <c r="F24" s="240" t="s">
        <v>24</v>
      </c>
      <c r="G24" s="254">
        <f t="shared" si="0"/>
        <v>15714634</v>
      </c>
      <c r="H24" s="245" t="s">
        <v>94</v>
      </c>
    </row>
    <row r="25" spans="1:8" ht="18" customHeight="1">
      <c r="A25" s="226" t="s">
        <v>95</v>
      </c>
      <c r="B25" s="240">
        <v>8700</v>
      </c>
      <c r="C25" s="240">
        <v>9200</v>
      </c>
      <c r="D25" s="240">
        <v>9200</v>
      </c>
      <c r="E25" s="247" t="s">
        <v>24</v>
      </c>
      <c r="F25" s="247" t="s">
        <v>24</v>
      </c>
      <c r="G25" s="254">
        <f t="shared" si="0"/>
        <v>500</v>
      </c>
      <c r="H25" s="245" t="s">
        <v>96</v>
      </c>
    </row>
    <row r="26" spans="1:8" ht="18" customHeight="1">
      <c r="A26" s="227" t="s">
        <v>97</v>
      </c>
      <c r="B26" s="248">
        <v>150000</v>
      </c>
      <c r="C26" s="249">
        <v>150000</v>
      </c>
      <c r="D26" s="249">
        <v>150000</v>
      </c>
      <c r="E26" s="249" t="s">
        <v>24</v>
      </c>
      <c r="F26" s="249" t="s">
        <v>24</v>
      </c>
      <c r="G26" s="255" t="s">
        <v>24</v>
      </c>
      <c r="H26" s="250" t="s">
        <v>98</v>
      </c>
    </row>
    <row r="27" spans="1:8" ht="19.5" customHeight="1">
      <c r="A27" s="251" t="s">
        <v>99</v>
      </c>
      <c r="B27" s="252"/>
      <c r="C27" s="135"/>
      <c r="D27" s="135"/>
      <c r="E27" s="135"/>
      <c r="F27" s="135"/>
      <c r="G27" s="239"/>
      <c r="H27" s="222" t="s">
        <v>22</v>
      </c>
    </row>
  </sheetData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A2" sqref="A2:IV7"/>
    </sheetView>
  </sheetViews>
  <sheetFormatPr defaultColWidth="9.140625" defaultRowHeight="12.75"/>
  <cols>
    <col min="1" max="1" width="16.28125" style="134" customWidth="1"/>
    <col min="2" max="2" width="15.57421875" style="134" customWidth="1"/>
    <col min="3" max="3" width="15.8515625" style="134" customWidth="1"/>
    <col min="4" max="4" width="16.28125" style="134" customWidth="1"/>
    <col min="5" max="5" width="11.7109375" style="134" customWidth="1"/>
    <col min="6" max="6" width="14.421875" style="134" customWidth="1"/>
    <col min="7" max="7" width="15.140625" style="134" customWidth="1"/>
    <col min="8" max="8" width="14.00390625" style="134" customWidth="1"/>
    <col min="9" max="9" width="13.28125" style="134" customWidth="1"/>
    <col min="10" max="10" width="23.421875" style="134" customWidth="1"/>
    <col min="11" max="16384" width="16.28125" style="134" customWidth="1"/>
  </cols>
  <sheetData>
    <row r="1" spans="1:10" ht="32.25" customHeight="1">
      <c r="A1" s="591" t="s">
        <v>101</v>
      </c>
      <c r="B1" s="591"/>
      <c r="C1" s="591"/>
      <c r="D1" s="591"/>
      <c r="E1" s="591"/>
      <c r="F1" s="591"/>
      <c r="G1" s="591"/>
      <c r="H1" s="591"/>
      <c r="I1" s="591"/>
      <c r="J1" s="591"/>
    </row>
    <row r="2" spans="1:10" s="1" customFormat="1" ht="18" customHeight="1">
      <c r="A2" s="1" t="s">
        <v>49</v>
      </c>
      <c r="B2" s="2"/>
      <c r="C2" s="2"/>
      <c r="D2" s="2"/>
      <c r="E2" s="2"/>
      <c r="F2" s="2"/>
      <c r="G2" s="2"/>
      <c r="H2" s="2"/>
      <c r="I2" s="2"/>
      <c r="J2" s="473" t="s">
        <v>102</v>
      </c>
    </row>
    <row r="3" spans="1:10" s="102" customFormat="1" ht="22.5" customHeight="1">
      <c r="A3" s="467"/>
      <c r="B3" s="4" t="s">
        <v>502</v>
      </c>
      <c r="C3" s="592" t="s">
        <v>503</v>
      </c>
      <c r="D3" s="386"/>
      <c r="E3" s="364"/>
      <c r="F3" s="4" t="s">
        <v>504</v>
      </c>
      <c r="G3" s="4" t="s">
        <v>505</v>
      </c>
      <c r="H3" s="4" t="s">
        <v>506</v>
      </c>
      <c r="I3" s="4" t="s">
        <v>507</v>
      </c>
      <c r="J3" s="475"/>
    </row>
    <row r="4" spans="1:10" s="102" customFormat="1" ht="20.25" customHeight="1">
      <c r="A4" s="283"/>
      <c r="B4" s="373"/>
      <c r="C4" s="518" t="s">
        <v>508</v>
      </c>
      <c r="D4" s="338"/>
      <c r="E4" s="398"/>
      <c r="F4" s="349" t="s">
        <v>509</v>
      </c>
      <c r="G4" s="373"/>
      <c r="H4" s="373"/>
      <c r="I4" s="373"/>
      <c r="J4" s="283"/>
    </row>
    <row r="5" spans="1:10" s="102" customFormat="1" ht="21" customHeight="1">
      <c r="A5" s="283"/>
      <c r="B5" s="373"/>
      <c r="C5" s="4" t="s">
        <v>510</v>
      </c>
      <c r="D5" s="4" t="s">
        <v>511</v>
      </c>
      <c r="E5" s="474" t="s">
        <v>512</v>
      </c>
      <c r="F5" s="373"/>
      <c r="G5" s="373"/>
      <c r="H5" s="373"/>
      <c r="I5" s="373"/>
      <c r="J5" s="283"/>
    </row>
    <row r="6" spans="1:10" s="102" customFormat="1" ht="21" customHeight="1">
      <c r="A6" s="283"/>
      <c r="B6" s="373"/>
      <c r="C6" s="376" t="s">
        <v>513</v>
      </c>
      <c r="D6" s="373" t="s">
        <v>514</v>
      </c>
      <c r="E6" s="476" t="s">
        <v>515</v>
      </c>
      <c r="F6" s="373" t="s">
        <v>288</v>
      </c>
      <c r="G6" s="373"/>
      <c r="H6" s="376" t="s">
        <v>516</v>
      </c>
      <c r="I6" s="373"/>
      <c r="J6" s="283"/>
    </row>
    <row r="7" spans="1:10" s="102" customFormat="1" ht="21" customHeight="1">
      <c r="A7" s="477"/>
      <c r="B7" s="378" t="s">
        <v>288</v>
      </c>
      <c r="C7" s="378" t="s">
        <v>517</v>
      </c>
      <c r="D7" s="378" t="s">
        <v>518</v>
      </c>
      <c r="E7" s="371" t="s">
        <v>519</v>
      </c>
      <c r="F7" s="378" t="s">
        <v>520</v>
      </c>
      <c r="G7" s="378" t="s">
        <v>296</v>
      </c>
      <c r="H7" s="377" t="s">
        <v>521</v>
      </c>
      <c r="I7" s="378" t="s">
        <v>522</v>
      </c>
      <c r="J7" s="477"/>
    </row>
    <row r="8" spans="1:10" s="190" customFormat="1" ht="18" customHeight="1">
      <c r="A8" s="265" t="s">
        <v>174</v>
      </c>
      <c r="B8" s="263">
        <v>343868000</v>
      </c>
      <c r="C8" s="263">
        <v>35459390</v>
      </c>
      <c r="D8" s="301" t="s">
        <v>523</v>
      </c>
      <c r="E8" s="301" t="s">
        <v>523</v>
      </c>
      <c r="F8" s="263">
        <v>379327390</v>
      </c>
      <c r="G8" s="263">
        <v>340454340</v>
      </c>
      <c r="H8" s="263">
        <v>34138237</v>
      </c>
      <c r="I8" s="266">
        <v>4734813</v>
      </c>
      <c r="J8" s="267" t="s">
        <v>174</v>
      </c>
    </row>
    <row r="9" spans="1:10" s="190" customFormat="1" ht="18" customHeight="1">
      <c r="A9" s="265" t="s">
        <v>524</v>
      </c>
      <c r="B9" s="263">
        <v>358455000</v>
      </c>
      <c r="C9" s="263">
        <v>34138237</v>
      </c>
      <c r="D9" s="301" t="s">
        <v>523</v>
      </c>
      <c r="E9" s="301" t="s">
        <v>523</v>
      </c>
      <c r="F9" s="263">
        <v>392593237</v>
      </c>
      <c r="G9" s="263">
        <v>364733860</v>
      </c>
      <c r="H9" s="263">
        <v>22870808</v>
      </c>
      <c r="I9" s="266">
        <v>4988568</v>
      </c>
      <c r="J9" s="267" t="s">
        <v>524</v>
      </c>
    </row>
    <row r="10" spans="1:10" s="190" customFormat="1" ht="18" customHeight="1">
      <c r="A10" s="265" t="s">
        <v>176</v>
      </c>
      <c r="B10" s="263">
        <v>397578640</v>
      </c>
      <c r="C10" s="263">
        <v>22870808</v>
      </c>
      <c r="D10" s="263">
        <v>5129140</v>
      </c>
      <c r="E10" s="301" t="s">
        <v>523</v>
      </c>
      <c r="F10" s="263">
        <v>420449448</v>
      </c>
      <c r="G10" s="263">
        <v>395650207</v>
      </c>
      <c r="H10" s="263">
        <v>13788876</v>
      </c>
      <c r="I10" s="266">
        <v>11010365</v>
      </c>
      <c r="J10" s="267" t="s">
        <v>176</v>
      </c>
    </row>
    <row r="11" spans="1:10" s="190" customFormat="1" ht="18" customHeight="1">
      <c r="A11" s="265" t="s">
        <v>177</v>
      </c>
      <c r="B11" s="263">
        <v>414260000</v>
      </c>
      <c r="C11" s="263">
        <v>13788876</v>
      </c>
      <c r="D11" s="301" t="s">
        <v>523</v>
      </c>
      <c r="E11" s="301" t="s">
        <v>523</v>
      </c>
      <c r="F11" s="263">
        <v>428048876</v>
      </c>
      <c r="G11" s="263">
        <v>396381539</v>
      </c>
      <c r="H11" s="263">
        <v>19342562</v>
      </c>
      <c r="I11" s="266">
        <v>12324775</v>
      </c>
      <c r="J11" s="267" t="s">
        <v>177</v>
      </c>
    </row>
    <row r="12" spans="1:10" s="190" customFormat="1" ht="18" customHeight="1">
      <c r="A12" s="265" t="s">
        <v>178</v>
      </c>
      <c r="B12" s="263">
        <v>444847000</v>
      </c>
      <c r="C12" s="263">
        <v>19342562</v>
      </c>
      <c r="D12" s="263">
        <v>100000</v>
      </c>
      <c r="E12" s="301" t="s">
        <v>523</v>
      </c>
      <c r="F12" s="263">
        <v>464189562</v>
      </c>
      <c r="G12" s="263">
        <v>444103500</v>
      </c>
      <c r="H12" s="263">
        <v>15714664</v>
      </c>
      <c r="I12" s="266">
        <v>4371398</v>
      </c>
      <c r="J12" s="267" t="s">
        <v>178</v>
      </c>
    </row>
    <row r="13" spans="1:10" s="18" customFormat="1" ht="18" customHeight="1">
      <c r="A13" s="224" t="s">
        <v>228</v>
      </c>
      <c r="B13" s="256">
        <f aca="true" t="shared" si="0" ref="B13:I13">SUM(B14:B28)</f>
        <v>467598000</v>
      </c>
      <c r="C13" s="256">
        <f t="shared" si="0"/>
        <v>15714664</v>
      </c>
      <c r="D13" s="302" t="s">
        <v>523</v>
      </c>
      <c r="E13" s="302" t="s">
        <v>523</v>
      </c>
      <c r="F13" s="256">
        <f t="shared" si="0"/>
        <v>483312664</v>
      </c>
      <c r="G13" s="256">
        <f t="shared" si="0"/>
        <v>457541596</v>
      </c>
      <c r="H13" s="256">
        <f t="shared" si="0"/>
        <v>22360413</v>
      </c>
      <c r="I13" s="256">
        <f t="shared" si="0"/>
        <v>3410655</v>
      </c>
      <c r="J13" s="225" t="s">
        <v>228</v>
      </c>
    </row>
    <row r="14" spans="1:10" s="190" customFormat="1" ht="17.25" customHeight="1">
      <c r="A14" s="226" t="s">
        <v>525</v>
      </c>
      <c r="B14" s="263">
        <v>4955978</v>
      </c>
      <c r="C14" s="263">
        <v>327400</v>
      </c>
      <c r="D14" s="301" t="s">
        <v>523</v>
      </c>
      <c r="E14" s="301" t="s">
        <v>523</v>
      </c>
      <c r="F14" s="263">
        <v>5283378</v>
      </c>
      <c r="G14" s="263">
        <v>5262935</v>
      </c>
      <c r="H14" s="301" t="s">
        <v>523</v>
      </c>
      <c r="I14" s="263">
        <v>20443</v>
      </c>
      <c r="J14" s="264" t="s">
        <v>526</v>
      </c>
    </row>
    <row r="15" spans="1:10" s="190" customFormat="1" ht="17.25" customHeight="1">
      <c r="A15" s="226" t="s">
        <v>527</v>
      </c>
      <c r="B15" s="263">
        <v>48795551</v>
      </c>
      <c r="C15" s="263">
        <v>10483430</v>
      </c>
      <c r="D15" s="301" t="s">
        <v>523</v>
      </c>
      <c r="E15" s="301" t="s">
        <v>523</v>
      </c>
      <c r="F15" s="263">
        <v>59278981</v>
      </c>
      <c r="G15" s="263">
        <v>51393477</v>
      </c>
      <c r="H15" s="263">
        <v>7503404</v>
      </c>
      <c r="I15" s="263">
        <v>382100</v>
      </c>
      <c r="J15" s="264" t="s">
        <v>528</v>
      </c>
    </row>
    <row r="16" spans="1:10" s="190" customFormat="1" ht="17.25" customHeight="1">
      <c r="A16" s="226" t="s">
        <v>529</v>
      </c>
      <c r="B16" s="263">
        <v>37020929</v>
      </c>
      <c r="C16" s="263">
        <v>1165550</v>
      </c>
      <c r="D16" s="263">
        <v>163000</v>
      </c>
      <c r="E16" s="301" t="s">
        <v>523</v>
      </c>
      <c r="F16" s="263">
        <v>38349479</v>
      </c>
      <c r="G16" s="263">
        <v>29060694</v>
      </c>
      <c r="H16" s="263">
        <v>9171328</v>
      </c>
      <c r="I16" s="263">
        <v>117457</v>
      </c>
      <c r="J16" s="264" t="s">
        <v>530</v>
      </c>
    </row>
    <row r="17" spans="1:10" s="190" customFormat="1" ht="17.25" customHeight="1">
      <c r="A17" s="226" t="s">
        <v>531</v>
      </c>
      <c r="B17" s="263">
        <v>42773165</v>
      </c>
      <c r="C17" s="263">
        <v>291800</v>
      </c>
      <c r="D17" s="301" t="s">
        <v>523</v>
      </c>
      <c r="E17" s="301" t="s">
        <v>523</v>
      </c>
      <c r="F17" s="263">
        <v>43064965</v>
      </c>
      <c r="G17" s="263">
        <v>40839522</v>
      </c>
      <c r="H17" s="263">
        <v>2081000</v>
      </c>
      <c r="I17" s="263">
        <v>144443</v>
      </c>
      <c r="J17" s="264" t="s">
        <v>532</v>
      </c>
    </row>
    <row r="18" spans="1:10" s="190" customFormat="1" ht="17.25" customHeight="1">
      <c r="A18" s="226" t="s">
        <v>533</v>
      </c>
      <c r="B18" s="263">
        <v>6823057</v>
      </c>
      <c r="C18" s="263">
        <v>2331861</v>
      </c>
      <c r="D18" s="301" t="s">
        <v>523</v>
      </c>
      <c r="E18" s="301" t="s">
        <v>523</v>
      </c>
      <c r="F18" s="263">
        <v>9154918</v>
      </c>
      <c r="G18" s="263">
        <v>7914360</v>
      </c>
      <c r="H18" s="263">
        <v>1200000</v>
      </c>
      <c r="I18" s="263">
        <v>40558</v>
      </c>
      <c r="J18" s="264" t="s">
        <v>534</v>
      </c>
    </row>
    <row r="19" spans="1:10" s="190" customFormat="1" ht="17.25" customHeight="1">
      <c r="A19" s="226" t="s">
        <v>535</v>
      </c>
      <c r="B19" s="263">
        <v>249871</v>
      </c>
      <c r="C19" s="301" t="s">
        <v>523</v>
      </c>
      <c r="D19" s="301" t="s">
        <v>523</v>
      </c>
      <c r="E19" s="301" t="s">
        <v>523</v>
      </c>
      <c r="F19" s="263">
        <v>249871</v>
      </c>
      <c r="G19" s="263">
        <v>249871</v>
      </c>
      <c r="H19" s="301" t="s">
        <v>523</v>
      </c>
      <c r="I19" s="301" t="s">
        <v>523</v>
      </c>
      <c r="J19" s="264" t="s">
        <v>536</v>
      </c>
    </row>
    <row r="20" spans="1:10" s="259" customFormat="1" ht="17.25" customHeight="1">
      <c r="A20" s="257" t="s">
        <v>537</v>
      </c>
      <c r="B20" s="258">
        <v>1382956</v>
      </c>
      <c r="C20" s="303" t="s">
        <v>523</v>
      </c>
      <c r="D20" s="303" t="s">
        <v>523</v>
      </c>
      <c r="E20" s="303" t="s">
        <v>523</v>
      </c>
      <c r="F20" s="258">
        <v>1382956</v>
      </c>
      <c r="G20" s="258">
        <v>1360873</v>
      </c>
      <c r="H20" s="303" t="s">
        <v>523</v>
      </c>
      <c r="I20" s="258">
        <v>22083</v>
      </c>
      <c r="J20" s="268" t="s">
        <v>538</v>
      </c>
    </row>
    <row r="21" spans="1:10" s="259" customFormat="1" ht="17.25" customHeight="1">
      <c r="A21" s="257" t="s">
        <v>539</v>
      </c>
      <c r="B21" s="258">
        <v>291334064</v>
      </c>
      <c r="C21" s="303" t="s">
        <v>523</v>
      </c>
      <c r="D21" s="303" t="s">
        <v>523</v>
      </c>
      <c r="E21" s="303" t="s">
        <v>523</v>
      </c>
      <c r="F21" s="258">
        <v>291334064</v>
      </c>
      <c r="G21" s="258">
        <v>290006842</v>
      </c>
      <c r="H21" s="303" t="s">
        <v>523</v>
      </c>
      <c r="I21" s="258">
        <v>1327222</v>
      </c>
      <c r="J21" s="268" t="s">
        <v>540</v>
      </c>
    </row>
    <row r="22" spans="1:10" s="259" customFormat="1" ht="17.25" customHeight="1">
      <c r="A22" s="257" t="s">
        <v>541</v>
      </c>
      <c r="B22" s="258">
        <v>280751</v>
      </c>
      <c r="C22" s="303" t="s">
        <v>523</v>
      </c>
      <c r="D22" s="303" t="s">
        <v>523</v>
      </c>
      <c r="E22" s="303" t="s">
        <v>523</v>
      </c>
      <c r="F22" s="258">
        <v>280751</v>
      </c>
      <c r="G22" s="258">
        <v>280743</v>
      </c>
      <c r="H22" s="303" t="s">
        <v>523</v>
      </c>
      <c r="I22" s="258">
        <v>8</v>
      </c>
      <c r="J22" s="268" t="s">
        <v>103</v>
      </c>
    </row>
    <row r="23" spans="1:10" s="259" customFormat="1" ht="17.25" customHeight="1">
      <c r="A23" s="257" t="s">
        <v>542</v>
      </c>
      <c r="B23" s="258">
        <v>13678889</v>
      </c>
      <c r="C23" s="258">
        <v>168906</v>
      </c>
      <c r="D23" s="303" t="s">
        <v>523</v>
      </c>
      <c r="E23" s="303" t="s">
        <v>523</v>
      </c>
      <c r="F23" s="258">
        <v>13847795</v>
      </c>
      <c r="G23" s="258">
        <v>13506005</v>
      </c>
      <c r="H23" s="303" t="s">
        <v>523</v>
      </c>
      <c r="I23" s="258">
        <v>341790</v>
      </c>
      <c r="J23" s="268" t="s">
        <v>543</v>
      </c>
    </row>
    <row r="24" spans="1:10" s="259" customFormat="1" ht="17.25" customHeight="1">
      <c r="A24" s="257" t="s">
        <v>544</v>
      </c>
      <c r="B24" s="258">
        <v>3719512</v>
      </c>
      <c r="C24" s="258" t="s">
        <v>523</v>
      </c>
      <c r="D24" s="303" t="s">
        <v>523</v>
      </c>
      <c r="E24" s="303" t="s">
        <v>523</v>
      </c>
      <c r="F24" s="258">
        <v>3719512</v>
      </c>
      <c r="G24" s="258">
        <v>3633664</v>
      </c>
      <c r="H24" s="303" t="s">
        <v>523</v>
      </c>
      <c r="I24" s="258">
        <v>85848</v>
      </c>
      <c r="J24" s="268" t="s">
        <v>545</v>
      </c>
    </row>
    <row r="25" spans="1:10" s="259" customFormat="1" ht="17.25" customHeight="1">
      <c r="A25" s="257" t="s">
        <v>546</v>
      </c>
      <c r="B25" s="258">
        <v>7295864</v>
      </c>
      <c r="C25" s="258">
        <v>945717</v>
      </c>
      <c r="D25" s="303" t="s">
        <v>523</v>
      </c>
      <c r="E25" s="303" t="s">
        <v>523</v>
      </c>
      <c r="F25" s="258">
        <v>8241581</v>
      </c>
      <c r="G25" s="258">
        <v>5608291</v>
      </c>
      <c r="H25" s="258">
        <v>2404681</v>
      </c>
      <c r="I25" s="258">
        <v>228609</v>
      </c>
      <c r="J25" s="268" t="s">
        <v>547</v>
      </c>
    </row>
    <row r="26" spans="1:10" s="259" customFormat="1" ht="17.25" customHeight="1">
      <c r="A26" s="257" t="s">
        <v>548</v>
      </c>
      <c r="B26" s="258">
        <v>8427107</v>
      </c>
      <c r="C26" s="303" t="s">
        <v>523</v>
      </c>
      <c r="D26" s="303" t="s">
        <v>523</v>
      </c>
      <c r="E26" s="303" t="s">
        <v>523</v>
      </c>
      <c r="F26" s="258">
        <v>8427107</v>
      </c>
      <c r="G26" s="258">
        <v>8424319</v>
      </c>
      <c r="H26" s="303" t="s">
        <v>523</v>
      </c>
      <c r="I26" s="258">
        <v>2788</v>
      </c>
      <c r="J26" s="269" t="s">
        <v>549</v>
      </c>
    </row>
    <row r="27" spans="1:10" s="259" customFormat="1" ht="17.25" customHeight="1">
      <c r="A27" s="257" t="s">
        <v>550</v>
      </c>
      <c r="B27" s="303" t="s">
        <v>523</v>
      </c>
      <c r="C27" s="303" t="s">
        <v>523</v>
      </c>
      <c r="D27" s="303" t="s">
        <v>523</v>
      </c>
      <c r="E27" s="303" t="s">
        <v>523</v>
      </c>
      <c r="F27" s="303" t="s">
        <v>523</v>
      </c>
      <c r="G27" s="303" t="s">
        <v>523</v>
      </c>
      <c r="H27" s="303" t="s">
        <v>523</v>
      </c>
      <c r="I27" s="303" t="s">
        <v>523</v>
      </c>
      <c r="J27" s="269" t="s">
        <v>104</v>
      </c>
    </row>
    <row r="28" spans="1:10" s="259" customFormat="1" ht="17.25" customHeight="1">
      <c r="A28" s="260" t="s">
        <v>551</v>
      </c>
      <c r="B28" s="261">
        <v>860306</v>
      </c>
      <c r="C28" s="304" t="s">
        <v>523</v>
      </c>
      <c r="D28" s="271">
        <v>-163000</v>
      </c>
      <c r="E28" s="304" t="s">
        <v>523</v>
      </c>
      <c r="F28" s="261">
        <v>697306</v>
      </c>
      <c r="G28" s="304" t="s">
        <v>523</v>
      </c>
      <c r="H28" s="304" t="s">
        <v>523</v>
      </c>
      <c r="I28" s="261">
        <v>697306</v>
      </c>
      <c r="J28" s="270" t="s">
        <v>105</v>
      </c>
    </row>
    <row r="29" spans="1:10" ht="18" customHeight="1">
      <c r="A29" s="262" t="s">
        <v>106</v>
      </c>
      <c r="B29" s="135"/>
      <c r="C29" s="135"/>
      <c r="D29" s="135"/>
      <c r="E29" s="135"/>
      <c r="F29" s="135"/>
      <c r="G29" s="135"/>
      <c r="H29" s="135"/>
      <c r="I29" s="135"/>
      <c r="J29" s="222" t="s">
        <v>100</v>
      </c>
    </row>
  </sheetData>
  <mergeCells count="3">
    <mergeCell ref="A1:J1"/>
    <mergeCell ref="C3:E3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4.421875" style="0" customWidth="1"/>
    <col min="2" max="2" width="15.7109375" style="0" customWidth="1"/>
    <col min="3" max="3" width="13.140625" style="0" customWidth="1"/>
    <col min="4" max="4" width="14.57421875" style="0" customWidth="1"/>
    <col min="5" max="5" width="12.7109375" style="0" customWidth="1"/>
    <col min="6" max="6" width="13.57421875" style="0" customWidth="1"/>
    <col min="7" max="7" width="13.421875" style="0" customWidth="1"/>
    <col min="8" max="8" width="12.140625" style="0" customWidth="1"/>
    <col min="9" max="9" width="13.140625" style="0" customWidth="1"/>
    <col min="10" max="10" width="6.57421875" style="0" customWidth="1"/>
    <col min="11" max="11" width="12.28125" style="0" customWidth="1"/>
    <col min="12" max="12" width="14.28125" style="0" customWidth="1"/>
    <col min="13" max="13" width="10.7109375" style="0" customWidth="1"/>
    <col min="14" max="14" width="8.00390625" style="0" customWidth="1"/>
    <col min="15" max="15" width="10.57421875" style="0" customWidth="1"/>
    <col min="16" max="16" width="9.421875" style="0" customWidth="1"/>
    <col min="17" max="17" width="13.421875" style="0" customWidth="1"/>
    <col min="18" max="18" width="15.57421875" style="0" customWidth="1"/>
  </cols>
  <sheetData>
    <row r="1" spans="1:18" s="10" customFormat="1" ht="32.25" customHeight="1">
      <c r="A1" s="497" t="s">
        <v>123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132"/>
      <c r="N1" s="132"/>
      <c r="O1" s="132"/>
      <c r="P1" s="132"/>
      <c r="Q1" s="132"/>
      <c r="R1" s="132"/>
    </row>
    <row r="2" spans="1:12" s="1" customFormat="1" ht="18" customHeight="1">
      <c r="A2" s="1" t="s">
        <v>124</v>
      </c>
      <c r="K2" s="379"/>
      <c r="L2" s="3" t="s">
        <v>125</v>
      </c>
    </row>
    <row r="3" spans="1:12" s="102" customFormat="1" ht="15" customHeight="1">
      <c r="A3" s="587" t="s">
        <v>284</v>
      </c>
      <c r="B3" s="369" t="s">
        <v>126</v>
      </c>
      <c r="C3" s="500" t="s">
        <v>127</v>
      </c>
      <c r="D3" s="364"/>
      <c r="E3" s="500" t="s">
        <v>128</v>
      </c>
      <c r="F3" s="364"/>
      <c r="G3" s="500" t="s">
        <v>129</v>
      </c>
      <c r="H3" s="364"/>
      <c r="I3" s="500" t="s">
        <v>130</v>
      </c>
      <c r="J3" s="386"/>
      <c r="K3" s="364"/>
      <c r="L3" s="589" t="s">
        <v>287</v>
      </c>
    </row>
    <row r="4" spans="1:12" s="102" customFormat="1" ht="15" customHeight="1">
      <c r="A4" s="601"/>
      <c r="B4" s="373" t="s">
        <v>216</v>
      </c>
      <c r="C4" s="337" t="s">
        <v>107</v>
      </c>
      <c r="D4" s="398"/>
      <c r="E4" s="337" t="s">
        <v>108</v>
      </c>
      <c r="F4" s="398"/>
      <c r="G4" s="337" t="s">
        <v>109</v>
      </c>
      <c r="H4" s="398"/>
      <c r="I4" s="337" t="s">
        <v>110</v>
      </c>
      <c r="J4" s="338"/>
      <c r="K4" s="398"/>
      <c r="L4" s="598"/>
    </row>
    <row r="5" spans="1:12" s="102" customFormat="1" ht="17.25" customHeight="1">
      <c r="A5" s="601"/>
      <c r="B5" s="373" t="s">
        <v>114</v>
      </c>
      <c r="C5" s="369" t="s">
        <v>134</v>
      </c>
      <c r="D5" s="369" t="s">
        <v>135</v>
      </c>
      <c r="E5" s="369" t="s">
        <v>134</v>
      </c>
      <c r="F5" s="369" t="s">
        <v>135</v>
      </c>
      <c r="G5" s="369" t="s">
        <v>115</v>
      </c>
      <c r="H5" s="369" t="s">
        <v>135</v>
      </c>
      <c r="I5" s="369" t="s">
        <v>136</v>
      </c>
      <c r="J5" s="369" t="s">
        <v>137</v>
      </c>
      <c r="K5" s="369" t="s">
        <v>135</v>
      </c>
      <c r="L5" s="598"/>
    </row>
    <row r="6" spans="1:12" s="102" customFormat="1" ht="17.25" customHeight="1">
      <c r="A6" s="588"/>
      <c r="B6" s="378" t="s">
        <v>116</v>
      </c>
      <c r="C6" s="378" t="s">
        <v>117</v>
      </c>
      <c r="D6" s="378" t="s">
        <v>118</v>
      </c>
      <c r="E6" s="378" t="s">
        <v>117</v>
      </c>
      <c r="F6" s="378" t="s">
        <v>118</v>
      </c>
      <c r="G6" s="378" t="s">
        <v>119</v>
      </c>
      <c r="H6" s="378" t="s">
        <v>118</v>
      </c>
      <c r="I6" s="378" t="s">
        <v>120</v>
      </c>
      <c r="J6" s="377" t="s">
        <v>121</v>
      </c>
      <c r="K6" s="378" t="s">
        <v>118</v>
      </c>
      <c r="L6" s="590"/>
    </row>
    <row r="7" spans="1:28" s="310" customFormat="1" ht="16.5" customHeight="1">
      <c r="A7" s="305" t="s">
        <v>445</v>
      </c>
      <c r="B7" s="306">
        <v>365232432</v>
      </c>
      <c r="C7" s="332">
        <v>8267</v>
      </c>
      <c r="D7" s="306">
        <v>324643397</v>
      </c>
      <c r="E7" s="329">
        <v>76</v>
      </c>
      <c r="F7" s="306">
        <v>38776515</v>
      </c>
      <c r="G7" s="322" t="s">
        <v>563</v>
      </c>
      <c r="H7" s="322" t="s">
        <v>563</v>
      </c>
      <c r="I7" s="327">
        <v>1</v>
      </c>
      <c r="J7" s="307">
        <v>60</v>
      </c>
      <c r="K7" s="307">
        <v>520000</v>
      </c>
      <c r="L7" s="308" t="s">
        <v>366</v>
      </c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</row>
    <row r="8" spans="1:28" s="310" customFormat="1" ht="16.5" customHeight="1">
      <c r="A8" s="305" t="s">
        <v>371</v>
      </c>
      <c r="B8" s="311">
        <v>230413909</v>
      </c>
      <c r="C8" s="333">
        <v>54101</v>
      </c>
      <c r="D8" s="311">
        <v>201552055</v>
      </c>
      <c r="E8" s="330">
        <v>67</v>
      </c>
      <c r="F8" s="311">
        <v>26767336</v>
      </c>
      <c r="G8" s="322" t="s">
        <v>563</v>
      </c>
      <c r="H8" s="322" t="s">
        <v>563</v>
      </c>
      <c r="I8" s="327">
        <v>3</v>
      </c>
      <c r="J8" s="307">
        <v>80</v>
      </c>
      <c r="K8" s="307">
        <v>472518</v>
      </c>
      <c r="L8" s="312" t="s">
        <v>441</v>
      </c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</row>
    <row r="9" spans="1:28" s="315" customFormat="1" ht="16.5" customHeight="1">
      <c r="A9" s="305" t="s">
        <v>446</v>
      </c>
      <c r="B9" s="311">
        <v>382828525</v>
      </c>
      <c r="C9" s="333">
        <v>8384</v>
      </c>
      <c r="D9" s="311">
        <v>340921800</v>
      </c>
      <c r="E9" s="330">
        <v>76</v>
      </c>
      <c r="F9" s="311">
        <v>40094205</v>
      </c>
      <c r="G9" s="323" t="s">
        <v>563</v>
      </c>
      <c r="H9" s="323" t="s">
        <v>563</v>
      </c>
      <c r="I9" s="327">
        <v>1</v>
      </c>
      <c r="J9" s="307">
        <v>60</v>
      </c>
      <c r="K9" s="307">
        <v>520000</v>
      </c>
      <c r="L9" s="313" t="s">
        <v>367</v>
      </c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</row>
    <row r="10" spans="1:28" s="315" customFormat="1" ht="16.5" customHeight="1">
      <c r="A10" s="305" t="s">
        <v>372</v>
      </c>
      <c r="B10" s="311">
        <v>239057852</v>
      </c>
      <c r="C10" s="333">
        <v>53873</v>
      </c>
      <c r="D10" s="311">
        <v>199815888</v>
      </c>
      <c r="E10" s="330">
        <v>80</v>
      </c>
      <c r="F10" s="311">
        <v>36776641</v>
      </c>
      <c r="G10" s="323" t="s">
        <v>563</v>
      </c>
      <c r="H10" s="323" t="s">
        <v>563</v>
      </c>
      <c r="I10" s="327">
        <v>3</v>
      </c>
      <c r="J10" s="307">
        <v>80</v>
      </c>
      <c r="K10" s="307">
        <v>472518</v>
      </c>
      <c r="L10" s="312" t="s">
        <v>442</v>
      </c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</row>
    <row r="11" spans="1:28" s="315" customFormat="1" ht="16.5" customHeight="1">
      <c r="A11" s="305" t="s">
        <v>447</v>
      </c>
      <c r="B11" s="311">
        <v>374782671</v>
      </c>
      <c r="C11" s="333">
        <v>8573</v>
      </c>
      <c r="D11" s="311">
        <v>324574942</v>
      </c>
      <c r="E11" s="330">
        <v>85</v>
      </c>
      <c r="F11" s="311">
        <v>46695209</v>
      </c>
      <c r="G11" s="323" t="s">
        <v>563</v>
      </c>
      <c r="H11" s="323" t="s">
        <v>563</v>
      </c>
      <c r="I11" s="327">
        <v>1</v>
      </c>
      <c r="J11" s="307">
        <v>60</v>
      </c>
      <c r="K11" s="307">
        <v>520000</v>
      </c>
      <c r="L11" s="313" t="s">
        <v>368</v>
      </c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</row>
    <row r="12" spans="1:28" s="315" customFormat="1" ht="16.5" customHeight="1">
      <c r="A12" s="305" t="s">
        <v>373</v>
      </c>
      <c r="B12" s="311">
        <v>238723885</v>
      </c>
      <c r="C12" s="333">
        <v>51061</v>
      </c>
      <c r="D12" s="311">
        <v>196379454</v>
      </c>
      <c r="E12" s="330">
        <v>80844</v>
      </c>
      <c r="F12" s="311">
        <v>38502108</v>
      </c>
      <c r="G12" s="323" t="s">
        <v>563</v>
      </c>
      <c r="H12" s="323" t="s">
        <v>563</v>
      </c>
      <c r="I12" s="327">
        <v>3</v>
      </c>
      <c r="J12" s="307">
        <v>80</v>
      </c>
      <c r="K12" s="307">
        <v>472518</v>
      </c>
      <c r="L12" s="312" t="s">
        <v>443</v>
      </c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</row>
    <row r="13" spans="1:28" s="317" customFormat="1" ht="16.5" customHeight="1">
      <c r="A13" s="305" t="s">
        <v>448</v>
      </c>
      <c r="B13" s="178">
        <v>413350591</v>
      </c>
      <c r="C13" s="334">
        <v>8675</v>
      </c>
      <c r="D13" s="178">
        <v>336734610</v>
      </c>
      <c r="E13" s="331">
        <v>128</v>
      </c>
      <c r="F13" s="178">
        <v>73103461</v>
      </c>
      <c r="G13" s="324" t="s">
        <v>563</v>
      </c>
      <c r="H13" s="324" t="s">
        <v>563</v>
      </c>
      <c r="I13" s="297">
        <v>1</v>
      </c>
      <c r="J13" s="199">
        <v>60</v>
      </c>
      <c r="K13" s="199">
        <v>520000</v>
      </c>
      <c r="L13" s="313" t="s">
        <v>369</v>
      </c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</row>
    <row r="14" spans="1:28" s="317" customFormat="1" ht="16.5" customHeight="1">
      <c r="A14" s="318" t="s">
        <v>374</v>
      </c>
      <c r="B14" s="178">
        <v>247487906</v>
      </c>
      <c r="C14" s="334">
        <v>51021</v>
      </c>
      <c r="D14" s="178">
        <v>199604752</v>
      </c>
      <c r="E14" s="331">
        <v>87</v>
      </c>
      <c r="F14" s="178">
        <v>44117831</v>
      </c>
      <c r="G14" s="324" t="s">
        <v>563</v>
      </c>
      <c r="H14" s="324" t="s">
        <v>563</v>
      </c>
      <c r="I14" s="297">
        <v>3</v>
      </c>
      <c r="J14" s="199">
        <v>80</v>
      </c>
      <c r="K14" s="199">
        <v>472518</v>
      </c>
      <c r="L14" s="312" t="s">
        <v>444</v>
      </c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</row>
    <row r="15" spans="1:28" s="317" customFormat="1" ht="16.5" customHeight="1">
      <c r="A15" s="187" t="s">
        <v>227</v>
      </c>
      <c r="B15" s="178">
        <v>724114647</v>
      </c>
      <c r="C15" s="334">
        <v>59931</v>
      </c>
      <c r="D15" s="178">
        <v>576707582</v>
      </c>
      <c r="E15" s="331">
        <v>229</v>
      </c>
      <c r="F15" s="178">
        <v>140052222</v>
      </c>
      <c r="G15" s="324" t="s">
        <v>563</v>
      </c>
      <c r="H15" s="324" t="s">
        <v>563</v>
      </c>
      <c r="I15" s="297">
        <v>4</v>
      </c>
      <c r="J15" s="199">
        <v>140</v>
      </c>
      <c r="K15" s="199">
        <v>992518</v>
      </c>
      <c r="L15" s="188" t="s">
        <v>227</v>
      </c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</row>
    <row r="16" spans="1:28" s="18" customFormat="1" ht="16.5" customHeight="1">
      <c r="A16" s="319" t="s">
        <v>228</v>
      </c>
      <c r="B16" s="320">
        <f>SUM(D16,F16,K16,I31)</f>
        <v>1595868254</v>
      </c>
      <c r="C16" s="335">
        <v>58923</v>
      </c>
      <c r="D16" s="154">
        <v>1468237372</v>
      </c>
      <c r="E16" s="326">
        <v>279</v>
      </c>
      <c r="F16" s="154">
        <v>125329120</v>
      </c>
      <c r="G16" s="325" t="s">
        <v>563</v>
      </c>
      <c r="H16" s="325" t="s">
        <v>563</v>
      </c>
      <c r="I16" s="328">
        <v>14</v>
      </c>
      <c r="J16" s="154">
        <v>164</v>
      </c>
      <c r="K16" s="154">
        <v>2299019</v>
      </c>
      <c r="L16" s="321" t="s">
        <v>228</v>
      </c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36" s="55" customFormat="1" ht="12" customHeight="1">
      <c r="A17" s="66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30"/>
      <c r="M17" s="130"/>
      <c r="N17" s="130"/>
      <c r="O17" s="130"/>
      <c r="P17" s="130"/>
      <c r="Q17" s="130"/>
      <c r="R17" s="131"/>
      <c r="S17" s="131"/>
      <c r="T17" s="6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</row>
    <row r="18" spans="1:11" s="102" customFormat="1" ht="15" customHeight="1">
      <c r="A18" s="587" t="s">
        <v>284</v>
      </c>
      <c r="B18" s="604" t="s">
        <v>141</v>
      </c>
      <c r="C18" s="605"/>
      <c r="D18" s="500" t="s">
        <v>131</v>
      </c>
      <c r="E18" s="364"/>
      <c r="F18" s="500" t="s">
        <v>132</v>
      </c>
      <c r="G18" s="364"/>
      <c r="H18" s="500" t="s">
        <v>133</v>
      </c>
      <c r="I18" s="386"/>
      <c r="J18" s="589" t="s">
        <v>287</v>
      </c>
      <c r="K18" s="597"/>
    </row>
    <row r="19" spans="1:11" s="102" customFormat="1" ht="15" customHeight="1">
      <c r="A19" s="601"/>
      <c r="B19" s="602" t="s">
        <v>142</v>
      </c>
      <c r="C19" s="490"/>
      <c r="D19" s="337" t="s">
        <v>111</v>
      </c>
      <c r="E19" s="398"/>
      <c r="F19" s="518" t="s">
        <v>112</v>
      </c>
      <c r="G19" s="603"/>
      <c r="H19" s="337" t="s">
        <v>113</v>
      </c>
      <c r="I19" s="338"/>
      <c r="J19" s="598"/>
      <c r="K19" s="599"/>
    </row>
    <row r="20" spans="1:11" s="102" customFormat="1" ht="18" customHeight="1">
      <c r="A20" s="601"/>
      <c r="B20" s="4" t="s">
        <v>143</v>
      </c>
      <c r="C20" s="4" t="s">
        <v>144</v>
      </c>
      <c r="D20" s="369" t="s">
        <v>138</v>
      </c>
      <c r="E20" s="478" t="s">
        <v>139</v>
      </c>
      <c r="F20" s="375" t="s">
        <v>115</v>
      </c>
      <c r="G20" s="375" t="s">
        <v>135</v>
      </c>
      <c r="H20" s="375" t="s">
        <v>140</v>
      </c>
      <c r="I20" s="374" t="s">
        <v>135</v>
      </c>
      <c r="J20" s="598"/>
      <c r="K20" s="599"/>
    </row>
    <row r="21" spans="1:11" s="102" customFormat="1" ht="18" customHeight="1">
      <c r="A21" s="588"/>
      <c r="B21" s="5" t="s">
        <v>145</v>
      </c>
      <c r="C21" s="5" t="s">
        <v>118</v>
      </c>
      <c r="D21" s="378" t="s">
        <v>117</v>
      </c>
      <c r="E21" s="372" t="s">
        <v>118</v>
      </c>
      <c r="F21" s="377" t="s">
        <v>119</v>
      </c>
      <c r="G21" s="378" t="s">
        <v>118</v>
      </c>
      <c r="H21" s="378" t="s">
        <v>122</v>
      </c>
      <c r="I21" s="371" t="s">
        <v>118</v>
      </c>
      <c r="J21" s="590"/>
      <c r="K21" s="600"/>
    </row>
    <row r="22" spans="1:26" s="64" customFormat="1" ht="16.5" customHeight="1">
      <c r="A22" s="272" t="s">
        <v>445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273">
        <v>238030</v>
      </c>
      <c r="I22" s="273">
        <v>1292520</v>
      </c>
      <c r="J22" s="87" t="s">
        <v>366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s="64" customFormat="1" ht="16.5" customHeight="1">
      <c r="A23" s="272" t="s">
        <v>371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273">
        <v>309400</v>
      </c>
      <c r="I23" s="273">
        <v>1622000</v>
      </c>
      <c r="J23" s="88" t="s">
        <v>441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s="65" customFormat="1" ht="16.5" customHeight="1">
      <c r="A24" s="272" t="s">
        <v>446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273">
        <v>238030</v>
      </c>
      <c r="I24" s="273">
        <v>1292520</v>
      </c>
      <c r="J24" s="89" t="s">
        <v>367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s="65" customFormat="1" ht="16.5" customHeight="1">
      <c r="A25" s="272" t="s">
        <v>372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273">
        <v>369400</v>
      </c>
      <c r="I25" s="273">
        <v>1992805</v>
      </c>
      <c r="J25" s="88" t="s">
        <v>442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s="65" customFormat="1" ht="16.5" customHeight="1">
      <c r="A26" s="272" t="s">
        <v>447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273">
        <v>578030</v>
      </c>
      <c r="I26" s="273">
        <v>2992520</v>
      </c>
      <c r="J26" s="89" t="s">
        <v>368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s="65" customFormat="1" ht="16.5" customHeight="1">
      <c r="A27" s="272" t="s">
        <v>373</v>
      </c>
      <c r="B27" s="70">
        <v>0</v>
      </c>
      <c r="C27" s="70">
        <v>0</v>
      </c>
      <c r="D27" s="70">
        <v>0</v>
      </c>
      <c r="E27" s="70">
        <v>0</v>
      </c>
      <c r="F27" s="70">
        <v>1</v>
      </c>
      <c r="G27" s="70">
        <v>77000</v>
      </c>
      <c r="H27" s="273">
        <v>629400</v>
      </c>
      <c r="I27" s="273">
        <v>3292805</v>
      </c>
      <c r="J27" s="88" t="s">
        <v>443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s="57" customFormat="1" ht="16.5" customHeight="1">
      <c r="A28" s="272" t="s">
        <v>448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274">
        <v>578030</v>
      </c>
      <c r="I28" s="274">
        <v>2992520</v>
      </c>
      <c r="J28" s="89" t="s">
        <v>369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s="57" customFormat="1" ht="16.5" customHeight="1">
      <c r="A29" s="75" t="s">
        <v>374</v>
      </c>
      <c r="B29" s="71">
        <v>0</v>
      </c>
      <c r="C29" s="71">
        <v>0</v>
      </c>
      <c r="D29" s="71">
        <v>0</v>
      </c>
      <c r="E29" s="71">
        <v>0</v>
      </c>
      <c r="F29" s="71">
        <v>1</v>
      </c>
      <c r="G29" s="71">
        <v>77000</v>
      </c>
      <c r="H29" s="274">
        <v>629411</v>
      </c>
      <c r="I29" s="274">
        <v>3292805</v>
      </c>
      <c r="J29" s="88" t="s">
        <v>444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s="57" customFormat="1" ht="16.5" customHeight="1">
      <c r="A30" s="58" t="s">
        <v>227</v>
      </c>
      <c r="B30" s="71">
        <v>0</v>
      </c>
      <c r="C30" s="71">
        <v>0</v>
      </c>
      <c r="D30" s="71">
        <v>0</v>
      </c>
      <c r="E30" s="71">
        <v>0</v>
      </c>
      <c r="F30" s="71">
        <v>1</v>
      </c>
      <c r="G30" s="71">
        <v>77000</v>
      </c>
      <c r="H30" s="274">
        <v>1207441</v>
      </c>
      <c r="I30" s="274">
        <v>6285325</v>
      </c>
      <c r="J30" s="593" t="s">
        <v>227</v>
      </c>
      <c r="K30" s="59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s="55" customFormat="1" ht="16.5" customHeight="1">
      <c r="A31" s="128" t="s">
        <v>228</v>
      </c>
      <c r="B31" s="129" t="s">
        <v>24</v>
      </c>
      <c r="C31" s="129" t="s">
        <v>24</v>
      </c>
      <c r="D31" s="129" t="s">
        <v>24</v>
      </c>
      <c r="E31" s="129" t="s">
        <v>24</v>
      </c>
      <c r="F31" s="129" t="s">
        <v>24</v>
      </c>
      <c r="G31" s="129" t="s">
        <v>24</v>
      </c>
      <c r="H31" s="181">
        <v>2</v>
      </c>
      <c r="I31" s="275">
        <v>2743</v>
      </c>
      <c r="J31" s="595" t="s">
        <v>228</v>
      </c>
      <c r="K31" s="59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19" s="1" customFormat="1" ht="18" customHeight="1">
      <c r="A32" s="7" t="s">
        <v>552</v>
      </c>
      <c r="B32" s="8"/>
      <c r="C32" s="2"/>
      <c r="D32" s="2"/>
      <c r="E32" s="77" t="s">
        <v>146</v>
      </c>
      <c r="F32" s="2"/>
      <c r="K32" s="3" t="s">
        <v>553</v>
      </c>
      <c r="R32" s="3"/>
      <c r="S32" s="3"/>
    </row>
    <row r="33" s="56" customFormat="1" ht="12.75"/>
  </sheetData>
  <mergeCells count="23">
    <mergeCell ref="A1:L1"/>
    <mergeCell ref="L3:L6"/>
    <mergeCell ref="A3:A6"/>
    <mergeCell ref="C3:D3"/>
    <mergeCell ref="E3:F3"/>
    <mergeCell ref="G3:H3"/>
    <mergeCell ref="I3:K3"/>
    <mergeCell ref="C4:D4"/>
    <mergeCell ref="E4:F4"/>
    <mergeCell ref="G4:H4"/>
    <mergeCell ref="I4:K4"/>
    <mergeCell ref="B18:C18"/>
    <mergeCell ref="D18:E18"/>
    <mergeCell ref="F18:G18"/>
    <mergeCell ref="A18:A21"/>
    <mergeCell ref="B19:C19"/>
    <mergeCell ref="D19:E19"/>
    <mergeCell ref="F19:G19"/>
    <mergeCell ref="H19:I19"/>
    <mergeCell ref="J30:K30"/>
    <mergeCell ref="J31:K31"/>
    <mergeCell ref="J18:K21"/>
    <mergeCell ref="H18:I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0">
      <selection activeCell="D12" sqref="D12"/>
    </sheetView>
  </sheetViews>
  <sheetFormatPr defaultColWidth="9.140625" defaultRowHeight="12.75"/>
  <cols>
    <col min="1" max="1" width="14.57421875" style="9" customWidth="1"/>
    <col min="2" max="4" width="13.421875" style="9" customWidth="1"/>
    <col min="5" max="5" width="18.57421875" style="9" customWidth="1"/>
    <col min="6" max="6" width="15.57421875" style="9" customWidth="1"/>
    <col min="7" max="7" width="18.00390625" style="9" customWidth="1"/>
    <col min="8" max="9" width="16.28125" style="9" customWidth="1"/>
    <col min="10" max="10" width="19.8515625" style="9" customWidth="1"/>
    <col min="11" max="11" width="14.7109375" style="9" bestFit="1" customWidth="1"/>
    <col min="12" max="12" width="19.140625" style="9" customWidth="1"/>
    <col min="13" max="13" width="8.421875" style="9" customWidth="1"/>
    <col min="14" max="16384" width="10.00390625" style="9" customWidth="1"/>
  </cols>
  <sheetData>
    <row r="1" spans="1:9" s="10" customFormat="1" ht="32.25" customHeight="1">
      <c r="A1" s="416" t="s">
        <v>207</v>
      </c>
      <c r="B1" s="416"/>
      <c r="C1" s="416"/>
      <c r="D1" s="416"/>
      <c r="E1" s="416"/>
      <c r="F1" s="416"/>
      <c r="G1" s="416"/>
      <c r="H1" s="416"/>
      <c r="I1" s="416"/>
    </row>
    <row r="2" spans="1:9" s="8" customFormat="1" ht="18" customHeight="1">
      <c r="A2" s="367" t="s">
        <v>208</v>
      </c>
      <c r="B2" s="368"/>
      <c r="C2" s="368"/>
      <c r="D2" s="368"/>
      <c r="E2" s="368"/>
      <c r="F2" s="368"/>
      <c r="G2" s="368"/>
      <c r="H2" s="368"/>
      <c r="I2" s="3" t="s">
        <v>209</v>
      </c>
    </row>
    <row r="3" spans="1:9" s="102" customFormat="1" ht="24.75" customHeight="1">
      <c r="A3" s="488" t="s">
        <v>229</v>
      </c>
      <c r="B3" s="385" t="s">
        <v>230</v>
      </c>
      <c r="C3" s="386"/>
      <c r="D3" s="364"/>
      <c r="E3" s="369" t="s">
        <v>231</v>
      </c>
      <c r="F3" s="370" t="s">
        <v>232</v>
      </c>
      <c r="G3" s="369" t="s">
        <v>233</v>
      </c>
      <c r="H3" s="369" t="s">
        <v>234</v>
      </c>
      <c r="I3" s="385" t="s">
        <v>210</v>
      </c>
    </row>
    <row r="4" spans="1:9" s="102" customFormat="1" ht="24.75" customHeight="1">
      <c r="A4" s="397"/>
      <c r="B4" s="337" t="s">
        <v>211</v>
      </c>
      <c r="C4" s="338"/>
      <c r="D4" s="398"/>
      <c r="E4" s="373" t="s">
        <v>235</v>
      </c>
      <c r="F4" s="373"/>
      <c r="G4" s="373" t="s">
        <v>236</v>
      </c>
      <c r="H4" s="373"/>
      <c r="I4" s="365"/>
    </row>
    <row r="5" spans="1:9" s="102" customFormat="1" ht="24.75" customHeight="1">
      <c r="A5" s="397"/>
      <c r="B5" s="374" t="s">
        <v>212</v>
      </c>
      <c r="C5" s="375" t="s">
        <v>237</v>
      </c>
      <c r="D5" s="375" t="s">
        <v>238</v>
      </c>
      <c r="E5" s="373" t="s">
        <v>213</v>
      </c>
      <c r="F5" s="373" t="s">
        <v>214</v>
      </c>
      <c r="G5" s="376" t="s">
        <v>215</v>
      </c>
      <c r="H5" s="373" t="s">
        <v>214</v>
      </c>
      <c r="I5" s="365"/>
    </row>
    <row r="6" spans="1:9" s="102" customFormat="1" ht="24.75" customHeight="1">
      <c r="A6" s="398"/>
      <c r="B6" s="371" t="s">
        <v>216</v>
      </c>
      <c r="C6" s="377" t="s">
        <v>217</v>
      </c>
      <c r="D6" s="377" t="s">
        <v>218</v>
      </c>
      <c r="E6" s="377" t="s">
        <v>219</v>
      </c>
      <c r="F6" s="378" t="s">
        <v>220</v>
      </c>
      <c r="G6" s="378" t="s">
        <v>221</v>
      </c>
      <c r="H6" s="378" t="s">
        <v>222</v>
      </c>
      <c r="I6" s="337"/>
    </row>
    <row r="7" spans="1:9" s="16" customFormat="1" ht="30.75" customHeight="1">
      <c r="A7" s="12" t="s">
        <v>445</v>
      </c>
      <c r="B7" s="13">
        <v>151022</v>
      </c>
      <c r="C7" s="14">
        <v>128765</v>
      </c>
      <c r="D7" s="14">
        <v>22257</v>
      </c>
      <c r="E7" s="14">
        <v>284498</v>
      </c>
      <c r="F7" s="13">
        <v>530836</v>
      </c>
      <c r="G7" s="14">
        <v>94368</v>
      </c>
      <c r="H7" s="15">
        <v>1600352</v>
      </c>
      <c r="I7" s="160" t="s">
        <v>366</v>
      </c>
    </row>
    <row r="8" spans="1:9" s="16" customFormat="1" ht="30.75" customHeight="1">
      <c r="A8" s="12" t="s">
        <v>223</v>
      </c>
      <c r="B8" s="13">
        <v>94522</v>
      </c>
      <c r="C8" s="14">
        <v>51623</v>
      </c>
      <c r="D8" s="14">
        <v>42899</v>
      </c>
      <c r="E8" s="14">
        <v>100017</v>
      </c>
      <c r="F8" s="13">
        <v>945059</v>
      </c>
      <c r="G8" s="14">
        <v>34775</v>
      </c>
      <c r="H8" s="15">
        <v>2718102</v>
      </c>
      <c r="I8" s="161" t="s">
        <v>441</v>
      </c>
    </row>
    <row r="9" spans="1:9" s="16" customFormat="1" ht="30.75" customHeight="1">
      <c r="A9" s="12" t="s">
        <v>446</v>
      </c>
      <c r="B9" s="13">
        <v>171706</v>
      </c>
      <c r="C9" s="14">
        <v>147951</v>
      </c>
      <c r="D9" s="14">
        <v>23755</v>
      </c>
      <c r="E9" s="14">
        <v>289874</v>
      </c>
      <c r="F9" s="13">
        <v>592347</v>
      </c>
      <c r="G9" s="14">
        <v>98081</v>
      </c>
      <c r="H9" s="15">
        <v>1750655</v>
      </c>
      <c r="I9" s="162" t="s">
        <v>367</v>
      </c>
    </row>
    <row r="10" spans="1:9" s="16" customFormat="1" ht="30.75" customHeight="1">
      <c r="A10" s="12" t="s">
        <v>224</v>
      </c>
      <c r="B10" s="13">
        <v>119456</v>
      </c>
      <c r="C10" s="14">
        <v>65053</v>
      </c>
      <c r="D10" s="14">
        <v>54403</v>
      </c>
      <c r="E10" s="14">
        <v>100540</v>
      </c>
      <c r="F10" s="13">
        <v>1188144</v>
      </c>
      <c r="G10" s="14">
        <v>35880</v>
      </c>
      <c r="H10" s="15">
        <v>3329320</v>
      </c>
      <c r="I10" s="161" t="s">
        <v>442</v>
      </c>
    </row>
    <row r="11" spans="1:9" s="16" customFormat="1" ht="30.75" customHeight="1">
      <c r="A11" s="12" t="s">
        <v>447</v>
      </c>
      <c r="B11" s="13">
        <v>183809</v>
      </c>
      <c r="C11" s="14">
        <v>157092</v>
      </c>
      <c r="D11" s="14">
        <v>26716</v>
      </c>
      <c r="E11" s="14">
        <v>292124</v>
      </c>
      <c r="F11" s="13">
        <v>629212</v>
      </c>
      <c r="G11" s="14">
        <v>101976</v>
      </c>
      <c r="H11" s="15">
        <v>1802473</v>
      </c>
      <c r="I11" s="162" t="s">
        <v>368</v>
      </c>
    </row>
    <row r="12" spans="1:9" s="16" customFormat="1" ht="30.75" customHeight="1">
      <c r="A12" s="12" t="s">
        <v>225</v>
      </c>
      <c r="B12" s="13">
        <v>112396</v>
      </c>
      <c r="C12" s="14">
        <v>63319</v>
      </c>
      <c r="D12" s="14">
        <v>49077</v>
      </c>
      <c r="E12" s="14">
        <v>101828</v>
      </c>
      <c r="F12" s="13">
        <v>1103783</v>
      </c>
      <c r="G12" s="14">
        <v>37206</v>
      </c>
      <c r="H12" s="15">
        <v>3020911</v>
      </c>
      <c r="I12" s="161" t="s">
        <v>443</v>
      </c>
    </row>
    <row r="13" spans="1:9" s="16" customFormat="1" ht="30.75" customHeight="1">
      <c r="A13" s="12" t="s">
        <v>448</v>
      </c>
      <c r="B13" s="13">
        <v>189515</v>
      </c>
      <c r="C13" s="14">
        <v>156614</v>
      </c>
      <c r="D13" s="14">
        <v>32901</v>
      </c>
      <c r="E13" s="14">
        <v>296068</v>
      </c>
      <c r="F13" s="13">
        <v>640106</v>
      </c>
      <c r="G13" s="14">
        <v>105459</v>
      </c>
      <c r="H13" s="15">
        <v>1797049</v>
      </c>
      <c r="I13" s="162" t="s">
        <v>369</v>
      </c>
    </row>
    <row r="14" spans="1:9" s="16" customFormat="1" ht="30.75" customHeight="1">
      <c r="A14" s="12" t="s">
        <v>226</v>
      </c>
      <c r="B14" s="13">
        <v>120360</v>
      </c>
      <c r="C14" s="14">
        <v>72287</v>
      </c>
      <c r="D14" s="14">
        <v>48073</v>
      </c>
      <c r="E14" s="14">
        <v>101915</v>
      </c>
      <c r="F14" s="13">
        <v>1180984</v>
      </c>
      <c r="G14" s="14">
        <v>37961</v>
      </c>
      <c r="H14" s="15">
        <v>3170622</v>
      </c>
      <c r="I14" s="161" t="s">
        <v>444</v>
      </c>
    </row>
    <row r="15" spans="1:9" s="17" customFormat="1" ht="30.75" customHeight="1">
      <c r="A15" s="41" t="s">
        <v>227</v>
      </c>
      <c r="B15" s="42">
        <f>SUM(C15:D15)</f>
        <v>307497</v>
      </c>
      <c r="C15" s="42">
        <v>227839</v>
      </c>
      <c r="D15" s="42">
        <v>79658</v>
      </c>
      <c r="E15" s="42">
        <v>400701</v>
      </c>
      <c r="F15" s="43">
        <f>(B15*1000000)/E15</f>
        <v>767397.6356435347</v>
      </c>
      <c r="G15" s="42">
        <v>147047</v>
      </c>
      <c r="H15" s="44">
        <f>(B15*1000000)/G15</f>
        <v>2091147.7282773536</v>
      </c>
      <c r="I15" s="53" t="s">
        <v>370</v>
      </c>
    </row>
    <row r="16" spans="1:9" s="18" customFormat="1" ht="30.75" customHeight="1">
      <c r="A16" s="85" t="s">
        <v>205</v>
      </c>
      <c r="B16" s="84">
        <f>SUM(C16:D16)</f>
        <v>326139</v>
      </c>
      <c r="C16" s="84">
        <v>248320</v>
      </c>
      <c r="D16" s="84">
        <v>77819</v>
      </c>
      <c r="E16" s="84">
        <v>403601</v>
      </c>
      <c r="F16" s="86">
        <v>808073</v>
      </c>
      <c r="G16" s="84">
        <v>150379</v>
      </c>
      <c r="H16" s="86">
        <v>2168780</v>
      </c>
      <c r="I16" s="98" t="s">
        <v>205</v>
      </c>
    </row>
    <row r="17" spans="1:9" s="1" customFormat="1" ht="18" customHeight="1">
      <c r="A17" s="7" t="s">
        <v>364</v>
      </c>
      <c r="B17" s="8"/>
      <c r="C17" s="2"/>
      <c r="D17" s="2"/>
      <c r="E17" s="2"/>
      <c r="F17" s="2"/>
      <c r="H17" s="3"/>
      <c r="I17" s="3" t="s">
        <v>365</v>
      </c>
    </row>
  </sheetData>
  <mergeCells count="5">
    <mergeCell ref="A1:I1"/>
    <mergeCell ref="A3:A6"/>
    <mergeCell ref="B3:D3"/>
    <mergeCell ref="I3:I6"/>
    <mergeCell ref="B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3">
      <selection activeCell="D27" sqref="D27"/>
    </sheetView>
  </sheetViews>
  <sheetFormatPr defaultColWidth="9.140625" defaultRowHeight="12.75"/>
  <cols>
    <col min="1" max="1" width="14.140625" style="9" customWidth="1"/>
    <col min="2" max="2" width="13.57421875" style="9" customWidth="1"/>
    <col min="3" max="3" width="14.00390625" style="9" customWidth="1"/>
    <col min="4" max="4" width="13.8515625" style="9" customWidth="1"/>
    <col min="5" max="12" width="13.140625" style="9" customWidth="1"/>
    <col min="13" max="13" width="15.7109375" style="9" customWidth="1"/>
    <col min="14" max="16384" width="10.00390625" style="9" customWidth="1"/>
  </cols>
  <sheetData>
    <row r="1" spans="1:14" s="10" customFormat="1" ht="32.25" customHeight="1">
      <c r="A1" s="497" t="s">
        <v>241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22"/>
    </row>
    <row r="2" spans="1:14" s="1" customFormat="1" ht="18" customHeight="1">
      <c r="A2" s="367" t="s">
        <v>244</v>
      </c>
      <c r="B2" s="8"/>
      <c r="C2" s="357"/>
      <c r="D2" s="357"/>
      <c r="E2" s="2"/>
      <c r="F2" s="2"/>
      <c r="G2" s="2"/>
      <c r="H2" s="2"/>
      <c r="I2" s="2"/>
      <c r="J2" s="2"/>
      <c r="K2" s="2"/>
      <c r="L2" s="2"/>
      <c r="M2" s="62" t="s">
        <v>245</v>
      </c>
      <c r="N2" s="379" t="s">
        <v>239</v>
      </c>
    </row>
    <row r="3" spans="1:13" s="102" customFormat="1" ht="21.75" customHeight="1">
      <c r="A3" s="498" t="s">
        <v>246</v>
      </c>
      <c r="B3" s="500" t="s">
        <v>247</v>
      </c>
      <c r="C3" s="386"/>
      <c r="D3" s="364"/>
      <c r="E3" s="380" t="s">
        <v>248</v>
      </c>
      <c r="F3" s="381"/>
      <c r="G3" s="381"/>
      <c r="H3" s="381"/>
      <c r="I3" s="381"/>
      <c r="J3" s="381"/>
      <c r="K3" s="381"/>
      <c r="L3" s="381"/>
      <c r="M3" s="501" t="s">
        <v>243</v>
      </c>
    </row>
    <row r="4" spans="1:13" s="102" customFormat="1" ht="21.75" customHeight="1">
      <c r="A4" s="499"/>
      <c r="B4" s="382"/>
      <c r="C4" s="504" t="s">
        <v>249</v>
      </c>
      <c r="D4" s="504" t="s">
        <v>250</v>
      </c>
      <c r="E4" s="380" t="s">
        <v>251</v>
      </c>
      <c r="F4" s="381"/>
      <c r="G4" s="381"/>
      <c r="H4" s="383"/>
      <c r="I4" s="384" t="s">
        <v>252</v>
      </c>
      <c r="J4" s="381"/>
      <c r="K4" s="381"/>
      <c r="L4" s="381"/>
      <c r="M4" s="502"/>
    </row>
    <row r="5" spans="1:13" s="102" customFormat="1" ht="31.5" customHeight="1">
      <c r="A5" s="338"/>
      <c r="B5" s="371" t="s">
        <v>240</v>
      </c>
      <c r="C5" s="505"/>
      <c r="D5" s="505"/>
      <c r="E5" s="387" t="s">
        <v>253</v>
      </c>
      <c r="F5" s="388" t="s">
        <v>254</v>
      </c>
      <c r="G5" s="388" t="s">
        <v>255</v>
      </c>
      <c r="H5" s="388" t="s">
        <v>256</v>
      </c>
      <c r="I5" s="388" t="s">
        <v>257</v>
      </c>
      <c r="J5" s="388" t="s">
        <v>258</v>
      </c>
      <c r="K5" s="388" t="s">
        <v>259</v>
      </c>
      <c r="L5" s="388" t="s">
        <v>260</v>
      </c>
      <c r="M5" s="503"/>
    </row>
    <row r="6" spans="1:13" s="16" customFormat="1" ht="18" customHeight="1">
      <c r="A6" s="12" t="s">
        <v>445</v>
      </c>
      <c r="B6" s="163">
        <v>151021982</v>
      </c>
      <c r="C6" s="164">
        <v>77134325</v>
      </c>
      <c r="D6" s="164">
        <v>73887657</v>
      </c>
      <c r="E6" s="164">
        <v>22097587</v>
      </c>
      <c r="F6" s="164">
        <v>32000940</v>
      </c>
      <c r="G6" s="164">
        <v>385773</v>
      </c>
      <c r="H6" s="165">
        <v>0</v>
      </c>
      <c r="I6" s="164">
        <v>16664334</v>
      </c>
      <c r="J6" s="164">
        <v>4778733</v>
      </c>
      <c r="K6" s="164">
        <v>11348738</v>
      </c>
      <c r="L6" s="164">
        <v>3560316</v>
      </c>
      <c r="M6" s="160" t="s">
        <v>366</v>
      </c>
    </row>
    <row r="7" spans="1:13" s="16" customFormat="1" ht="18" customHeight="1">
      <c r="A7" s="12" t="s">
        <v>223</v>
      </c>
      <c r="B7" s="163">
        <v>94522110</v>
      </c>
      <c r="C7" s="164">
        <v>76239983</v>
      </c>
      <c r="D7" s="164">
        <v>18282127</v>
      </c>
      <c r="E7" s="164">
        <v>6671911</v>
      </c>
      <c r="F7" s="164">
        <v>6887842</v>
      </c>
      <c r="G7" s="164">
        <v>87261</v>
      </c>
      <c r="H7" s="166">
        <v>36234406</v>
      </c>
      <c r="I7" s="164">
        <v>3292028</v>
      </c>
      <c r="J7" s="164">
        <v>766924</v>
      </c>
      <c r="K7" s="164">
        <v>3083022</v>
      </c>
      <c r="L7" s="164">
        <v>799032</v>
      </c>
      <c r="M7" s="161" t="s">
        <v>441</v>
      </c>
    </row>
    <row r="8" spans="1:13" s="16" customFormat="1" ht="18" customHeight="1">
      <c r="A8" s="12" t="s">
        <v>446</v>
      </c>
      <c r="B8" s="163">
        <v>171706144</v>
      </c>
      <c r="C8" s="164">
        <v>93104404</v>
      </c>
      <c r="D8" s="164">
        <v>78601740</v>
      </c>
      <c r="E8" s="164">
        <v>28692751</v>
      </c>
      <c r="F8" s="164">
        <v>38649839</v>
      </c>
      <c r="G8" s="164">
        <v>462225</v>
      </c>
      <c r="H8" s="165">
        <v>0</v>
      </c>
      <c r="I8" s="164">
        <v>19747309</v>
      </c>
      <c r="J8" s="164">
        <v>5277842</v>
      </c>
      <c r="K8" s="164">
        <v>10484514</v>
      </c>
      <c r="L8" s="164">
        <v>6603953</v>
      </c>
      <c r="M8" s="162" t="s">
        <v>367</v>
      </c>
    </row>
    <row r="9" spans="1:13" s="16" customFormat="1" ht="18" customHeight="1">
      <c r="A9" s="12" t="s">
        <v>224</v>
      </c>
      <c r="B9" s="164">
        <v>119455679</v>
      </c>
      <c r="C9" s="164">
        <v>100891190</v>
      </c>
      <c r="D9" s="164">
        <v>18564489</v>
      </c>
      <c r="E9" s="164">
        <v>8308828</v>
      </c>
      <c r="F9" s="164">
        <v>10432838</v>
      </c>
      <c r="G9" s="164">
        <v>87352</v>
      </c>
      <c r="H9" s="166">
        <v>47588992</v>
      </c>
      <c r="I9" s="164">
        <v>3674440</v>
      </c>
      <c r="J9" s="164">
        <v>783719</v>
      </c>
      <c r="K9" s="164">
        <v>2838298</v>
      </c>
      <c r="L9" s="164">
        <v>1424690</v>
      </c>
      <c r="M9" s="161" t="s">
        <v>442</v>
      </c>
    </row>
    <row r="10" spans="1:13" s="16" customFormat="1" ht="18" customHeight="1">
      <c r="A10" s="12" t="s">
        <v>447</v>
      </c>
      <c r="B10" s="164">
        <v>183808727</v>
      </c>
      <c r="C10" s="164">
        <v>98872060</v>
      </c>
      <c r="D10" s="164">
        <v>84936667</v>
      </c>
      <c r="E10" s="164">
        <v>33842748</v>
      </c>
      <c r="F10" s="164">
        <v>39063209</v>
      </c>
      <c r="G10" s="164">
        <v>473728</v>
      </c>
      <c r="H10" s="165">
        <v>0</v>
      </c>
      <c r="I10" s="164">
        <v>20969893</v>
      </c>
      <c r="J10" s="164">
        <v>5792166</v>
      </c>
      <c r="K10" s="164">
        <v>10849462</v>
      </c>
      <c r="L10" s="164">
        <v>7834064</v>
      </c>
      <c r="M10" s="162" t="s">
        <v>368</v>
      </c>
    </row>
    <row r="11" spans="1:13" s="16" customFormat="1" ht="18" customHeight="1">
      <c r="A11" s="12" t="s">
        <v>225</v>
      </c>
      <c r="B11" s="164">
        <v>112396274</v>
      </c>
      <c r="C11" s="164">
        <v>92460537</v>
      </c>
      <c r="D11" s="164">
        <v>19935737</v>
      </c>
      <c r="E11" s="164">
        <v>9378378</v>
      </c>
      <c r="F11" s="164">
        <v>10214772</v>
      </c>
      <c r="G11" s="164">
        <v>90806</v>
      </c>
      <c r="H11" s="166">
        <v>41607663</v>
      </c>
      <c r="I11" s="164">
        <v>3790442</v>
      </c>
      <c r="J11" s="164">
        <v>844645</v>
      </c>
      <c r="K11" s="164">
        <v>2809743</v>
      </c>
      <c r="L11" s="164">
        <v>1742552</v>
      </c>
      <c r="M11" s="161" t="s">
        <v>443</v>
      </c>
    </row>
    <row r="12" spans="1:13" s="16" customFormat="1" ht="18" customHeight="1">
      <c r="A12" s="12" t="s">
        <v>448</v>
      </c>
      <c r="B12" s="164">
        <v>189515624</v>
      </c>
      <c r="C12" s="164">
        <v>94353647</v>
      </c>
      <c r="D12" s="164">
        <v>95161977</v>
      </c>
      <c r="E12" s="164">
        <v>31285884</v>
      </c>
      <c r="F12" s="164">
        <v>35876671</v>
      </c>
      <c r="G12" s="164">
        <v>486107</v>
      </c>
      <c r="H12" s="165">
        <v>0</v>
      </c>
      <c r="I12" s="164">
        <v>22068503</v>
      </c>
      <c r="J12" s="164">
        <v>6100832</v>
      </c>
      <c r="K12" s="164">
        <v>10851652</v>
      </c>
      <c r="L12" s="164">
        <v>11830187</v>
      </c>
      <c r="M12" s="162" t="s">
        <v>369</v>
      </c>
    </row>
    <row r="13" spans="1:13" s="16" customFormat="1" ht="18" customHeight="1">
      <c r="A13" s="12" t="s">
        <v>226</v>
      </c>
      <c r="B13" s="164">
        <v>120360169</v>
      </c>
      <c r="C13" s="164">
        <v>97735533</v>
      </c>
      <c r="D13" s="164">
        <v>22624636</v>
      </c>
      <c r="E13" s="164">
        <v>16501052</v>
      </c>
      <c r="F13" s="164">
        <v>11234598</v>
      </c>
      <c r="G13" s="164">
        <v>97056</v>
      </c>
      <c r="H13" s="166">
        <v>39121175</v>
      </c>
      <c r="I13" s="164">
        <v>3699960</v>
      </c>
      <c r="J13" s="164">
        <v>919599</v>
      </c>
      <c r="K13" s="164">
        <v>2778011</v>
      </c>
      <c r="L13" s="164">
        <v>2528080</v>
      </c>
      <c r="M13" s="161" t="s">
        <v>444</v>
      </c>
    </row>
    <row r="14" spans="1:13" s="17" customFormat="1" ht="18" customHeight="1">
      <c r="A14" s="46" t="s">
        <v>261</v>
      </c>
      <c r="B14" s="167">
        <f>SUM(C14:D14)</f>
        <v>307496941</v>
      </c>
      <c r="C14" s="168">
        <f>SUM(E14:H14,F28:H28,K28)</f>
        <v>190843034</v>
      </c>
      <c r="D14" s="168">
        <f>SUM(I14:L14,B28:E28,I28:J28,L28)</f>
        <v>116653907</v>
      </c>
      <c r="E14" s="168">
        <v>55856588</v>
      </c>
      <c r="F14" s="168">
        <v>42520862</v>
      </c>
      <c r="G14" s="168">
        <v>578771</v>
      </c>
      <c r="H14" s="168">
        <v>37666571</v>
      </c>
      <c r="I14" s="168">
        <v>25601587</v>
      </c>
      <c r="J14" s="168">
        <v>22339000</v>
      </c>
      <c r="K14" s="168">
        <v>14296728</v>
      </c>
      <c r="L14" s="168">
        <v>16662935</v>
      </c>
      <c r="M14" s="45" t="s">
        <v>261</v>
      </c>
    </row>
    <row r="15" spans="1:13" s="18" customFormat="1" ht="18" customHeight="1">
      <c r="A15" s="83" t="s">
        <v>262</v>
      </c>
      <c r="B15" s="152">
        <f>SUM(C15:D15)</f>
        <v>326139063</v>
      </c>
      <c r="C15" s="153">
        <f>SUM(E15:H15,F29:H29,K29)</f>
        <v>194367204</v>
      </c>
      <c r="D15" s="153">
        <f>SUM(I15:L15,C29,D29,E29,I29,J29,L29)-2190</f>
        <v>131771859</v>
      </c>
      <c r="E15" s="153">
        <v>55727145</v>
      </c>
      <c r="F15" s="153">
        <v>52083302</v>
      </c>
      <c r="G15" s="153">
        <v>605824</v>
      </c>
      <c r="H15" s="153">
        <v>30811336</v>
      </c>
      <c r="I15" s="153">
        <v>27365770</v>
      </c>
      <c r="J15" s="153">
        <v>26416341</v>
      </c>
      <c r="K15" s="153">
        <v>16063169</v>
      </c>
      <c r="L15" s="153">
        <v>20418787</v>
      </c>
      <c r="M15" s="90" t="s">
        <v>262</v>
      </c>
    </row>
    <row r="16" spans="1:17" s="16" customFormat="1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6"/>
      <c r="N16" s="26"/>
      <c r="O16" s="19"/>
      <c r="P16" s="19"/>
      <c r="Q16" s="19"/>
    </row>
    <row r="17" spans="1:13" s="16" customFormat="1" ht="26.25" customHeight="1">
      <c r="A17" s="339" t="s">
        <v>263</v>
      </c>
      <c r="B17" s="91"/>
      <c r="C17" s="92" t="s">
        <v>264</v>
      </c>
      <c r="D17" s="93"/>
      <c r="E17" s="94"/>
      <c r="F17" s="27" t="s">
        <v>265</v>
      </c>
      <c r="G17" s="28"/>
      <c r="H17" s="95"/>
      <c r="I17" s="28"/>
      <c r="J17" s="28"/>
      <c r="K17" s="96" t="s">
        <v>266</v>
      </c>
      <c r="L17" s="97"/>
      <c r="M17" s="342" t="s">
        <v>267</v>
      </c>
    </row>
    <row r="18" spans="1:13" s="16" customFormat="1" ht="19.5" customHeight="1">
      <c r="A18" s="340"/>
      <c r="B18" s="19"/>
      <c r="C18" s="33" t="s">
        <v>268</v>
      </c>
      <c r="D18" s="34"/>
      <c r="E18" s="35"/>
      <c r="F18" s="36" t="s">
        <v>269</v>
      </c>
      <c r="G18" s="29"/>
      <c r="H18" s="37"/>
      <c r="I18" s="30" t="s">
        <v>268</v>
      </c>
      <c r="J18" s="29"/>
      <c r="K18" s="345" t="s">
        <v>270</v>
      </c>
      <c r="L18" s="496" t="s">
        <v>271</v>
      </c>
      <c r="M18" s="343"/>
    </row>
    <row r="19" spans="1:13" s="16" customFormat="1" ht="41.25" customHeight="1">
      <c r="A19" s="341"/>
      <c r="B19" s="32" t="s">
        <v>272</v>
      </c>
      <c r="C19" s="38" t="s">
        <v>273</v>
      </c>
      <c r="D19" s="32" t="s">
        <v>274</v>
      </c>
      <c r="E19" s="32" t="s">
        <v>275</v>
      </c>
      <c r="F19" s="39" t="s">
        <v>276</v>
      </c>
      <c r="G19" s="39" t="s">
        <v>277</v>
      </c>
      <c r="H19" s="40" t="s">
        <v>278</v>
      </c>
      <c r="I19" s="31" t="s">
        <v>279</v>
      </c>
      <c r="J19" s="32" t="s">
        <v>280</v>
      </c>
      <c r="K19" s="495"/>
      <c r="L19" s="495"/>
      <c r="M19" s="344"/>
    </row>
    <row r="20" spans="1:13" s="16" customFormat="1" ht="18" customHeight="1">
      <c r="A20" s="12" t="s">
        <v>445</v>
      </c>
      <c r="B20" s="163">
        <v>9861316</v>
      </c>
      <c r="C20" s="24">
        <v>0</v>
      </c>
      <c r="D20" s="164">
        <v>18695779</v>
      </c>
      <c r="E20" s="165">
        <v>0</v>
      </c>
      <c r="F20" s="165">
        <v>0</v>
      </c>
      <c r="G20" s="164">
        <v>2024368</v>
      </c>
      <c r="H20" s="164">
        <v>19743004</v>
      </c>
      <c r="I20" s="164">
        <v>1356865</v>
      </c>
      <c r="J20" s="164">
        <v>5880348</v>
      </c>
      <c r="K20" s="171">
        <v>882653</v>
      </c>
      <c r="L20" s="172">
        <v>1741228</v>
      </c>
      <c r="M20" s="160" t="s">
        <v>366</v>
      </c>
    </row>
    <row r="21" spans="1:13" s="16" customFormat="1" ht="18" customHeight="1">
      <c r="A21" s="12" t="s">
        <v>223</v>
      </c>
      <c r="B21" s="163">
        <v>3544123</v>
      </c>
      <c r="C21" s="24">
        <v>0</v>
      </c>
      <c r="D21" s="164">
        <v>4949324</v>
      </c>
      <c r="E21" s="166">
        <v>916217</v>
      </c>
      <c r="F21" s="166">
        <v>61925</v>
      </c>
      <c r="G21" s="164">
        <v>283581</v>
      </c>
      <c r="H21" s="164">
        <v>25747095</v>
      </c>
      <c r="I21" s="164">
        <v>177640</v>
      </c>
      <c r="J21" s="164">
        <v>563100</v>
      </c>
      <c r="K21" s="171">
        <v>265962</v>
      </c>
      <c r="L21" s="172">
        <v>190717</v>
      </c>
      <c r="M21" s="161" t="s">
        <v>441</v>
      </c>
    </row>
    <row r="22" spans="1:13" s="16" customFormat="1" ht="18" customHeight="1">
      <c r="A22" s="12" t="s">
        <v>446</v>
      </c>
      <c r="B22" s="163">
        <v>9681973</v>
      </c>
      <c r="C22" s="24">
        <v>0</v>
      </c>
      <c r="D22" s="164">
        <v>17150858</v>
      </c>
      <c r="E22" s="165">
        <v>0</v>
      </c>
      <c r="F22" s="165">
        <v>0</v>
      </c>
      <c r="G22" s="164">
        <v>2209556</v>
      </c>
      <c r="H22" s="164">
        <v>20598782</v>
      </c>
      <c r="I22" s="164">
        <v>1461808</v>
      </c>
      <c r="J22" s="164">
        <v>6276987</v>
      </c>
      <c r="K22" s="171">
        <v>2491251</v>
      </c>
      <c r="L22" s="172">
        <v>1916496</v>
      </c>
      <c r="M22" s="162" t="s">
        <v>367</v>
      </c>
    </row>
    <row r="23" spans="1:13" s="16" customFormat="1" ht="18" customHeight="1">
      <c r="A23" s="12" t="s">
        <v>224</v>
      </c>
      <c r="B23" s="163">
        <v>3414091</v>
      </c>
      <c r="C23" s="24">
        <v>0</v>
      </c>
      <c r="D23" s="164">
        <v>4247091</v>
      </c>
      <c r="E23" s="166">
        <v>1142138</v>
      </c>
      <c r="F23" s="166">
        <v>75259</v>
      </c>
      <c r="G23" s="164">
        <v>296712</v>
      </c>
      <c r="H23" s="164">
        <v>33948006</v>
      </c>
      <c r="I23" s="164">
        <v>199616</v>
      </c>
      <c r="J23" s="164">
        <v>607026</v>
      </c>
      <c r="K23" s="171">
        <v>153203</v>
      </c>
      <c r="L23" s="172">
        <v>233380</v>
      </c>
      <c r="M23" s="161" t="s">
        <v>442</v>
      </c>
    </row>
    <row r="24" spans="1:13" s="16" customFormat="1" ht="18" customHeight="1">
      <c r="A24" s="12" t="s">
        <v>447</v>
      </c>
      <c r="B24" s="163">
        <v>10841671</v>
      </c>
      <c r="C24" s="24">
        <v>0</v>
      </c>
      <c r="D24" s="164">
        <v>1882350</v>
      </c>
      <c r="E24" s="165">
        <v>0</v>
      </c>
      <c r="F24" s="165">
        <v>0</v>
      </c>
      <c r="G24" s="164">
        <v>2429514</v>
      </c>
      <c r="H24" s="164">
        <v>21992786</v>
      </c>
      <c r="I24" s="164">
        <v>1581865</v>
      </c>
      <c r="J24" s="164">
        <v>6747175</v>
      </c>
      <c r="K24" s="171">
        <v>1070075</v>
      </c>
      <c r="L24" s="172">
        <v>1438021</v>
      </c>
      <c r="M24" s="162" t="s">
        <v>368</v>
      </c>
    </row>
    <row r="25" spans="1:13" s="16" customFormat="1" ht="18" customHeight="1">
      <c r="A25" s="12" t="s">
        <v>225</v>
      </c>
      <c r="B25" s="163">
        <v>3981010</v>
      </c>
      <c r="C25" s="24">
        <v>0</v>
      </c>
      <c r="D25" s="164">
        <v>4611875</v>
      </c>
      <c r="E25" s="166">
        <v>1114147</v>
      </c>
      <c r="F25" s="166">
        <v>78463</v>
      </c>
      <c r="G25" s="164">
        <v>313152</v>
      </c>
      <c r="H25" s="164">
        <v>30618998</v>
      </c>
      <c r="I25" s="164">
        <v>220420</v>
      </c>
      <c r="J25" s="164">
        <v>648300</v>
      </c>
      <c r="K25" s="171">
        <v>158305</v>
      </c>
      <c r="L25" s="172">
        <v>172603</v>
      </c>
      <c r="M25" s="161" t="s">
        <v>443</v>
      </c>
    </row>
    <row r="26" spans="1:13" s="16" customFormat="1" ht="18" customHeight="1">
      <c r="A26" s="12" t="s">
        <v>448</v>
      </c>
      <c r="B26" s="163">
        <v>12506554</v>
      </c>
      <c r="C26" s="24">
        <v>0</v>
      </c>
      <c r="D26" s="164">
        <v>21071057</v>
      </c>
      <c r="E26" s="165">
        <v>0</v>
      </c>
      <c r="F26" s="165">
        <v>0</v>
      </c>
      <c r="G26" s="164">
        <v>2548547</v>
      </c>
      <c r="H26" s="164">
        <v>22855013</v>
      </c>
      <c r="I26" s="164">
        <v>1652872</v>
      </c>
      <c r="J26" s="164">
        <v>7290850</v>
      </c>
      <c r="K26" s="171">
        <v>1301425</v>
      </c>
      <c r="L26" s="172">
        <v>1789470</v>
      </c>
      <c r="M26" s="162" t="s">
        <v>369</v>
      </c>
    </row>
    <row r="27" spans="1:13" s="16" customFormat="1" ht="18" customHeight="1">
      <c r="A27" s="12" t="s">
        <v>226</v>
      </c>
      <c r="B27" s="163">
        <v>5061622</v>
      </c>
      <c r="C27" s="24">
        <v>0</v>
      </c>
      <c r="D27" s="164">
        <v>5197638</v>
      </c>
      <c r="E27" s="166">
        <v>1226116</v>
      </c>
      <c r="F27" s="166">
        <v>92727</v>
      </c>
      <c r="G27" s="164">
        <v>352924</v>
      </c>
      <c r="H27" s="164">
        <v>29886113</v>
      </c>
      <c r="I27" s="164">
        <v>226820</v>
      </c>
      <c r="J27" s="164">
        <v>733958</v>
      </c>
      <c r="K27" s="171">
        <v>469888</v>
      </c>
      <c r="L27" s="172">
        <v>252832</v>
      </c>
      <c r="M27" s="161" t="s">
        <v>444</v>
      </c>
    </row>
    <row r="28" spans="1:13" s="17" customFormat="1" ht="18" customHeight="1">
      <c r="A28" s="41" t="s">
        <v>261</v>
      </c>
      <c r="B28" s="169">
        <v>-44944</v>
      </c>
      <c r="C28" s="42">
        <v>0</v>
      </c>
      <c r="D28" s="173">
        <v>24082455</v>
      </c>
      <c r="E28" s="173">
        <v>1245696</v>
      </c>
      <c r="F28" s="173">
        <v>96757</v>
      </c>
      <c r="G28" s="173">
        <v>2911742</v>
      </c>
      <c r="H28" s="173">
        <v>49579411</v>
      </c>
      <c r="I28" s="173">
        <v>2001278</v>
      </c>
      <c r="J28" s="173">
        <v>8266589</v>
      </c>
      <c r="K28" s="173">
        <v>1632332</v>
      </c>
      <c r="L28" s="174">
        <v>2202583</v>
      </c>
      <c r="M28" s="45" t="s">
        <v>261</v>
      </c>
    </row>
    <row r="29" spans="1:13" s="18" customFormat="1" ht="18" customHeight="1">
      <c r="A29" s="85" t="s">
        <v>262</v>
      </c>
      <c r="B29" s="170">
        <v>-2190</v>
      </c>
      <c r="C29" s="84">
        <v>0</v>
      </c>
      <c r="D29" s="155">
        <v>26588616</v>
      </c>
      <c r="E29" s="155">
        <v>1334637</v>
      </c>
      <c r="F29" s="155">
        <v>166439</v>
      </c>
      <c r="G29" s="155">
        <v>3379431</v>
      </c>
      <c r="H29" s="155">
        <v>49807976</v>
      </c>
      <c r="I29" s="155">
        <v>2194145</v>
      </c>
      <c r="J29" s="155">
        <v>9119324</v>
      </c>
      <c r="K29" s="155">
        <v>1785751</v>
      </c>
      <c r="L29" s="175">
        <v>2273260</v>
      </c>
      <c r="M29" s="90" t="s">
        <v>262</v>
      </c>
    </row>
    <row r="30" spans="1:13" s="81" customFormat="1" ht="18" customHeight="1">
      <c r="A30" s="78" t="s">
        <v>379</v>
      </c>
      <c r="B30" s="79"/>
      <c r="C30" s="80"/>
      <c r="D30" s="80"/>
      <c r="E30" s="80"/>
      <c r="F30" s="80"/>
      <c r="H30" s="82"/>
      <c r="M30" s="82" t="s">
        <v>380</v>
      </c>
    </row>
    <row r="31" spans="1:14" s="1" customFormat="1" ht="12.75">
      <c r="A31" s="99" t="s">
        <v>451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10">
    <mergeCell ref="A1:M1"/>
    <mergeCell ref="A3:A5"/>
    <mergeCell ref="B3:D3"/>
    <mergeCell ref="M3:M5"/>
    <mergeCell ref="C4:C5"/>
    <mergeCell ref="D4:D5"/>
    <mergeCell ref="A17:A19"/>
    <mergeCell ref="M17:M19"/>
    <mergeCell ref="K18:K19"/>
    <mergeCell ref="L18:L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0">
      <selection activeCell="D25" sqref="D25"/>
    </sheetView>
  </sheetViews>
  <sheetFormatPr defaultColWidth="9.140625" defaultRowHeight="12.75"/>
  <cols>
    <col min="1" max="1" width="14.140625" style="9" customWidth="1"/>
    <col min="2" max="7" width="17.140625" style="9" customWidth="1"/>
    <col min="8" max="8" width="15.7109375" style="9" customWidth="1"/>
    <col min="9" max="10" width="17.7109375" style="9" customWidth="1"/>
    <col min="11" max="11" width="19.00390625" style="9" customWidth="1"/>
    <col min="12" max="13" width="17.7109375" style="9" customWidth="1"/>
    <col min="14" max="14" width="14.57421875" style="9" customWidth="1"/>
    <col min="15" max="16384" width="10.00390625" style="9" customWidth="1"/>
  </cols>
  <sheetData>
    <row r="1" spans="1:8" s="10" customFormat="1" ht="32.25" customHeight="1">
      <c r="A1" s="497" t="s">
        <v>281</v>
      </c>
      <c r="B1" s="497"/>
      <c r="C1" s="497"/>
      <c r="D1" s="497"/>
      <c r="E1" s="497"/>
      <c r="F1" s="497"/>
      <c r="G1" s="497"/>
      <c r="H1" s="497"/>
    </row>
    <row r="2" spans="1:9" s="1" customFormat="1" ht="14.25" customHeight="1">
      <c r="A2" s="516" t="s">
        <v>282</v>
      </c>
      <c r="B2" s="516"/>
      <c r="C2" s="2"/>
      <c r="D2" s="2"/>
      <c r="E2" s="2"/>
      <c r="F2" s="2"/>
      <c r="G2" s="517" t="s">
        <v>283</v>
      </c>
      <c r="H2" s="517"/>
      <c r="I2" s="2"/>
    </row>
    <row r="3" spans="1:9" s="102" customFormat="1" ht="13.5" customHeight="1">
      <c r="A3" s="488" t="s">
        <v>284</v>
      </c>
      <c r="B3" s="500" t="s">
        <v>285</v>
      </c>
      <c r="C3" s="386"/>
      <c r="D3" s="364"/>
      <c r="E3" s="500" t="s">
        <v>286</v>
      </c>
      <c r="F3" s="386"/>
      <c r="G3" s="364"/>
      <c r="H3" s="385" t="s">
        <v>287</v>
      </c>
      <c r="I3" s="100"/>
    </row>
    <row r="4" spans="1:9" s="102" customFormat="1" ht="13.5" customHeight="1">
      <c r="A4" s="397"/>
      <c r="B4" s="337" t="s">
        <v>288</v>
      </c>
      <c r="C4" s="338"/>
      <c r="D4" s="398"/>
      <c r="E4" s="518" t="s">
        <v>289</v>
      </c>
      <c r="F4" s="338"/>
      <c r="G4" s="398"/>
      <c r="H4" s="365"/>
      <c r="I4" s="100"/>
    </row>
    <row r="5" spans="1:9" s="102" customFormat="1" ht="13.5" customHeight="1">
      <c r="A5" s="397"/>
      <c r="B5" s="374" t="s">
        <v>212</v>
      </c>
      <c r="C5" s="375" t="s">
        <v>290</v>
      </c>
      <c r="D5" s="375" t="s">
        <v>291</v>
      </c>
      <c r="E5" s="374" t="s">
        <v>212</v>
      </c>
      <c r="F5" s="375" t="s">
        <v>290</v>
      </c>
      <c r="G5" s="375" t="s">
        <v>291</v>
      </c>
      <c r="H5" s="365"/>
      <c r="I5" s="100"/>
    </row>
    <row r="6" spans="1:9" s="102" customFormat="1" ht="13.5" customHeight="1">
      <c r="A6" s="398"/>
      <c r="B6" s="371" t="s">
        <v>216</v>
      </c>
      <c r="C6" s="377" t="s">
        <v>292</v>
      </c>
      <c r="D6" s="377" t="s">
        <v>293</v>
      </c>
      <c r="E6" s="371" t="s">
        <v>216</v>
      </c>
      <c r="F6" s="377" t="s">
        <v>292</v>
      </c>
      <c r="G6" s="377" t="s">
        <v>293</v>
      </c>
      <c r="H6" s="337"/>
      <c r="I6" s="100"/>
    </row>
    <row r="7" spans="1:9" s="16" customFormat="1" ht="13.5" customHeight="1">
      <c r="A7" s="12" t="s">
        <v>445</v>
      </c>
      <c r="B7" s="176">
        <f aca="true" t="shared" si="0" ref="B7:B14">SUM(C7:D7)</f>
        <v>395732624</v>
      </c>
      <c r="C7" s="177">
        <v>311450319</v>
      </c>
      <c r="D7" s="177">
        <v>84282305</v>
      </c>
      <c r="E7" s="176">
        <f aca="true" t="shared" si="1" ref="E7:E14">SUM(F7:G7)</f>
        <v>393053158</v>
      </c>
      <c r="F7" s="177">
        <v>310927494</v>
      </c>
      <c r="G7" s="177">
        <v>82125664</v>
      </c>
      <c r="H7" s="160" t="s">
        <v>366</v>
      </c>
      <c r="I7" s="20"/>
    </row>
    <row r="8" spans="1:9" s="16" customFormat="1" ht="13.5" customHeight="1">
      <c r="A8" s="12" t="s">
        <v>223</v>
      </c>
      <c r="B8" s="176">
        <f t="shared" si="0"/>
        <v>259266641</v>
      </c>
      <c r="C8" s="177">
        <v>239913735</v>
      </c>
      <c r="D8" s="177">
        <v>19352906</v>
      </c>
      <c r="E8" s="176">
        <f t="shared" si="1"/>
        <v>260211082</v>
      </c>
      <c r="F8" s="177">
        <v>240345631</v>
      </c>
      <c r="G8" s="177">
        <v>19865451</v>
      </c>
      <c r="H8" s="161" t="s">
        <v>441</v>
      </c>
      <c r="I8" s="20"/>
    </row>
    <row r="9" spans="1:9" s="16" customFormat="1" ht="13.5" customHeight="1">
      <c r="A9" s="12" t="s">
        <v>446</v>
      </c>
      <c r="B9" s="176">
        <f t="shared" si="0"/>
        <v>442991996</v>
      </c>
      <c r="C9" s="177">
        <v>354927155</v>
      </c>
      <c r="D9" s="177">
        <v>88064841</v>
      </c>
      <c r="E9" s="176">
        <f t="shared" si="1"/>
        <v>444279667</v>
      </c>
      <c r="F9" s="177">
        <v>354983344</v>
      </c>
      <c r="G9" s="177">
        <v>89296323</v>
      </c>
      <c r="H9" s="162" t="s">
        <v>367</v>
      </c>
      <c r="I9" s="20"/>
    </row>
    <row r="10" spans="1:9" s="16" customFormat="1" ht="13.5" customHeight="1">
      <c r="A10" s="12" t="s">
        <v>224</v>
      </c>
      <c r="B10" s="176">
        <f t="shared" si="0"/>
        <v>289518232</v>
      </c>
      <c r="C10" s="177">
        <v>272813912</v>
      </c>
      <c r="D10" s="177">
        <v>16704320</v>
      </c>
      <c r="E10" s="176">
        <f t="shared" si="1"/>
        <v>284623357</v>
      </c>
      <c r="F10" s="177">
        <v>267764676</v>
      </c>
      <c r="G10" s="177">
        <v>16858681</v>
      </c>
      <c r="H10" s="161" t="s">
        <v>442</v>
      </c>
      <c r="I10" s="20"/>
    </row>
    <row r="11" spans="1:9" s="16" customFormat="1" ht="13.5" customHeight="1">
      <c r="A11" s="12" t="s">
        <v>447</v>
      </c>
      <c r="B11" s="176">
        <f t="shared" si="0"/>
        <v>526687537</v>
      </c>
      <c r="C11" s="177">
        <v>398893127</v>
      </c>
      <c r="D11" s="177">
        <v>127794410</v>
      </c>
      <c r="E11" s="176">
        <f t="shared" si="1"/>
        <v>511632413</v>
      </c>
      <c r="F11" s="177">
        <v>389976666</v>
      </c>
      <c r="G11" s="177">
        <v>121655747</v>
      </c>
      <c r="H11" s="162" t="s">
        <v>368</v>
      </c>
      <c r="I11" s="20"/>
    </row>
    <row r="12" spans="1:9" s="16" customFormat="1" ht="13.5" customHeight="1">
      <c r="A12" s="12" t="s">
        <v>225</v>
      </c>
      <c r="B12" s="176">
        <f t="shared" si="0"/>
        <v>361897499</v>
      </c>
      <c r="C12" s="177">
        <v>341514606</v>
      </c>
      <c r="D12" s="177">
        <v>20382893</v>
      </c>
      <c r="E12" s="176">
        <f t="shared" si="1"/>
        <v>349465780</v>
      </c>
      <c r="F12" s="177">
        <v>329180610</v>
      </c>
      <c r="G12" s="177">
        <v>20285170</v>
      </c>
      <c r="H12" s="161" t="s">
        <v>443</v>
      </c>
      <c r="I12" s="20"/>
    </row>
    <row r="13" spans="1:9" s="16" customFormat="1" ht="13.5" customHeight="1">
      <c r="A13" s="12" t="s">
        <v>448</v>
      </c>
      <c r="B13" s="176">
        <f t="shared" si="0"/>
        <v>581332847</v>
      </c>
      <c r="C13" s="177">
        <v>433396478</v>
      </c>
      <c r="D13" s="177">
        <v>147936369</v>
      </c>
      <c r="E13" s="176">
        <f t="shared" si="1"/>
        <v>579624121</v>
      </c>
      <c r="F13" s="177">
        <v>424516254</v>
      </c>
      <c r="G13" s="177">
        <v>155107867</v>
      </c>
      <c r="H13" s="162" t="s">
        <v>369</v>
      </c>
      <c r="I13" s="20"/>
    </row>
    <row r="14" spans="1:9" s="16" customFormat="1" ht="13.5" customHeight="1">
      <c r="A14" s="12" t="s">
        <v>226</v>
      </c>
      <c r="B14" s="176">
        <f t="shared" si="0"/>
        <v>368776739</v>
      </c>
      <c r="C14" s="177">
        <v>346736255</v>
      </c>
      <c r="D14" s="177">
        <v>22040484</v>
      </c>
      <c r="E14" s="176">
        <f t="shared" si="1"/>
        <v>372230363</v>
      </c>
      <c r="F14" s="177">
        <v>349092482</v>
      </c>
      <c r="G14" s="177">
        <v>23137881</v>
      </c>
      <c r="H14" s="161" t="s">
        <v>444</v>
      </c>
      <c r="I14" s="20"/>
    </row>
    <row r="15" spans="1:9" s="17" customFormat="1" ht="13.5" customHeight="1">
      <c r="A15" s="41" t="s">
        <v>227</v>
      </c>
      <c r="B15" s="178">
        <f>SUM(C15:D15)</f>
        <v>980387299</v>
      </c>
      <c r="C15" s="178">
        <v>788780831</v>
      </c>
      <c r="D15" s="178">
        <v>191606468</v>
      </c>
      <c r="E15" s="178">
        <f>SUM(F15:G15)</f>
        <v>984043561</v>
      </c>
      <c r="F15" s="178">
        <v>790317020</v>
      </c>
      <c r="G15" s="178">
        <v>193726541</v>
      </c>
      <c r="H15" s="45" t="s">
        <v>227</v>
      </c>
      <c r="I15" s="51"/>
    </row>
    <row r="16" spans="1:9" s="18" customFormat="1" ht="13.5" customHeight="1">
      <c r="A16" s="85" t="s">
        <v>262</v>
      </c>
      <c r="B16" s="154">
        <f>SUM(C16:D16)</f>
        <v>3058682688</v>
      </c>
      <c r="C16" s="154">
        <v>2491774869</v>
      </c>
      <c r="D16" s="154">
        <v>566907819</v>
      </c>
      <c r="E16" s="154">
        <f>SUM(F16:G16)</f>
        <v>2721481990</v>
      </c>
      <c r="F16" s="154">
        <v>2153808564</v>
      </c>
      <c r="G16" s="154">
        <v>567673426</v>
      </c>
      <c r="H16" s="90" t="s">
        <v>298</v>
      </c>
      <c r="I16" s="49"/>
    </row>
    <row r="17" spans="1:9" s="16" customFormat="1" ht="10.5" customHeight="1">
      <c r="A17" s="20"/>
      <c r="B17" s="50"/>
      <c r="C17" s="50"/>
      <c r="D17" s="50"/>
      <c r="E17" s="50"/>
      <c r="F17" s="50"/>
      <c r="G17" s="50"/>
      <c r="H17" s="20"/>
      <c r="I17" s="20"/>
    </row>
    <row r="18" spans="1:9" s="102" customFormat="1" ht="13.5" customHeight="1">
      <c r="A18" s="488" t="s">
        <v>284</v>
      </c>
      <c r="B18" s="509" t="s">
        <v>294</v>
      </c>
      <c r="C18" s="510"/>
      <c r="D18" s="511"/>
      <c r="E18" s="509" t="s">
        <v>295</v>
      </c>
      <c r="F18" s="510"/>
      <c r="G18" s="511"/>
      <c r="H18" s="385" t="s">
        <v>287</v>
      </c>
      <c r="I18" s="100"/>
    </row>
    <row r="19" spans="1:9" s="102" customFormat="1" ht="13.5" customHeight="1">
      <c r="A19" s="397"/>
      <c r="B19" s="512" t="s">
        <v>296</v>
      </c>
      <c r="C19" s="513"/>
      <c r="D19" s="514"/>
      <c r="E19" s="515" t="s">
        <v>297</v>
      </c>
      <c r="F19" s="513"/>
      <c r="G19" s="514"/>
      <c r="H19" s="365"/>
      <c r="I19" s="100"/>
    </row>
    <row r="20" spans="1:9" s="102" customFormat="1" ht="13.5" customHeight="1">
      <c r="A20" s="397"/>
      <c r="B20" s="389" t="s">
        <v>212</v>
      </c>
      <c r="C20" s="390" t="s">
        <v>290</v>
      </c>
      <c r="D20" s="390" t="s">
        <v>291</v>
      </c>
      <c r="E20" s="389" t="s">
        <v>212</v>
      </c>
      <c r="F20" s="390" t="s">
        <v>290</v>
      </c>
      <c r="G20" s="390" t="s">
        <v>291</v>
      </c>
      <c r="H20" s="365"/>
      <c r="I20" s="100"/>
    </row>
    <row r="21" spans="1:9" s="102" customFormat="1" ht="13.5" customHeight="1">
      <c r="A21" s="398"/>
      <c r="B21" s="371" t="s">
        <v>216</v>
      </c>
      <c r="C21" s="377" t="s">
        <v>292</v>
      </c>
      <c r="D21" s="377" t="s">
        <v>293</v>
      </c>
      <c r="E21" s="371" t="s">
        <v>216</v>
      </c>
      <c r="F21" s="377" t="s">
        <v>292</v>
      </c>
      <c r="G21" s="377" t="s">
        <v>293</v>
      </c>
      <c r="H21" s="337"/>
      <c r="I21" s="100"/>
    </row>
    <row r="22" spans="1:9" s="16" customFormat="1" ht="13.5" customHeight="1">
      <c r="A22" s="12" t="s">
        <v>445</v>
      </c>
      <c r="B22" s="176">
        <f aca="true" t="shared" si="2" ref="B22:B30">SUM(C22:D22)</f>
        <v>317101875</v>
      </c>
      <c r="C22" s="177">
        <v>256250086</v>
      </c>
      <c r="D22" s="177">
        <v>60851789</v>
      </c>
      <c r="E22" s="176">
        <f aca="true" t="shared" si="3" ref="E22:E29">SUM(F22:G22)</f>
        <v>75951283</v>
      </c>
      <c r="F22" s="177">
        <v>54677408</v>
      </c>
      <c r="G22" s="179">
        <v>21273875</v>
      </c>
      <c r="H22" s="160" t="s">
        <v>366</v>
      </c>
      <c r="I22" s="20"/>
    </row>
    <row r="23" spans="1:9" s="16" customFormat="1" ht="13.5" customHeight="1">
      <c r="A23" s="12" t="s">
        <v>223</v>
      </c>
      <c r="B23" s="176">
        <f t="shared" si="2"/>
        <v>211420904</v>
      </c>
      <c r="C23" s="176">
        <v>195908595</v>
      </c>
      <c r="D23" s="177">
        <v>15512309</v>
      </c>
      <c r="E23" s="176">
        <f t="shared" si="3"/>
        <v>48790178</v>
      </c>
      <c r="F23" s="177">
        <v>44437036</v>
      </c>
      <c r="G23" s="179">
        <v>4353142</v>
      </c>
      <c r="H23" s="161" t="s">
        <v>441</v>
      </c>
      <c r="I23" s="20"/>
    </row>
    <row r="24" spans="1:9" s="16" customFormat="1" ht="13.5" customHeight="1">
      <c r="A24" s="12" t="s">
        <v>446</v>
      </c>
      <c r="B24" s="176">
        <f t="shared" si="2"/>
        <v>359233107</v>
      </c>
      <c r="C24" s="177">
        <v>299746259</v>
      </c>
      <c r="D24" s="177">
        <v>59486848</v>
      </c>
      <c r="E24" s="176">
        <f t="shared" si="3"/>
        <v>85046560</v>
      </c>
      <c r="F24" s="177">
        <v>55237085</v>
      </c>
      <c r="G24" s="179">
        <v>29809475</v>
      </c>
      <c r="H24" s="162" t="s">
        <v>367</v>
      </c>
      <c r="I24" s="20"/>
    </row>
    <row r="25" spans="1:9" s="16" customFormat="1" ht="13.5" customHeight="1">
      <c r="A25" s="12" t="s">
        <v>224</v>
      </c>
      <c r="B25" s="176">
        <f t="shared" si="2"/>
        <v>234710736</v>
      </c>
      <c r="C25" s="176">
        <v>219914430</v>
      </c>
      <c r="D25" s="177">
        <v>14796306</v>
      </c>
      <c r="E25" s="176">
        <f t="shared" si="3"/>
        <v>9187569</v>
      </c>
      <c r="F25" s="177">
        <v>7127762</v>
      </c>
      <c r="G25" s="179">
        <v>2059807</v>
      </c>
      <c r="H25" s="161" t="s">
        <v>442</v>
      </c>
      <c r="I25" s="20"/>
    </row>
    <row r="26" spans="1:9" s="16" customFormat="1" ht="13.5" customHeight="1">
      <c r="A26" s="12" t="s">
        <v>447</v>
      </c>
      <c r="B26" s="176">
        <f t="shared" si="2"/>
        <v>392778725</v>
      </c>
      <c r="C26" s="177">
        <v>310922699</v>
      </c>
      <c r="D26" s="177">
        <v>81856026</v>
      </c>
      <c r="E26" s="176">
        <f t="shared" si="3"/>
        <v>118856688</v>
      </c>
      <c r="F26" s="177">
        <v>79056967</v>
      </c>
      <c r="G26" s="179">
        <v>39799721</v>
      </c>
      <c r="H26" s="162" t="s">
        <v>368</v>
      </c>
      <c r="I26" s="20"/>
    </row>
    <row r="27" spans="1:9" s="16" customFormat="1" ht="13.5" customHeight="1">
      <c r="A27" s="12" t="s">
        <v>225</v>
      </c>
      <c r="B27" s="176">
        <f t="shared" si="2"/>
        <v>285484405</v>
      </c>
      <c r="C27" s="176">
        <v>269610971</v>
      </c>
      <c r="D27" s="177">
        <v>15873434</v>
      </c>
      <c r="E27" s="176">
        <f t="shared" si="3"/>
        <v>11812945</v>
      </c>
      <c r="F27" s="177">
        <v>8149847</v>
      </c>
      <c r="G27" s="179">
        <v>3663098</v>
      </c>
      <c r="H27" s="161" t="s">
        <v>443</v>
      </c>
      <c r="I27" s="20"/>
    </row>
    <row r="28" spans="1:9" s="16" customFormat="1" ht="13.5" customHeight="1">
      <c r="A28" s="12" t="s">
        <v>448</v>
      </c>
      <c r="B28" s="176">
        <f t="shared" si="2"/>
        <v>426609105</v>
      </c>
      <c r="C28" s="177">
        <v>331146881</v>
      </c>
      <c r="D28" s="177">
        <v>95462224</v>
      </c>
      <c r="E28" s="176">
        <f t="shared" si="3"/>
        <v>153015016</v>
      </c>
      <c r="F28" s="177">
        <v>93369373</v>
      </c>
      <c r="G28" s="179">
        <v>59645643</v>
      </c>
      <c r="H28" s="162" t="s">
        <v>369</v>
      </c>
      <c r="I28" s="20"/>
    </row>
    <row r="29" spans="1:9" s="16" customFormat="1" ht="13.5" customHeight="1">
      <c r="A29" s="12" t="s">
        <v>226</v>
      </c>
      <c r="B29" s="176">
        <f t="shared" si="2"/>
        <v>306803308</v>
      </c>
      <c r="C29" s="177">
        <v>290645404</v>
      </c>
      <c r="D29" s="177">
        <v>16157904</v>
      </c>
      <c r="E29" s="176">
        <f t="shared" si="3"/>
        <v>13263911</v>
      </c>
      <c r="F29" s="177">
        <v>7660426</v>
      </c>
      <c r="G29" s="179">
        <v>5603485</v>
      </c>
      <c r="H29" s="161" t="s">
        <v>444</v>
      </c>
      <c r="I29" s="20"/>
    </row>
    <row r="30" spans="1:9" s="17" customFormat="1" ht="13.5" customHeight="1">
      <c r="A30" s="41" t="s">
        <v>227</v>
      </c>
      <c r="B30" s="180">
        <f t="shared" si="2"/>
        <v>750553542</v>
      </c>
      <c r="C30" s="178">
        <v>650998991</v>
      </c>
      <c r="D30" s="178">
        <v>99554551</v>
      </c>
      <c r="E30" s="178">
        <f>SUM(F30:G30)</f>
        <v>233490019</v>
      </c>
      <c r="F30" s="178">
        <f>F15-C30</f>
        <v>139318029</v>
      </c>
      <c r="G30" s="178">
        <f>G15-D30</f>
        <v>94171990</v>
      </c>
      <c r="H30" s="45" t="s">
        <v>227</v>
      </c>
      <c r="I30" s="51"/>
    </row>
    <row r="31" spans="1:9" s="18" customFormat="1" ht="13.5" customHeight="1">
      <c r="A31" s="85" t="s">
        <v>262</v>
      </c>
      <c r="B31" s="181">
        <f>SUM(C31:D31)</f>
        <v>2256980171</v>
      </c>
      <c r="C31" s="154">
        <v>1853342636</v>
      </c>
      <c r="D31" s="154">
        <v>403637535</v>
      </c>
      <c r="E31" s="154">
        <f>SUM(F31:G31)</f>
        <v>464501819</v>
      </c>
      <c r="F31" s="154">
        <v>300465928</v>
      </c>
      <c r="G31" s="182">
        <v>164035891</v>
      </c>
      <c r="H31" s="83" t="s">
        <v>299</v>
      </c>
      <c r="I31" s="49"/>
    </row>
    <row r="32" spans="1:9" s="81" customFormat="1" ht="13.5" customHeight="1">
      <c r="A32" s="506" t="s">
        <v>18</v>
      </c>
      <c r="B32" s="507"/>
      <c r="C32" s="80"/>
      <c r="D32" s="80"/>
      <c r="E32" s="80"/>
      <c r="F32" s="508" t="s">
        <v>19</v>
      </c>
      <c r="G32" s="507"/>
      <c r="H32" s="507"/>
      <c r="I32" s="117"/>
    </row>
    <row r="33" s="67" customFormat="1" ht="12.75">
      <c r="A33" s="67" t="s">
        <v>452</v>
      </c>
    </row>
    <row r="34" s="48" customFormat="1" ht="13.5"/>
    <row r="35" s="48" customFormat="1" ht="13.5"/>
    <row r="36" s="48" customFormat="1" ht="13.5"/>
    <row r="37" s="48" customFormat="1" ht="13.5"/>
    <row r="38" s="48" customFormat="1" ht="13.5"/>
    <row r="39" s="48" customFormat="1" ht="13.5"/>
    <row r="40" s="48" customFormat="1" ht="13.5"/>
    <row r="41" s="48" customFormat="1" ht="13.5"/>
    <row r="42" s="48" customFormat="1" ht="13.5"/>
  </sheetData>
  <mergeCells count="17">
    <mergeCell ref="A1:H1"/>
    <mergeCell ref="A2:B2"/>
    <mergeCell ref="G2:H2"/>
    <mergeCell ref="A3:A6"/>
    <mergeCell ref="B3:D3"/>
    <mergeCell ref="E3:G3"/>
    <mergeCell ref="H3:H6"/>
    <mergeCell ref="B4:D4"/>
    <mergeCell ref="E4:G4"/>
    <mergeCell ref="A32:B32"/>
    <mergeCell ref="F32:H32"/>
    <mergeCell ref="A18:A21"/>
    <mergeCell ref="B18:D18"/>
    <mergeCell ref="E18:G18"/>
    <mergeCell ref="H18:H21"/>
    <mergeCell ref="B19:D19"/>
    <mergeCell ref="E19:G1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D10">
      <selection activeCell="J32" sqref="J32"/>
    </sheetView>
  </sheetViews>
  <sheetFormatPr defaultColWidth="9.140625" defaultRowHeight="12.75"/>
  <cols>
    <col min="1" max="1" width="9.57421875" style="196" customWidth="1"/>
    <col min="2" max="3" width="10.7109375" style="196" customWidth="1"/>
    <col min="4" max="4" width="10.8515625" style="196" customWidth="1"/>
    <col min="5" max="5" width="9.8515625" style="196" customWidth="1"/>
    <col min="6" max="6" width="9.7109375" style="196" customWidth="1"/>
    <col min="7" max="8" width="10.28125" style="196" customWidth="1"/>
    <col min="9" max="9" width="10.7109375" style="196" customWidth="1"/>
    <col min="10" max="10" width="10.8515625" style="196" customWidth="1"/>
    <col min="11" max="14" width="10.7109375" style="196" customWidth="1"/>
    <col min="15" max="15" width="9.7109375" style="196" customWidth="1"/>
    <col min="16" max="17" width="10.00390625" style="196" customWidth="1"/>
    <col min="18" max="16384" width="9.140625" style="196" customWidth="1"/>
  </cols>
  <sheetData>
    <row r="1" spans="1:15" s="183" customFormat="1" ht="32.25" customHeight="1">
      <c r="A1" s="519" t="s">
        <v>333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s="391" customFormat="1" ht="15" customHeight="1">
      <c r="A2" s="542" t="s">
        <v>377</v>
      </c>
      <c r="B2" s="542"/>
      <c r="N2" s="543" t="s">
        <v>378</v>
      </c>
      <c r="O2" s="543"/>
    </row>
    <row r="3" spans="1:15" s="393" customFormat="1" ht="17.25" customHeight="1">
      <c r="A3" s="551" t="s">
        <v>339</v>
      </c>
      <c r="B3" s="392" t="s">
        <v>300</v>
      </c>
      <c r="C3" s="392" t="s">
        <v>301</v>
      </c>
      <c r="D3" s="531" t="s">
        <v>340</v>
      </c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44" t="s">
        <v>242</v>
      </c>
    </row>
    <row r="4" spans="1:15" s="391" customFormat="1" ht="15" customHeight="1">
      <c r="A4" s="552"/>
      <c r="B4" s="394"/>
      <c r="C4" s="395"/>
      <c r="D4" s="525"/>
      <c r="E4" s="547" t="s">
        <v>341</v>
      </c>
      <c r="F4" s="548"/>
      <c r="G4" s="548"/>
      <c r="H4" s="548"/>
      <c r="I4" s="548"/>
      <c r="J4" s="548"/>
      <c r="K4" s="549"/>
      <c r="L4" s="547" t="s">
        <v>342</v>
      </c>
      <c r="M4" s="548"/>
      <c r="N4" s="548"/>
      <c r="O4" s="545"/>
    </row>
    <row r="5" spans="1:15" s="391" customFormat="1" ht="15" customHeight="1">
      <c r="A5" s="552"/>
      <c r="B5" s="399"/>
      <c r="C5" s="395"/>
      <c r="D5" s="525"/>
      <c r="E5" s="523" t="s">
        <v>302</v>
      </c>
      <c r="F5" s="524"/>
      <c r="G5" s="524"/>
      <c r="H5" s="524"/>
      <c r="I5" s="524"/>
      <c r="J5" s="524"/>
      <c r="K5" s="550"/>
      <c r="L5" s="523" t="s">
        <v>303</v>
      </c>
      <c r="M5" s="524"/>
      <c r="N5" s="524"/>
      <c r="O5" s="545"/>
    </row>
    <row r="6" spans="1:15" s="403" customFormat="1" ht="15" customHeight="1">
      <c r="A6" s="552"/>
      <c r="B6" s="399"/>
      <c r="C6" s="399"/>
      <c r="D6" s="525"/>
      <c r="E6" s="525"/>
      <c r="F6" s="401" t="s">
        <v>343</v>
      </c>
      <c r="G6" s="402" t="s">
        <v>304</v>
      </c>
      <c r="H6" s="402" t="s">
        <v>305</v>
      </c>
      <c r="I6" s="402" t="s">
        <v>306</v>
      </c>
      <c r="J6" s="402" t="s">
        <v>307</v>
      </c>
      <c r="K6" s="402" t="s">
        <v>344</v>
      </c>
      <c r="L6" s="525"/>
      <c r="M6" s="402" t="s">
        <v>345</v>
      </c>
      <c r="N6" s="396" t="s">
        <v>346</v>
      </c>
      <c r="O6" s="502"/>
    </row>
    <row r="7" spans="1:15" s="403" customFormat="1" ht="15" customHeight="1">
      <c r="A7" s="552"/>
      <c r="B7" s="399"/>
      <c r="C7" s="395"/>
      <c r="D7" s="525"/>
      <c r="E7" s="525"/>
      <c r="F7" s="404" t="s">
        <v>347</v>
      </c>
      <c r="G7" s="404" t="s">
        <v>308</v>
      </c>
      <c r="H7" s="404" t="s">
        <v>308</v>
      </c>
      <c r="I7" s="395" t="s">
        <v>348</v>
      </c>
      <c r="J7" s="395" t="s">
        <v>348</v>
      </c>
      <c r="K7" s="395" t="s">
        <v>348</v>
      </c>
      <c r="L7" s="525"/>
      <c r="M7" s="404" t="s">
        <v>347</v>
      </c>
      <c r="N7" s="405" t="s">
        <v>349</v>
      </c>
      <c r="O7" s="502"/>
    </row>
    <row r="8" spans="1:15" s="391" customFormat="1" ht="27" customHeight="1">
      <c r="A8" s="553"/>
      <c r="B8" s="406" t="s">
        <v>240</v>
      </c>
      <c r="C8" s="406" t="s">
        <v>453</v>
      </c>
      <c r="D8" s="526"/>
      <c r="E8" s="526"/>
      <c r="F8" s="406" t="s">
        <v>309</v>
      </c>
      <c r="G8" s="406" t="s">
        <v>310</v>
      </c>
      <c r="H8" s="406" t="s">
        <v>311</v>
      </c>
      <c r="I8" s="406" t="s">
        <v>312</v>
      </c>
      <c r="J8" s="406" t="s">
        <v>350</v>
      </c>
      <c r="K8" s="406" t="s">
        <v>313</v>
      </c>
      <c r="L8" s="526"/>
      <c r="M8" s="406" t="s">
        <v>314</v>
      </c>
      <c r="N8" s="407" t="s">
        <v>315</v>
      </c>
      <c r="O8" s="546"/>
    </row>
    <row r="9" spans="1:15" s="189" customFormat="1" ht="18.75" customHeight="1">
      <c r="A9" s="187" t="s">
        <v>174</v>
      </c>
      <c r="B9" s="197">
        <v>1591207</v>
      </c>
      <c r="C9" s="197">
        <v>304503</v>
      </c>
      <c r="D9" s="197">
        <v>121182</v>
      </c>
      <c r="E9" s="198">
        <v>54847</v>
      </c>
      <c r="F9" s="198">
        <v>1600</v>
      </c>
      <c r="G9" s="198">
        <v>12820</v>
      </c>
      <c r="H9" s="198">
        <v>9467</v>
      </c>
      <c r="I9" s="198">
        <v>4391</v>
      </c>
      <c r="J9" s="198">
        <v>6618</v>
      </c>
      <c r="K9" s="198">
        <v>19951</v>
      </c>
      <c r="L9" s="197">
        <v>66335</v>
      </c>
      <c r="M9" s="198">
        <v>17887</v>
      </c>
      <c r="N9" s="198">
        <v>27354</v>
      </c>
      <c r="O9" s="188" t="s">
        <v>174</v>
      </c>
    </row>
    <row r="10" spans="1:15" s="189" customFormat="1" ht="18.75" customHeight="1">
      <c r="A10" s="187" t="s">
        <v>334</v>
      </c>
      <c r="B10" s="197">
        <v>1818548</v>
      </c>
      <c r="C10" s="197">
        <v>364488</v>
      </c>
      <c r="D10" s="197">
        <v>161028</v>
      </c>
      <c r="E10" s="198">
        <v>55279</v>
      </c>
      <c r="F10" s="198">
        <v>1713</v>
      </c>
      <c r="G10" s="198">
        <v>12603</v>
      </c>
      <c r="H10" s="198">
        <v>10013</v>
      </c>
      <c r="I10" s="198">
        <v>6939</v>
      </c>
      <c r="J10" s="198">
        <v>8147</v>
      </c>
      <c r="K10" s="198">
        <v>15864</v>
      </c>
      <c r="L10" s="197">
        <v>105749</v>
      </c>
      <c r="M10" s="198">
        <v>12472</v>
      </c>
      <c r="N10" s="198">
        <v>60114</v>
      </c>
      <c r="O10" s="188" t="s">
        <v>334</v>
      </c>
    </row>
    <row r="11" spans="1:15" s="189" customFormat="1" ht="18.75" customHeight="1">
      <c r="A11" s="187" t="s">
        <v>176</v>
      </c>
      <c r="B11" s="197">
        <v>1926097</v>
      </c>
      <c r="C11" s="197">
        <v>380862</v>
      </c>
      <c r="D11" s="197">
        <v>185631</v>
      </c>
      <c r="E11" s="198">
        <v>55083</v>
      </c>
      <c r="F11" s="198">
        <v>1708</v>
      </c>
      <c r="G11" s="198">
        <v>13501</v>
      </c>
      <c r="H11" s="198">
        <v>11357</v>
      </c>
      <c r="I11" s="198">
        <v>3912</v>
      </c>
      <c r="J11" s="198">
        <v>8686</v>
      </c>
      <c r="K11" s="198">
        <v>15919</v>
      </c>
      <c r="L11" s="197">
        <v>130548</v>
      </c>
      <c r="M11" s="198">
        <v>37639</v>
      </c>
      <c r="N11" s="198">
        <v>38504</v>
      </c>
      <c r="O11" s="188" t="s">
        <v>176</v>
      </c>
    </row>
    <row r="12" spans="1:15" s="189" customFormat="1" ht="18.75" customHeight="1">
      <c r="A12" s="187" t="s">
        <v>177</v>
      </c>
      <c r="B12" s="197">
        <v>1866031</v>
      </c>
      <c r="C12" s="197">
        <v>391819</v>
      </c>
      <c r="D12" s="197">
        <v>143046</v>
      </c>
      <c r="E12" s="198">
        <v>59580</v>
      </c>
      <c r="F12" s="198">
        <v>2410</v>
      </c>
      <c r="G12" s="198">
        <v>13180</v>
      </c>
      <c r="H12" s="198">
        <v>13601</v>
      </c>
      <c r="I12" s="198">
        <v>6376</v>
      </c>
      <c r="J12" s="198">
        <v>8993</v>
      </c>
      <c r="K12" s="198">
        <v>15020</v>
      </c>
      <c r="L12" s="197">
        <v>83466</v>
      </c>
      <c r="M12" s="198">
        <v>10765</v>
      </c>
      <c r="N12" s="198">
        <v>34858</v>
      </c>
      <c r="O12" s="188" t="s">
        <v>177</v>
      </c>
    </row>
    <row r="13" spans="1:15" s="17" customFormat="1" ht="18.75" customHeight="1">
      <c r="A13" s="41" t="s">
        <v>335</v>
      </c>
      <c r="B13" s="178">
        <v>1991290</v>
      </c>
      <c r="C13" s="178">
        <v>399012</v>
      </c>
      <c r="D13" s="178">
        <v>184807</v>
      </c>
      <c r="E13" s="199">
        <v>70872</v>
      </c>
      <c r="F13" s="199">
        <v>3393</v>
      </c>
      <c r="G13" s="199">
        <v>17606</v>
      </c>
      <c r="H13" s="199">
        <v>11432</v>
      </c>
      <c r="I13" s="199">
        <v>16793</v>
      </c>
      <c r="J13" s="199">
        <v>8385</v>
      </c>
      <c r="K13" s="199">
        <v>13263</v>
      </c>
      <c r="L13" s="178">
        <v>113935</v>
      </c>
      <c r="M13" s="199">
        <v>20155</v>
      </c>
      <c r="N13" s="199">
        <v>61378</v>
      </c>
      <c r="O13" s="45" t="s">
        <v>335</v>
      </c>
    </row>
    <row r="14" spans="1:15" s="18" customFormat="1" ht="18.75" customHeight="1">
      <c r="A14" s="85" t="s">
        <v>336</v>
      </c>
      <c r="B14" s="154">
        <f>SUM(C14,D14,I27:M27)</f>
        <v>2243432</v>
      </c>
      <c r="C14" s="154">
        <v>413244</v>
      </c>
      <c r="D14" s="154">
        <f>SUM(E14,L14)</f>
        <v>214879</v>
      </c>
      <c r="E14" s="200">
        <f>SUM(F14:K14)</f>
        <v>71165</v>
      </c>
      <c r="F14" s="200">
        <v>3361</v>
      </c>
      <c r="G14" s="200">
        <v>18665</v>
      </c>
      <c r="H14" s="200">
        <v>12153</v>
      </c>
      <c r="I14" s="200">
        <v>15145</v>
      </c>
      <c r="J14" s="200">
        <v>6381</v>
      </c>
      <c r="K14" s="200">
        <v>15460</v>
      </c>
      <c r="L14" s="200">
        <f>SUM(M14:N14,B27:H27)</f>
        <v>143714</v>
      </c>
      <c r="M14" s="200">
        <v>44846</v>
      </c>
      <c r="N14" s="200">
        <v>62248</v>
      </c>
      <c r="O14" s="90" t="s">
        <v>337</v>
      </c>
    </row>
    <row r="15" s="186" customFormat="1" ht="13.5" customHeight="1"/>
    <row r="16" spans="1:14" s="102" customFormat="1" ht="19.5" customHeight="1">
      <c r="A16" s="527" t="s">
        <v>351</v>
      </c>
      <c r="B16" s="531" t="s">
        <v>340</v>
      </c>
      <c r="C16" s="532"/>
      <c r="D16" s="532"/>
      <c r="E16" s="532"/>
      <c r="F16" s="532"/>
      <c r="G16" s="532"/>
      <c r="H16" s="533"/>
      <c r="I16" s="392" t="s">
        <v>338</v>
      </c>
      <c r="J16" s="408" t="s">
        <v>352</v>
      </c>
      <c r="K16" s="409" t="s">
        <v>353</v>
      </c>
      <c r="L16" s="392" t="s">
        <v>316</v>
      </c>
      <c r="M16" s="392" t="s">
        <v>317</v>
      </c>
      <c r="N16" s="534" t="s">
        <v>242</v>
      </c>
    </row>
    <row r="17" spans="1:14" s="391" customFormat="1" ht="15" customHeight="1">
      <c r="A17" s="528"/>
      <c r="B17" s="538" t="s">
        <v>342</v>
      </c>
      <c r="C17" s="539"/>
      <c r="D17" s="539"/>
      <c r="E17" s="539"/>
      <c r="F17" s="539"/>
      <c r="G17" s="539"/>
      <c r="H17" s="410"/>
      <c r="I17" s="411"/>
      <c r="J17" s="412"/>
      <c r="K17" s="411"/>
      <c r="L17" s="411"/>
      <c r="M17" s="411"/>
      <c r="N17" s="535"/>
    </row>
    <row r="18" spans="1:14" s="391" customFormat="1" ht="15" customHeight="1">
      <c r="A18" s="529"/>
      <c r="B18" s="540" t="s">
        <v>303</v>
      </c>
      <c r="C18" s="541"/>
      <c r="D18" s="541"/>
      <c r="E18" s="541"/>
      <c r="F18" s="541"/>
      <c r="G18" s="541"/>
      <c r="H18" s="400"/>
      <c r="I18" s="399"/>
      <c r="J18" s="413"/>
      <c r="K18" s="399"/>
      <c r="L18" s="399"/>
      <c r="M18" s="399"/>
      <c r="N18" s="535"/>
    </row>
    <row r="19" spans="1:14" s="403" customFormat="1" ht="15" customHeight="1">
      <c r="A19" s="529"/>
      <c r="B19" s="402" t="s">
        <v>318</v>
      </c>
      <c r="C19" s="402" t="s">
        <v>319</v>
      </c>
      <c r="D19" s="401" t="s">
        <v>454</v>
      </c>
      <c r="E19" s="402" t="s">
        <v>320</v>
      </c>
      <c r="F19" s="402" t="s">
        <v>321</v>
      </c>
      <c r="G19" s="402" t="s">
        <v>322</v>
      </c>
      <c r="H19" s="402" t="s">
        <v>354</v>
      </c>
      <c r="I19" s="417"/>
      <c r="J19" s="418"/>
      <c r="K19" s="417"/>
      <c r="L19" s="417"/>
      <c r="M19" s="417"/>
      <c r="N19" s="536"/>
    </row>
    <row r="20" spans="1:14" s="391" customFormat="1" ht="15" customHeight="1">
      <c r="A20" s="528"/>
      <c r="B20" s="395"/>
      <c r="C20" s="395"/>
      <c r="D20" s="419" t="s">
        <v>455</v>
      </c>
      <c r="E20" s="404" t="s">
        <v>308</v>
      </c>
      <c r="F20" s="395"/>
      <c r="G20" s="395"/>
      <c r="H20" s="395" t="s">
        <v>348</v>
      </c>
      <c r="I20" s="399"/>
      <c r="J20" s="413"/>
      <c r="K20" s="399"/>
      <c r="L20" s="399"/>
      <c r="M20" s="399"/>
      <c r="N20" s="535"/>
    </row>
    <row r="21" spans="1:14" s="391" customFormat="1" ht="24.75" customHeight="1">
      <c r="A21" s="530"/>
      <c r="B21" s="406" t="s">
        <v>323</v>
      </c>
      <c r="C21" s="406" t="s">
        <v>324</v>
      </c>
      <c r="D21" s="406" t="s">
        <v>325</v>
      </c>
      <c r="E21" s="406" t="s">
        <v>326</v>
      </c>
      <c r="F21" s="406" t="s">
        <v>327</v>
      </c>
      <c r="G21" s="406" t="s">
        <v>456</v>
      </c>
      <c r="H21" s="406" t="s">
        <v>328</v>
      </c>
      <c r="I21" s="406" t="s">
        <v>329</v>
      </c>
      <c r="J21" s="420"/>
      <c r="K21" s="406" t="s">
        <v>330</v>
      </c>
      <c r="L21" s="406" t="s">
        <v>331</v>
      </c>
      <c r="M21" s="406" t="s">
        <v>332</v>
      </c>
      <c r="N21" s="537"/>
    </row>
    <row r="22" spans="1:14" s="189" customFormat="1" ht="18.75" customHeight="1">
      <c r="A22" s="187" t="s">
        <v>174</v>
      </c>
      <c r="B22" s="191">
        <v>2866</v>
      </c>
      <c r="C22" s="191">
        <v>4812</v>
      </c>
      <c r="D22" s="608" t="s">
        <v>24</v>
      </c>
      <c r="E22" s="191">
        <v>267</v>
      </c>
      <c r="F22" s="191">
        <v>6191</v>
      </c>
      <c r="G22" s="191">
        <v>6395</v>
      </c>
      <c r="H22" s="191">
        <v>563</v>
      </c>
      <c r="I22" s="191">
        <v>354038</v>
      </c>
      <c r="J22" s="191">
        <v>129855</v>
      </c>
      <c r="K22" s="191">
        <v>34485</v>
      </c>
      <c r="L22" s="192">
        <v>601302</v>
      </c>
      <c r="M22" s="193">
        <v>45842</v>
      </c>
      <c r="N22" s="188" t="s">
        <v>174</v>
      </c>
    </row>
    <row r="23" spans="1:14" s="189" customFormat="1" ht="18.75" customHeight="1">
      <c r="A23" s="187" t="s">
        <v>355</v>
      </c>
      <c r="B23" s="191">
        <v>4810</v>
      </c>
      <c r="C23" s="191">
        <v>3890</v>
      </c>
      <c r="D23" s="608" t="s">
        <v>24</v>
      </c>
      <c r="E23" s="191">
        <v>1387</v>
      </c>
      <c r="F23" s="191">
        <v>11917</v>
      </c>
      <c r="G23" s="191">
        <v>10627</v>
      </c>
      <c r="H23" s="191">
        <v>532</v>
      </c>
      <c r="I23" s="191">
        <v>345452</v>
      </c>
      <c r="J23" s="191">
        <v>172996</v>
      </c>
      <c r="K23" s="191">
        <v>45267</v>
      </c>
      <c r="L23" s="192">
        <v>701115</v>
      </c>
      <c r="M23" s="193">
        <v>28202</v>
      </c>
      <c r="N23" s="188" t="s">
        <v>355</v>
      </c>
    </row>
    <row r="24" spans="1:14" s="189" customFormat="1" ht="18.75" customHeight="1">
      <c r="A24" s="187" t="s">
        <v>176</v>
      </c>
      <c r="B24" s="191">
        <v>1590</v>
      </c>
      <c r="C24" s="191">
        <v>5386</v>
      </c>
      <c r="D24" s="608" t="s">
        <v>24</v>
      </c>
      <c r="E24" s="191">
        <v>1570</v>
      </c>
      <c r="F24" s="191">
        <v>26268</v>
      </c>
      <c r="G24" s="191">
        <v>19175</v>
      </c>
      <c r="H24" s="191">
        <v>416</v>
      </c>
      <c r="I24" s="191">
        <v>389532</v>
      </c>
      <c r="J24" s="191">
        <v>204051</v>
      </c>
      <c r="K24" s="191">
        <v>47557</v>
      </c>
      <c r="L24" s="192">
        <v>664931</v>
      </c>
      <c r="M24" s="193">
        <v>53533</v>
      </c>
      <c r="N24" s="188" t="s">
        <v>176</v>
      </c>
    </row>
    <row r="25" spans="1:14" s="189" customFormat="1" ht="18.75" customHeight="1">
      <c r="A25" s="187" t="s">
        <v>177</v>
      </c>
      <c r="B25" s="191">
        <v>1056</v>
      </c>
      <c r="C25" s="191">
        <v>6314</v>
      </c>
      <c r="D25" s="608" t="s">
        <v>24</v>
      </c>
      <c r="E25" s="191">
        <v>1787</v>
      </c>
      <c r="F25" s="191">
        <v>18250</v>
      </c>
      <c r="G25" s="191">
        <v>9756</v>
      </c>
      <c r="H25" s="191">
        <v>680</v>
      </c>
      <c r="I25" s="191">
        <v>403547</v>
      </c>
      <c r="J25" s="191">
        <v>104271</v>
      </c>
      <c r="K25" s="191">
        <v>46002</v>
      </c>
      <c r="L25" s="192">
        <v>722446</v>
      </c>
      <c r="M25" s="193">
        <v>54900</v>
      </c>
      <c r="N25" s="188" t="s">
        <v>177</v>
      </c>
    </row>
    <row r="26" spans="1:14" s="189" customFormat="1" ht="18.75" customHeight="1">
      <c r="A26" s="41" t="s">
        <v>356</v>
      </c>
      <c r="B26" s="191">
        <v>943</v>
      </c>
      <c r="C26" s="191">
        <v>8626</v>
      </c>
      <c r="D26" s="608" t="s">
        <v>24</v>
      </c>
      <c r="E26" s="191">
        <v>2900</v>
      </c>
      <c r="F26" s="191">
        <v>9697</v>
      </c>
      <c r="G26" s="191">
        <v>6868</v>
      </c>
      <c r="H26" s="191">
        <v>3368</v>
      </c>
      <c r="I26" s="191">
        <v>576605</v>
      </c>
      <c r="J26" s="606" t="s">
        <v>24</v>
      </c>
      <c r="K26" s="191">
        <v>50267</v>
      </c>
      <c r="L26" s="192">
        <v>743163</v>
      </c>
      <c r="M26" s="193">
        <v>37436</v>
      </c>
      <c r="N26" s="45" t="s">
        <v>356</v>
      </c>
    </row>
    <row r="27" spans="1:14" s="194" customFormat="1" ht="18.75" customHeight="1">
      <c r="A27" s="85" t="s">
        <v>357</v>
      </c>
      <c r="B27" s="159">
        <v>14428</v>
      </c>
      <c r="C27" s="201">
        <v>8146</v>
      </c>
      <c r="D27" s="325" t="s">
        <v>24</v>
      </c>
      <c r="E27" s="201">
        <v>1771</v>
      </c>
      <c r="F27" s="201">
        <v>7635</v>
      </c>
      <c r="G27" s="201">
        <v>4215</v>
      </c>
      <c r="H27" s="201">
        <v>425</v>
      </c>
      <c r="I27" s="201">
        <v>620462</v>
      </c>
      <c r="J27" s="607" t="s">
        <v>24</v>
      </c>
      <c r="K27" s="201">
        <v>22512</v>
      </c>
      <c r="L27" s="159">
        <v>924825</v>
      </c>
      <c r="M27" s="202">
        <v>47510</v>
      </c>
      <c r="N27" s="90" t="s">
        <v>357</v>
      </c>
    </row>
    <row r="28" spans="1:14" s="184" customFormat="1" ht="15.75" customHeight="1">
      <c r="A28" s="520" t="s">
        <v>376</v>
      </c>
      <c r="B28" s="521"/>
      <c r="C28" s="521"/>
      <c r="D28" s="186"/>
      <c r="E28" s="186"/>
      <c r="F28" s="186"/>
      <c r="G28" s="186"/>
      <c r="H28" s="186"/>
      <c r="I28" s="186"/>
      <c r="J28" s="186"/>
      <c r="K28" s="186"/>
      <c r="L28" s="186"/>
      <c r="N28" s="195" t="s">
        <v>375</v>
      </c>
    </row>
    <row r="29" spans="1:14" s="184" customFormat="1" ht="11.25" customHeight="1">
      <c r="A29" s="203" t="s">
        <v>458</v>
      </c>
      <c r="B29" s="204"/>
      <c r="C29" s="204"/>
      <c r="D29" s="204"/>
      <c r="L29" s="205"/>
      <c r="N29" s="205" t="s">
        <v>457</v>
      </c>
    </row>
    <row r="30" spans="1:5" s="185" customFormat="1" ht="11.25" customHeight="1">
      <c r="A30" s="522" t="s">
        <v>459</v>
      </c>
      <c r="B30" s="522"/>
      <c r="C30" s="522"/>
      <c r="D30" s="522"/>
      <c r="E30" s="522"/>
    </row>
    <row r="31" s="184" customFormat="1" ht="11.25" customHeight="1">
      <c r="A31" s="184" t="s">
        <v>460</v>
      </c>
    </row>
  </sheetData>
  <mergeCells count="20">
    <mergeCell ref="B18:G18"/>
    <mergeCell ref="A2:B2"/>
    <mergeCell ref="N2:O2"/>
    <mergeCell ref="D3:N3"/>
    <mergeCell ref="O3:O8"/>
    <mergeCell ref="D4:D8"/>
    <mergeCell ref="E4:K4"/>
    <mergeCell ref="L4:N4"/>
    <mergeCell ref="E5:K5"/>
    <mergeCell ref="A3:A8"/>
    <mergeCell ref="A1:O1"/>
    <mergeCell ref="A28:C28"/>
    <mergeCell ref="A30:E30"/>
    <mergeCell ref="L5:N5"/>
    <mergeCell ref="E6:E8"/>
    <mergeCell ref="L6:L8"/>
    <mergeCell ref="A16:A21"/>
    <mergeCell ref="B16:H16"/>
    <mergeCell ref="N16:N21"/>
    <mergeCell ref="B17:G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7">
      <selection activeCell="F9" sqref="F9"/>
    </sheetView>
  </sheetViews>
  <sheetFormatPr defaultColWidth="11.421875" defaultRowHeight="12.75"/>
  <cols>
    <col min="1" max="1" width="19.57421875" style="1" customWidth="1"/>
    <col min="2" max="2" width="23.00390625" style="1" customWidth="1"/>
    <col min="3" max="3" width="17.7109375" style="1" customWidth="1"/>
    <col min="4" max="4" width="22.421875" style="1" customWidth="1"/>
    <col min="5" max="5" width="17.7109375" style="1" customWidth="1"/>
    <col min="6" max="6" width="14.00390625" style="1" customWidth="1"/>
    <col min="7" max="7" width="24.7109375" style="1" customWidth="1"/>
    <col min="8" max="16384" width="11.421875" style="1" customWidth="1"/>
  </cols>
  <sheetData>
    <row r="1" spans="1:7" ht="32.25" customHeight="1">
      <c r="A1" s="484" t="s">
        <v>358</v>
      </c>
      <c r="B1" s="484"/>
      <c r="C1" s="484"/>
      <c r="D1" s="484"/>
      <c r="E1" s="484"/>
      <c r="F1" s="484"/>
      <c r="G1" s="484"/>
    </row>
    <row r="2" spans="1:7" ht="18" customHeight="1">
      <c r="A2" s="1" t="s">
        <v>359</v>
      </c>
      <c r="F2" s="2"/>
      <c r="G2" s="62" t="s">
        <v>360</v>
      </c>
    </row>
    <row r="3" spans="1:8" s="23" customFormat="1" ht="18.75" customHeight="1">
      <c r="A3" s="554" t="s">
        <v>384</v>
      </c>
      <c r="B3" s="559" t="s">
        <v>431</v>
      </c>
      <c r="C3" s="560"/>
      <c r="D3" s="559" t="s">
        <v>430</v>
      </c>
      <c r="E3" s="560"/>
      <c r="F3" s="556" t="s">
        <v>432</v>
      </c>
      <c r="G3" s="557" t="s">
        <v>385</v>
      </c>
      <c r="H3" s="11"/>
    </row>
    <row r="4" spans="1:8" s="23" customFormat="1" ht="32.25" customHeight="1">
      <c r="A4" s="555"/>
      <c r="B4" s="103" t="s">
        <v>386</v>
      </c>
      <c r="C4" s="107" t="s">
        <v>429</v>
      </c>
      <c r="D4" s="103" t="s">
        <v>386</v>
      </c>
      <c r="E4" s="107" t="s">
        <v>429</v>
      </c>
      <c r="F4" s="555"/>
      <c r="G4" s="558"/>
      <c r="H4" s="11"/>
    </row>
    <row r="5" spans="1:8" s="134" customFormat="1" ht="12" customHeight="1">
      <c r="A5" s="421" t="s">
        <v>445</v>
      </c>
      <c r="B5" s="422">
        <f>312450319/1000</f>
        <v>312450.319</v>
      </c>
      <c r="C5" s="423">
        <v>100</v>
      </c>
      <c r="D5" s="424">
        <v>310927</v>
      </c>
      <c r="E5" s="425">
        <v>100</v>
      </c>
      <c r="F5" s="426">
        <v>99.51261851648165</v>
      </c>
      <c r="G5" s="427" t="s">
        <v>366</v>
      </c>
      <c r="H5" s="252"/>
    </row>
    <row r="6" spans="1:8" s="134" customFormat="1" ht="12" customHeight="1">
      <c r="A6" s="421" t="s">
        <v>371</v>
      </c>
      <c r="B6" s="422">
        <f>239913735/1000</f>
        <v>239913.735</v>
      </c>
      <c r="C6" s="423">
        <v>100</v>
      </c>
      <c r="D6" s="424">
        <v>240345</v>
      </c>
      <c r="E6" s="425">
        <v>100</v>
      </c>
      <c r="F6" s="426">
        <v>100.2</v>
      </c>
      <c r="G6" s="428" t="s">
        <v>441</v>
      </c>
      <c r="H6" s="252"/>
    </row>
    <row r="7" spans="1:8" s="134" customFormat="1" ht="12" customHeight="1">
      <c r="A7" s="421" t="s">
        <v>446</v>
      </c>
      <c r="B7" s="422">
        <f>354927155/1000</f>
        <v>354927.155</v>
      </c>
      <c r="C7" s="423">
        <v>100</v>
      </c>
      <c r="D7" s="424">
        <v>354983</v>
      </c>
      <c r="E7" s="425">
        <v>100</v>
      </c>
      <c r="F7" s="426">
        <v>99.98417137002349</v>
      </c>
      <c r="G7" s="429" t="s">
        <v>367</v>
      </c>
      <c r="H7" s="252"/>
    </row>
    <row r="8" spans="1:8" s="134" customFormat="1" ht="12" customHeight="1">
      <c r="A8" s="421" t="s">
        <v>372</v>
      </c>
      <c r="B8" s="422">
        <v>272813</v>
      </c>
      <c r="C8" s="423">
        <v>100</v>
      </c>
      <c r="D8" s="424">
        <v>267764</v>
      </c>
      <c r="E8" s="425">
        <v>100</v>
      </c>
      <c r="F8" s="426">
        <v>98.1</v>
      </c>
      <c r="G8" s="428" t="s">
        <v>442</v>
      </c>
      <c r="H8" s="252"/>
    </row>
    <row r="9" spans="1:8" s="134" customFormat="1" ht="12" customHeight="1">
      <c r="A9" s="421" t="s">
        <v>447</v>
      </c>
      <c r="B9" s="422">
        <f>398893127/1000</f>
        <v>398893.127</v>
      </c>
      <c r="C9" s="423">
        <v>100</v>
      </c>
      <c r="D9" s="424">
        <v>389979</v>
      </c>
      <c r="E9" s="425">
        <v>100</v>
      </c>
      <c r="F9" s="426">
        <v>102.285621989327</v>
      </c>
      <c r="G9" s="429" t="s">
        <v>368</v>
      </c>
      <c r="H9" s="252"/>
    </row>
    <row r="10" spans="1:8" s="134" customFormat="1" ht="12" customHeight="1">
      <c r="A10" s="421" t="s">
        <v>373</v>
      </c>
      <c r="B10" s="422">
        <v>341514</v>
      </c>
      <c r="C10" s="423">
        <v>100</v>
      </c>
      <c r="D10" s="424">
        <v>330180</v>
      </c>
      <c r="E10" s="425">
        <v>100</v>
      </c>
      <c r="F10" s="426">
        <v>96.7</v>
      </c>
      <c r="G10" s="428" t="s">
        <v>443</v>
      </c>
      <c r="H10" s="252"/>
    </row>
    <row r="11" spans="1:8" s="17" customFormat="1" ht="12" customHeight="1">
      <c r="A11" s="421" t="s">
        <v>448</v>
      </c>
      <c r="B11" s="430">
        <v>433396</v>
      </c>
      <c r="C11" s="431">
        <v>100</v>
      </c>
      <c r="D11" s="432">
        <v>424516</v>
      </c>
      <c r="E11" s="294">
        <v>100</v>
      </c>
      <c r="F11" s="433">
        <v>102.1</v>
      </c>
      <c r="G11" s="429" t="s">
        <v>369</v>
      </c>
      <c r="H11" s="317"/>
    </row>
    <row r="12" spans="1:8" s="17" customFormat="1" ht="12" customHeight="1">
      <c r="A12" s="434" t="s">
        <v>374</v>
      </c>
      <c r="B12" s="430">
        <v>346736</v>
      </c>
      <c r="C12" s="431">
        <v>100</v>
      </c>
      <c r="D12" s="432">
        <v>349092</v>
      </c>
      <c r="E12" s="294">
        <v>100</v>
      </c>
      <c r="F12" s="433">
        <v>100.7</v>
      </c>
      <c r="G12" s="428" t="s">
        <v>444</v>
      </c>
      <c r="H12" s="317"/>
    </row>
    <row r="13" spans="1:8" s="17" customFormat="1" ht="12" customHeight="1">
      <c r="A13" s="187" t="s">
        <v>178</v>
      </c>
      <c r="B13" s="430">
        <v>788780</v>
      </c>
      <c r="C13" s="435">
        <v>100.00115333016645</v>
      </c>
      <c r="D13" s="432">
        <v>790317</v>
      </c>
      <c r="E13" s="436">
        <v>100</v>
      </c>
      <c r="F13" s="433">
        <v>100.19475485960434</v>
      </c>
      <c r="G13" s="45" t="s">
        <v>178</v>
      </c>
      <c r="H13" s="317"/>
    </row>
    <row r="14" spans="1:8" s="18" customFormat="1" ht="12" customHeight="1">
      <c r="A14" s="141" t="s">
        <v>262</v>
      </c>
      <c r="B14" s="437">
        <f>SUM(B15:B35)</f>
        <v>2491774</v>
      </c>
      <c r="C14" s="438">
        <v>100</v>
      </c>
      <c r="D14" s="439">
        <f>SUM(D15:D35)</f>
        <v>2153808</v>
      </c>
      <c r="E14" s="440">
        <v>100</v>
      </c>
      <c r="F14" s="441">
        <f>D14/B14*100</f>
        <v>86.43673142106788</v>
      </c>
      <c r="G14" s="225" t="s">
        <v>262</v>
      </c>
      <c r="H14" s="442"/>
    </row>
    <row r="15" spans="1:8" s="17" customFormat="1" ht="12" customHeight="1">
      <c r="A15" s="443" t="s">
        <v>387</v>
      </c>
      <c r="B15" s="430">
        <v>413244</v>
      </c>
      <c r="C15" s="444">
        <f>B15/$B$14*100</f>
        <v>16.584329076392965</v>
      </c>
      <c r="D15" s="432">
        <v>433744</v>
      </c>
      <c r="E15" s="445">
        <f>D15/$D$14*100</f>
        <v>20.13847102434386</v>
      </c>
      <c r="F15" s="446">
        <f aca="true" t="shared" si="0" ref="F15:F35">D15/B15*100</f>
        <v>104.96074958136113</v>
      </c>
      <c r="G15" s="447" t="s">
        <v>388</v>
      </c>
      <c r="H15" s="317"/>
    </row>
    <row r="16" spans="1:7" s="17" customFormat="1" ht="12" customHeight="1">
      <c r="A16" s="443" t="s">
        <v>389</v>
      </c>
      <c r="B16" s="430">
        <v>3361</v>
      </c>
      <c r="C16" s="444">
        <f aca="true" t="shared" si="1" ref="C16:C35">B16/$B$14*100</f>
        <v>0.13488382172701055</v>
      </c>
      <c r="D16" s="432">
        <v>2790</v>
      </c>
      <c r="E16" s="445">
        <f aca="true" t="shared" si="2" ref="E16:E35">D16/$D$14*100</f>
        <v>0.12953800895901585</v>
      </c>
      <c r="F16" s="446">
        <f t="shared" si="0"/>
        <v>83.0110086283844</v>
      </c>
      <c r="G16" s="447" t="s">
        <v>390</v>
      </c>
    </row>
    <row r="17" spans="1:7" s="17" customFormat="1" ht="12" customHeight="1">
      <c r="A17" s="443" t="s">
        <v>391</v>
      </c>
      <c r="B17" s="430">
        <v>18664</v>
      </c>
      <c r="C17" s="444">
        <f t="shared" si="1"/>
        <v>0.7490245905126227</v>
      </c>
      <c r="D17" s="432">
        <v>17904</v>
      </c>
      <c r="E17" s="445">
        <f t="shared" si="2"/>
        <v>0.8312718682445233</v>
      </c>
      <c r="F17" s="446">
        <f t="shared" si="0"/>
        <v>95.92798971281611</v>
      </c>
      <c r="G17" s="447" t="s">
        <v>392</v>
      </c>
    </row>
    <row r="18" spans="1:7" s="17" customFormat="1" ht="12" customHeight="1">
      <c r="A18" s="443" t="s">
        <v>393</v>
      </c>
      <c r="B18" s="430">
        <v>12153</v>
      </c>
      <c r="C18" s="444">
        <f t="shared" si="1"/>
        <v>0.48772480971388255</v>
      </c>
      <c r="D18" s="432">
        <v>12251</v>
      </c>
      <c r="E18" s="445">
        <f t="shared" si="2"/>
        <v>0.5688065045723667</v>
      </c>
      <c r="F18" s="446">
        <f t="shared" si="0"/>
        <v>100.80638525466964</v>
      </c>
      <c r="G18" s="447" t="s">
        <v>394</v>
      </c>
    </row>
    <row r="19" spans="1:7" s="17" customFormat="1" ht="12" customHeight="1">
      <c r="A19" s="443" t="s">
        <v>395</v>
      </c>
      <c r="B19" s="430">
        <v>15145</v>
      </c>
      <c r="C19" s="444">
        <f t="shared" si="1"/>
        <v>0.6077999048067763</v>
      </c>
      <c r="D19" s="432">
        <v>14846</v>
      </c>
      <c r="E19" s="445">
        <f t="shared" si="2"/>
        <v>0.6892907817224191</v>
      </c>
      <c r="F19" s="446">
        <f t="shared" si="0"/>
        <v>98.02575107296137</v>
      </c>
      <c r="G19" s="447" t="s">
        <v>396</v>
      </c>
    </row>
    <row r="20" spans="1:7" s="17" customFormat="1" ht="12" customHeight="1">
      <c r="A20" s="443" t="s">
        <v>397</v>
      </c>
      <c r="B20" s="430">
        <v>6381</v>
      </c>
      <c r="C20" s="444">
        <f t="shared" si="1"/>
        <v>0.2560826142338751</v>
      </c>
      <c r="D20" s="432">
        <v>6997</v>
      </c>
      <c r="E20" s="445">
        <f t="shared" si="2"/>
        <v>0.32486646906316624</v>
      </c>
      <c r="F20" s="446">
        <f t="shared" si="0"/>
        <v>109.65365930105</v>
      </c>
      <c r="G20" s="447" t="s">
        <v>398</v>
      </c>
    </row>
    <row r="21" spans="1:7" s="17" customFormat="1" ht="12" customHeight="1">
      <c r="A21" s="443" t="s">
        <v>399</v>
      </c>
      <c r="B21" s="430">
        <v>15460</v>
      </c>
      <c r="C21" s="444">
        <f t="shared" si="1"/>
        <v>0.6204415007139492</v>
      </c>
      <c r="D21" s="432">
        <v>16541</v>
      </c>
      <c r="E21" s="445">
        <f t="shared" si="2"/>
        <v>0.7679886043695631</v>
      </c>
      <c r="F21" s="446">
        <f t="shared" si="0"/>
        <v>106.99223803363518</v>
      </c>
      <c r="G21" s="447" t="s">
        <v>400</v>
      </c>
    </row>
    <row r="22" spans="1:7" s="17" customFormat="1" ht="12" customHeight="1">
      <c r="A22" s="443" t="s">
        <v>401</v>
      </c>
      <c r="B22" s="430">
        <v>44846</v>
      </c>
      <c r="C22" s="444">
        <f t="shared" si="1"/>
        <v>1.7997619366764404</v>
      </c>
      <c r="D22" s="432">
        <v>45737</v>
      </c>
      <c r="E22" s="445">
        <f t="shared" si="2"/>
        <v>2.1235411884439093</v>
      </c>
      <c r="F22" s="446">
        <f t="shared" si="0"/>
        <v>101.98679926860812</v>
      </c>
      <c r="G22" s="448" t="s">
        <v>402</v>
      </c>
    </row>
    <row r="23" spans="1:7" s="17" customFormat="1" ht="12" customHeight="1">
      <c r="A23" s="443" t="s">
        <v>403</v>
      </c>
      <c r="B23" s="430">
        <v>62248</v>
      </c>
      <c r="C23" s="444">
        <f t="shared" si="1"/>
        <v>2.498139879459373</v>
      </c>
      <c r="D23" s="432">
        <v>62248</v>
      </c>
      <c r="E23" s="445">
        <f t="shared" si="2"/>
        <v>2.890136910996709</v>
      </c>
      <c r="F23" s="446">
        <f t="shared" si="0"/>
        <v>100</v>
      </c>
      <c r="G23" s="447" t="s">
        <v>404</v>
      </c>
    </row>
    <row r="24" spans="1:7" s="17" customFormat="1" ht="12" customHeight="1">
      <c r="A24" s="443" t="s">
        <v>405</v>
      </c>
      <c r="B24" s="430">
        <v>249439</v>
      </c>
      <c r="C24" s="444">
        <f t="shared" si="1"/>
        <v>10.01049854441053</v>
      </c>
      <c r="D24" s="432">
        <v>249281</v>
      </c>
      <c r="E24" s="445">
        <f t="shared" si="2"/>
        <v>11.57396573882166</v>
      </c>
      <c r="F24" s="446">
        <f t="shared" si="0"/>
        <v>99.93665786023837</v>
      </c>
      <c r="G24" s="448" t="s">
        <v>406</v>
      </c>
    </row>
    <row r="25" spans="1:7" s="17" customFormat="1" ht="12" customHeight="1">
      <c r="A25" s="443" t="s">
        <v>407</v>
      </c>
      <c r="B25" s="430">
        <v>14539</v>
      </c>
      <c r="C25" s="444">
        <f t="shared" si="1"/>
        <v>0.5834798822044054</v>
      </c>
      <c r="D25" s="432">
        <v>14539</v>
      </c>
      <c r="E25" s="445">
        <f t="shared" si="2"/>
        <v>0.6750369577975381</v>
      </c>
      <c r="F25" s="446">
        <f t="shared" si="0"/>
        <v>100</v>
      </c>
      <c r="G25" s="448" t="s">
        <v>408</v>
      </c>
    </row>
    <row r="26" spans="1:7" s="17" customFormat="1" ht="12" customHeight="1">
      <c r="A26" s="443" t="s">
        <v>409</v>
      </c>
      <c r="B26" s="449" t="s">
        <v>563</v>
      </c>
      <c r="C26" s="444" t="s">
        <v>563</v>
      </c>
      <c r="D26" s="432" t="s">
        <v>563</v>
      </c>
      <c r="E26" s="450" t="s">
        <v>563</v>
      </c>
      <c r="F26" s="451" t="s">
        <v>563</v>
      </c>
      <c r="G26" s="447" t="s">
        <v>410</v>
      </c>
    </row>
    <row r="27" spans="1:7" s="17" customFormat="1" ht="12" customHeight="1">
      <c r="A27" s="443" t="s">
        <v>411</v>
      </c>
      <c r="B27" s="430">
        <v>1771</v>
      </c>
      <c r="C27" s="444">
        <f t="shared" si="1"/>
        <v>0.07107386143366132</v>
      </c>
      <c r="D27" s="432">
        <v>1777</v>
      </c>
      <c r="E27" s="445">
        <f t="shared" si="2"/>
        <v>0.08250503294629791</v>
      </c>
      <c r="F27" s="446">
        <f t="shared" si="0"/>
        <v>100.33879164313947</v>
      </c>
      <c r="G27" s="447" t="s">
        <v>412</v>
      </c>
    </row>
    <row r="28" spans="1:7" s="17" customFormat="1" ht="12" customHeight="1">
      <c r="A28" s="443" t="s">
        <v>413</v>
      </c>
      <c r="B28" s="430">
        <v>7635</v>
      </c>
      <c r="C28" s="444">
        <f t="shared" si="1"/>
        <v>0.3064082055595732</v>
      </c>
      <c r="D28" s="432">
        <v>5802</v>
      </c>
      <c r="E28" s="445">
        <f t="shared" si="2"/>
        <v>0.2693833433620824</v>
      </c>
      <c r="F28" s="446">
        <f t="shared" si="0"/>
        <v>75.99214145383104</v>
      </c>
      <c r="G28" s="447" t="s">
        <v>414</v>
      </c>
    </row>
    <row r="29" spans="1:7" s="17" customFormat="1" ht="12" customHeight="1">
      <c r="A29" s="443" t="s">
        <v>415</v>
      </c>
      <c r="B29" s="430">
        <v>4104</v>
      </c>
      <c r="C29" s="444">
        <f t="shared" si="1"/>
        <v>0.16470193524773916</v>
      </c>
      <c r="D29" s="432">
        <v>6745</v>
      </c>
      <c r="E29" s="445">
        <f t="shared" si="2"/>
        <v>0.31316626180235196</v>
      </c>
      <c r="F29" s="446">
        <f t="shared" si="0"/>
        <v>164.35185185185185</v>
      </c>
      <c r="G29" s="447" t="s">
        <v>416</v>
      </c>
    </row>
    <row r="30" spans="1:7" s="17" customFormat="1" ht="12" customHeight="1">
      <c r="A30" s="443" t="s">
        <v>417</v>
      </c>
      <c r="B30" s="430">
        <v>425</v>
      </c>
      <c r="C30" s="444">
        <f t="shared" si="1"/>
        <v>0.01705612146205876</v>
      </c>
      <c r="D30" s="432">
        <v>969</v>
      </c>
      <c r="E30" s="445">
        <f t="shared" si="2"/>
        <v>0.04499008268146464</v>
      </c>
      <c r="F30" s="446">
        <f t="shared" si="0"/>
        <v>227.99999999999997</v>
      </c>
      <c r="G30" s="448" t="s">
        <v>418</v>
      </c>
    </row>
    <row r="31" spans="1:7" s="17" customFormat="1" ht="12" customHeight="1">
      <c r="A31" s="443" t="s">
        <v>419</v>
      </c>
      <c r="B31" s="430">
        <v>620462</v>
      </c>
      <c r="C31" s="444">
        <f t="shared" si="1"/>
        <v>24.900412316686825</v>
      </c>
      <c r="D31" s="432">
        <v>619717</v>
      </c>
      <c r="E31" s="445">
        <f t="shared" si="2"/>
        <v>28.773084694643163</v>
      </c>
      <c r="F31" s="446">
        <f t="shared" si="0"/>
        <v>99.87992818254784</v>
      </c>
      <c r="G31" s="448" t="s">
        <v>420</v>
      </c>
    </row>
    <row r="32" spans="1:7" s="17" customFormat="1" ht="12" customHeight="1">
      <c r="A32" s="443" t="s">
        <v>421</v>
      </c>
      <c r="B32" s="449" t="s">
        <v>563</v>
      </c>
      <c r="C32" s="444" t="s">
        <v>563</v>
      </c>
      <c r="D32" s="432" t="s">
        <v>563</v>
      </c>
      <c r="E32" s="450" t="s">
        <v>563</v>
      </c>
      <c r="F32" s="451" t="s">
        <v>563</v>
      </c>
      <c r="G32" s="448" t="s">
        <v>422</v>
      </c>
    </row>
    <row r="33" spans="1:7" s="17" customFormat="1" ht="12" customHeight="1">
      <c r="A33" s="443" t="s">
        <v>423</v>
      </c>
      <c r="B33" s="430">
        <v>22512</v>
      </c>
      <c r="C33" s="444">
        <f t="shared" si="1"/>
        <v>0.9034527208326277</v>
      </c>
      <c r="D33" s="432">
        <v>15389</v>
      </c>
      <c r="E33" s="445">
        <f t="shared" si="2"/>
        <v>0.7145019426058404</v>
      </c>
      <c r="F33" s="446">
        <f t="shared" si="0"/>
        <v>68.3590973702914</v>
      </c>
      <c r="G33" s="447" t="s">
        <v>424</v>
      </c>
    </row>
    <row r="34" spans="1:7" s="17" customFormat="1" ht="12" customHeight="1">
      <c r="A34" s="443" t="s">
        <v>425</v>
      </c>
      <c r="B34" s="430">
        <v>928875</v>
      </c>
      <c r="C34" s="444">
        <f t="shared" si="1"/>
        <v>37.27765840722312</v>
      </c>
      <c r="D34" s="432">
        <v>577021</v>
      </c>
      <c r="E34" s="445">
        <f t="shared" si="2"/>
        <v>26.790735293025193</v>
      </c>
      <c r="F34" s="446">
        <f t="shared" si="0"/>
        <v>62.12041447988158</v>
      </c>
      <c r="G34" s="448" t="s">
        <v>426</v>
      </c>
    </row>
    <row r="35" spans="1:8" s="17" customFormat="1" ht="12" customHeight="1">
      <c r="A35" s="452" t="s">
        <v>427</v>
      </c>
      <c r="B35" s="453">
        <v>50510</v>
      </c>
      <c r="C35" s="454">
        <f t="shared" si="1"/>
        <v>2.02706987070256</v>
      </c>
      <c r="D35" s="455">
        <v>49510</v>
      </c>
      <c r="E35" s="456">
        <f t="shared" si="2"/>
        <v>2.29871929159888</v>
      </c>
      <c r="F35" s="457">
        <f t="shared" si="0"/>
        <v>98.02019402098594</v>
      </c>
      <c r="G35" s="458" t="s">
        <v>428</v>
      </c>
      <c r="H35" s="317"/>
    </row>
    <row r="36" spans="1:8" s="81" customFormat="1" ht="12" customHeight="1">
      <c r="A36" s="78" t="s">
        <v>382</v>
      </c>
      <c r="B36" s="79"/>
      <c r="C36" s="80"/>
      <c r="D36" s="80"/>
      <c r="E36" s="80"/>
      <c r="F36" s="80"/>
      <c r="G36" s="82" t="s">
        <v>383</v>
      </c>
      <c r="H36" s="82"/>
    </row>
    <row r="37" spans="1:7" ht="9.75" customHeight="1">
      <c r="A37" s="63" t="s">
        <v>381</v>
      </c>
      <c r="B37" s="63"/>
      <c r="C37" s="63"/>
      <c r="D37" s="63"/>
      <c r="E37" s="63"/>
      <c r="F37" s="2"/>
      <c r="G37" s="2"/>
    </row>
    <row r="38" ht="12" customHeight="1">
      <c r="A38" s="1" t="s">
        <v>433</v>
      </c>
    </row>
  </sheetData>
  <mergeCells count="6">
    <mergeCell ref="A3:A4"/>
    <mergeCell ref="F3:F4"/>
    <mergeCell ref="G3:G4"/>
    <mergeCell ref="A1:G1"/>
    <mergeCell ref="B3:C3"/>
    <mergeCell ref="D3:E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4">
      <selection activeCell="E6" sqref="E6"/>
    </sheetView>
  </sheetViews>
  <sheetFormatPr defaultColWidth="9.140625" defaultRowHeight="12.75"/>
  <cols>
    <col min="1" max="1" width="14.00390625" style="196" customWidth="1"/>
    <col min="2" max="6" width="17.00390625" style="196" customWidth="1"/>
    <col min="7" max="7" width="19.57421875" style="196" customWidth="1"/>
    <col min="8" max="8" width="13.8515625" style="196" customWidth="1"/>
    <col min="9" max="16384" width="9.140625" style="196" customWidth="1"/>
  </cols>
  <sheetData>
    <row r="1" spans="1:8" ht="49.5" customHeight="1">
      <c r="A1" s="561" t="s">
        <v>25</v>
      </c>
      <c r="B1" s="561"/>
      <c r="C1" s="561"/>
      <c r="D1" s="561"/>
      <c r="E1" s="561"/>
      <c r="F1" s="561"/>
      <c r="G1" s="561"/>
      <c r="H1" s="561"/>
    </row>
    <row r="2" spans="1:8" s="391" customFormat="1" ht="18" customHeight="1">
      <c r="A2" s="1" t="s">
        <v>554</v>
      </c>
      <c r="B2" s="459"/>
      <c r="C2" s="459"/>
      <c r="D2" s="459"/>
      <c r="E2" s="459"/>
      <c r="F2" s="459"/>
      <c r="G2" s="459"/>
      <c r="H2" s="460" t="s">
        <v>209</v>
      </c>
    </row>
    <row r="3" spans="1:8" s="462" customFormat="1" ht="31.5" customHeight="1">
      <c r="A3" s="562" t="s">
        <v>555</v>
      </c>
      <c r="B3" s="461" t="s">
        <v>23</v>
      </c>
      <c r="C3" s="461" t="s">
        <v>26</v>
      </c>
      <c r="D3" s="461" t="s">
        <v>27</v>
      </c>
      <c r="E3" s="461" t="s">
        <v>28</v>
      </c>
      <c r="F3" s="461" t="s">
        <v>29</v>
      </c>
      <c r="G3" s="461" t="s">
        <v>41</v>
      </c>
      <c r="H3" s="568" t="s">
        <v>287</v>
      </c>
    </row>
    <row r="4" spans="1:8" s="393" customFormat="1" ht="34.5" customHeight="1">
      <c r="A4" s="563"/>
      <c r="B4" s="463" t="s">
        <v>240</v>
      </c>
      <c r="C4" s="463" t="s">
        <v>30</v>
      </c>
      <c r="D4" s="463" t="s">
        <v>31</v>
      </c>
      <c r="E4" s="463" t="s">
        <v>32</v>
      </c>
      <c r="F4" s="463" t="s">
        <v>33</v>
      </c>
      <c r="G4" s="463" t="s">
        <v>34</v>
      </c>
      <c r="H4" s="569"/>
    </row>
    <row r="5" spans="1:8" s="185" customFormat="1" ht="43.5" customHeight="1">
      <c r="A5" s="276" t="s">
        <v>174</v>
      </c>
      <c r="B5" s="288">
        <f>SUM(C5:G5)</f>
        <v>1591207</v>
      </c>
      <c r="C5" s="288">
        <v>263846</v>
      </c>
      <c r="D5" s="288">
        <v>549148</v>
      </c>
      <c r="E5" s="288">
        <v>636856</v>
      </c>
      <c r="F5" s="288">
        <v>29254</v>
      </c>
      <c r="G5" s="288">
        <v>112103</v>
      </c>
      <c r="H5" s="206" t="s">
        <v>174</v>
      </c>
    </row>
    <row r="6" spans="1:8" s="185" customFormat="1" ht="43.5" customHeight="1">
      <c r="A6" s="276" t="s">
        <v>556</v>
      </c>
      <c r="B6" s="288">
        <f>SUM(C6:G6)</f>
        <v>1818548</v>
      </c>
      <c r="C6" s="288">
        <v>305044</v>
      </c>
      <c r="D6" s="288">
        <v>633003</v>
      </c>
      <c r="E6" s="288">
        <v>721747</v>
      </c>
      <c r="F6" s="288">
        <v>43509</v>
      </c>
      <c r="G6" s="288">
        <v>115245</v>
      </c>
      <c r="H6" s="206" t="s">
        <v>556</v>
      </c>
    </row>
    <row r="7" spans="1:8" s="185" customFormat="1" ht="43.5" customHeight="1">
      <c r="A7" s="276" t="s">
        <v>176</v>
      </c>
      <c r="B7" s="288">
        <f>SUM(C7:G7)</f>
        <v>1926097</v>
      </c>
      <c r="C7" s="288">
        <v>322321</v>
      </c>
      <c r="D7" s="288">
        <v>658921</v>
      </c>
      <c r="E7" s="288">
        <v>780003</v>
      </c>
      <c r="F7" s="288">
        <v>48567</v>
      </c>
      <c r="G7" s="288">
        <v>116285</v>
      </c>
      <c r="H7" s="206" t="s">
        <v>176</v>
      </c>
    </row>
    <row r="8" spans="1:8" s="185" customFormat="1" ht="43.5" customHeight="1">
      <c r="A8" s="276" t="s">
        <v>177</v>
      </c>
      <c r="B8" s="288">
        <f>SUM(C8:G8)</f>
        <v>1866031</v>
      </c>
      <c r="C8" s="288">
        <v>356799</v>
      </c>
      <c r="D8" s="288">
        <v>569844</v>
      </c>
      <c r="E8" s="288">
        <v>770809</v>
      </c>
      <c r="F8" s="288">
        <v>49143</v>
      </c>
      <c r="G8" s="288">
        <v>119436</v>
      </c>
      <c r="H8" s="206" t="s">
        <v>177</v>
      </c>
    </row>
    <row r="9" spans="1:8" s="185" customFormat="1" ht="43.5" customHeight="1">
      <c r="A9" s="276" t="s">
        <v>178</v>
      </c>
      <c r="B9" s="288">
        <v>1991290</v>
      </c>
      <c r="C9" s="288">
        <v>389543</v>
      </c>
      <c r="D9" s="288">
        <v>709706</v>
      </c>
      <c r="E9" s="288">
        <v>705634</v>
      </c>
      <c r="F9" s="288">
        <v>51758</v>
      </c>
      <c r="G9" s="288">
        <v>134649</v>
      </c>
      <c r="H9" s="206" t="s">
        <v>178</v>
      </c>
    </row>
    <row r="10" spans="1:8" s="190" customFormat="1" ht="43.5" customHeight="1">
      <c r="A10" s="85" t="s">
        <v>205</v>
      </c>
      <c r="B10" s="609">
        <v>2243432</v>
      </c>
      <c r="C10" s="609">
        <v>427087</v>
      </c>
      <c r="D10" s="609">
        <v>860459</v>
      </c>
      <c r="E10" s="609">
        <v>794426</v>
      </c>
      <c r="F10" s="609">
        <v>42662</v>
      </c>
      <c r="G10" s="609">
        <v>118798</v>
      </c>
      <c r="H10" s="90" t="s">
        <v>205</v>
      </c>
    </row>
    <row r="11" spans="1:8" s="184" customFormat="1" ht="15.75" customHeight="1">
      <c r="A11" s="566" t="s">
        <v>557</v>
      </c>
      <c r="B11" s="567"/>
      <c r="C11" s="567"/>
      <c r="D11" s="186"/>
      <c r="E11" s="186"/>
      <c r="F11" s="186"/>
      <c r="G11" s="186"/>
      <c r="H11" s="195" t="s">
        <v>558</v>
      </c>
    </row>
    <row r="12" spans="1:8" s="184" customFormat="1" ht="15" customHeight="1">
      <c r="A12" s="564" t="s">
        <v>559</v>
      </c>
      <c r="B12" s="564"/>
      <c r="C12" s="564"/>
      <c r="F12" s="565" t="s">
        <v>35</v>
      </c>
      <c r="G12" s="565"/>
      <c r="H12" s="565"/>
    </row>
    <row r="13" s="184" customFormat="1" ht="15" customHeight="1">
      <c r="A13" s="184" t="s">
        <v>560</v>
      </c>
    </row>
  </sheetData>
  <mergeCells count="6">
    <mergeCell ref="A1:H1"/>
    <mergeCell ref="A3:A4"/>
    <mergeCell ref="A12:C12"/>
    <mergeCell ref="F12:H12"/>
    <mergeCell ref="A11:C11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4">
      <selection activeCell="D12" sqref="D12"/>
    </sheetView>
  </sheetViews>
  <sheetFormatPr defaultColWidth="9.140625" defaultRowHeight="12.75"/>
  <cols>
    <col min="1" max="1" width="17.28125" style="1" customWidth="1"/>
    <col min="2" max="2" width="20.28125" style="1" customWidth="1"/>
    <col min="3" max="3" width="14.57421875" style="1" customWidth="1"/>
    <col min="4" max="4" width="20.28125" style="1" customWidth="1"/>
    <col min="5" max="5" width="12.421875" style="1" customWidth="1"/>
    <col min="6" max="6" width="17.421875" style="1" customWidth="1"/>
    <col min="7" max="7" width="30.421875" style="1" customWidth="1"/>
    <col min="8" max="8" width="14.140625" style="1" customWidth="1"/>
    <col min="9" max="9" width="13.140625" style="1" customWidth="1"/>
    <col min="10" max="10" width="13.7109375" style="1" customWidth="1"/>
    <col min="11" max="11" width="25.421875" style="1" customWidth="1"/>
    <col min="12" max="16384" width="9.140625" style="1" customWidth="1"/>
  </cols>
  <sheetData>
    <row r="1" spans="1:11" ht="32.25" customHeight="1">
      <c r="A1" s="484" t="s">
        <v>36</v>
      </c>
      <c r="B1" s="484"/>
      <c r="C1" s="484"/>
      <c r="D1" s="484"/>
      <c r="E1" s="484"/>
      <c r="F1" s="484"/>
      <c r="G1" s="484"/>
      <c r="H1" s="116"/>
      <c r="I1" s="116"/>
      <c r="J1" s="116"/>
      <c r="K1" s="116"/>
    </row>
    <row r="2" spans="1:10" ht="19.5" customHeight="1">
      <c r="A2" s="1" t="s">
        <v>37</v>
      </c>
      <c r="B2" s="6"/>
      <c r="C2" s="2"/>
      <c r="D2" s="2"/>
      <c r="E2" s="2"/>
      <c r="F2" s="2"/>
      <c r="G2" s="62" t="s">
        <v>38</v>
      </c>
      <c r="H2" s="2"/>
      <c r="I2" s="2"/>
      <c r="J2" s="2"/>
    </row>
    <row r="3" spans="1:9" s="16" customFormat="1" ht="29.25" customHeight="1">
      <c r="A3" s="556" t="s">
        <v>0</v>
      </c>
      <c r="B3" s="559" t="s">
        <v>1</v>
      </c>
      <c r="C3" s="577"/>
      <c r="D3" s="578" t="s">
        <v>2</v>
      </c>
      <c r="E3" s="579"/>
      <c r="F3" s="496" t="s">
        <v>15</v>
      </c>
      <c r="G3" s="571" t="s">
        <v>385</v>
      </c>
      <c r="H3" s="19"/>
      <c r="I3" s="19"/>
    </row>
    <row r="4" spans="1:9" s="16" customFormat="1" ht="42" customHeight="1">
      <c r="A4" s="576"/>
      <c r="B4" s="109" t="s">
        <v>3</v>
      </c>
      <c r="C4" s="107" t="s">
        <v>4</v>
      </c>
      <c r="D4" s="109" t="s">
        <v>3</v>
      </c>
      <c r="E4" s="110" t="s">
        <v>4</v>
      </c>
      <c r="F4" s="570"/>
      <c r="G4" s="572"/>
      <c r="H4" s="19"/>
      <c r="I4" s="19"/>
    </row>
    <row r="5" spans="1:8" s="16" customFormat="1" ht="19.5" customHeight="1">
      <c r="A5" s="105" t="s">
        <v>445</v>
      </c>
      <c r="B5" s="277">
        <v>311450318</v>
      </c>
      <c r="C5" s="111">
        <v>100</v>
      </c>
      <c r="D5" s="277">
        <v>256250086</v>
      </c>
      <c r="E5" s="111">
        <v>100</v>
      </c>
      <c r="F5" s="112">
        <v>82.27639247425653</v>
      </c>
      <c r="G5" s="215" t="s">
        <v>366</v>
      </c>
      <c r="H5" s="19"/>
    </row>
    <row r="6" spans="1:8" s="16" customFormat="1" ht="19.5" customHeight="1">
      <c r="A6" s="105" t="s">
        <v>371</v>
      </c>
      <c r="B6" s="277">
        <v>239913735</v>
      </c>
      <c r="C6" s="111">
        <v>100</v>
      </c>
      <c r="D6" s="277">
        <v>195908595</v>
      </c>
      <c r="E6" s="111">
        <v>100</v>
      </c>
      <c r="F6" s="112">
        <f>D6/B6*100</f>
        <v>81.65793217299543</v>
      </c>
      <c r="G6" s="216" t="s">
        <v>441</v>
      </c>
      <c r="H6" s="19"/>
    </row>
    <row r="7" spans="1:8" s="16" customFormat="1" ht="19.5" customHeight="1">
      <c r="A7" s="105" t="s">
        <v>446</v>
      </c>
      <c r="B7" s="277">
        <v>354927155</v>
      </c>
      <c r="C7" s="111">
        <v>100</v>
      </c>
      <c r="D7" s="277">
        <v>299746259</v>
      </c>
      <c r="E7" s="111">
        <v>100</v>
      </c>
      <c r="F7" s="112">
        <v>84.45289541173597</v>
      </c>
      <c r="G7" s="217" t="s">
        <v>367</v>
      </c>
      <c r="H7" s="19"/>
    </row>
    <row r="8" spans="1:8" s="16" customFormat="1" ht="19.5" customHeight="1">
      <c r="A8" s="105" t="s">
        <v>372</v>
      </c>
      <c r="B8" s="277">
        <v>272813912</v>
      </c>
      <c r="C8" s="111">
        <v>100</v>
      </c>
      <c r="D8" s="277">
        <v>219914430</v>
      </c>
      <c r="E8" s="111">
        <v>100</v>
      </c>
      <c r="F8" s="112">
        <f>D8/B8*100</f>
        <v>80.60968313082215</v>
      </c>
      <c r="G8" s="216" t="s">
        <v>442</v>
      </c>
      <c r="H8" s="19"/>
    </row>
    <row r="9" spans="1:8" s="16" customFormat="1" ht="19.5" customHeight="1">
      <c r="A9" s="105" t="s">
        <v>447</v>
      </c>
      <c r="B9" s="277">
        <v>398893127</v>
      </c>
      <c r="C9" s="111">
        <v>100</v>
      </c>
      <c r="D9" s="277">
        <v>310922699</v>
      </c>
      <c r="E9" s="111">
        <v>100</v>
      </c>
      <c r="F9" s="112">
        <v>77.94636657151528</v>
      </c>
      <c r="G9" s="217" t="s">
        <v>368</v>
      </c>
      <c r="H9" s="19"/>
    </row>
    <row r="10" spans="1:8" s="16" customFormat="1" ht="19.5" customHeight="1">
      <c r="A10" s="105" t="s">
        <v>373</v>
      </c>
      <c r="B10" s="277">
        <v>341514606</v>
      </c>
      <c r="C10" s="111">
        <v>100</v>
      </c>
      <c r="D10" s="277">
        <v>269610971</v>
      </c>
      <c r="E10" s="111">
        <v>100</v>
      </c>
      <c r="F10" s="112">
        <f aca="true" t="shared" si="0" ref="F10:F19">D10/B10*100</f>
        <v>78.94566330788206</v>
      </c>
      <c r="G10" s="216" t="s">
        <v>443</v>
      </c>
      <c r="H10" s="19"/>
    </row>
    <row r="11" spans="1:8" s="54" customFormat="1" ht="19.5" customHeight="1">
      <c r="A11" s="105" t="s">
        <v>448</v>
      </c>
      <c r="B11" s="278">
        <v>433396478</v>
      </c>
      <c r="C11" s="113">
        <v>100</v>
      </c>
      <c r="D11" s="278">
        <v>331146881</v>
      </c>
      <c r="E11" s="113">
        <v>100</v>
      </c>
      <c r="F11" s="104">
        <f t="shared" si="0"/>
        <v>76.40737703456834</v>
      </c>
      <c r="G11" s="217" t="s">
        <v>369</v>
      </c>
      <c r="H11" s="57"/>
    </row>
    <row r="12" spans="1:8" s="54" customFormat="1" ht="19.5" customHeight="1">
      <c r="A12" s="106" t="s">
        <v>374</v>
      </c>
      <c r="B12" s="278">
        <v>346736254</v>
      </c>
      <c r="C12" s="113">
        <v>100</v>
      </c>
      <c r="D12" s="278">
        <v>290645404</v>
      </c>
      <c r="E12" s="113">
        <v>100</v>
      </c>
      <c r="F12" s="104">
        <f t="shared" si="0"/>
        <v>83.82319432913987</v>
      </c>
      <c r="G12" s="216" t="s">
        <v>444</v>
      </c>
      <c r="H12" s="57"/>
    </row>
    <row r="13" spans="1:8" s="54" customFormat="1" ht="19.5" customHeight="1">
      <c r="A13" s="58" t="s">
        <v>261</v>
      </c>
      <c r="B13" s="278">
        <v>788780831</v>
      </c>
      <c r="C13" s="113">
        <f>SUM(C15:C19)</f>
        <v>100.00000000000001</v>
      </c>
      <c r="D13" s="278">
        <v>650998991</v>
      </c>
      <c r="E13" s="113">
        <f>SUM(E15:E19)</f>
        <v>99.99999999999999</v>
      </c>
      <c r="F13" s="104">
        <f t="shared" si="0"/>
        <v>82.53230370401839</v>
      </c>
      <c r="G13" s="74" t="s">
        <v>261</v>
      </c>
      <c r="H13" s="57"/>
    </row>
    <row r="14" spans="1:8" s="55" customFormat="1" ht="19.5" customHeight="1">
      <c r="A14" s="218" t="s">
        <v>205</v>
      </c>
      <c r="B14" s="279">
        <f>SUM(B15:B19)</f>
        <v>2491774</v>
      </c>
      <c r="C14" s="219">
        <f>SUM(C15:C19)</f>
        <v>100.00000000000001</v>
      </c>
      <c r="D14" s="279">
        <f>SUM(D15:D19)</f>
        <v>1853342</v>
      </c>
      <c r="E14" s="219">
        <f>SUM(E15:E19)</f>
        <v>99.99999999999999</v>
      </c>
      <c r="F14" s="220">
        <f t="shared" si="0"/>
        <v>74.37841473584683</v>
      </c>
      <c r="G14" s="66" t="s">
        <v>205</v>
      </c>
      <c r="H14" s="60"/>
    </row>
    <row r="15" spans="1:8" s="16" customFormat="1" ht="19.5" customHeight="1">
      <c r="A15" s="210" t="s">
        <v>5</v>
      </c>
      <c r="B15" s="280">
        <v>458080</v>
      </c>
      <c r="C15" s="211">
        <f>B15/$B$14*100</f>
        <v>18.383689692564413</v>
      </c>
      <c r="D15" s="280">
        <v>414856</v>
      </c>
      <c r="E15" s="211">
        <f>D15/$D$14*100</f>
        <v>22.384211872390523</v>
      </c>
      <c r="F15" s="209">
        <f t="shared" si="0"/>
        <v>90.56409360810339</v>
      </c>
      <c r="G15" s="108" t="s">
        <v>6</v>
      </c>
      <c r="H15" s="19"/>
    </row>
    <row r="16" spans="1:8" s="16" customFormat="1" ht="19.5" customHeight="1">
      <c r="A16" s="210" t="s">
        <v>7</v>
      </c>
      <c r="B16" s="280">
        <v>851910</v>
      </c>
      <c r="C16" s="211">
        <f>B16/$B$14*100</f>
        <v>34.18889514057054</v>
      </c>
      <c r="D16" s="280">
        <v>593595</v>
      </c>
      <c r="E16" s="211">
        <f>D16/$D$14*100</f>
        <v>32.02835742135019</v>
      </c>
      <c r="F16" s="209">
        <f t="shared" si="0"/>
        <v>69.67813501426207</v>
      </c>
      <c r="G16" s="108" t="s">
        <v>8</v>
      </c>
      <c r="H16" s="19"/>
    </row>
    <row r="17" spans="1:8" s="16" customFormat="1" ht="19.5" customHeight="1">
      <c r="A17" s="210" t="s">
        <v>9</v>
      </c>
      <c r="B17" s="280">
        <v>1033884</v>
      </c>
      <c r="C17" s="211">
        <f>B17/$B$14*100</f>
        <v>41.491884898068605</v>
      </c>
      <c r="D17" s="280">
        <v>715851</v>
      </c>
      <c r="E17" s="211">
        <f>D17/$D$14*100</f>
        <v>38.624873336923244</v>
      </c>
      <c r="F17" s="209">
        <f t="shared" si="0"/>
        <v>69.23900553640448</v>
      </c>
      <c r="G17" s="108" t="s">
        <v>10</v>
      </c>
      <c r="H17" s="19"/>
    </row>
    <row r="18" spans="1:7" s="16" customFormat="1" ht="19.5" customHeight="1">
      <c r="A18" s="210" t="s">
        <v>11</v>
      </c>
      <c r="B18" s="280">
        <v>44597</v>
      </c>
      <c r="C18" s="211">
        <f>B18/$B$14*100</f>
        <v>1.7897690561021986</v>
      </c>
      <c r="D18" s="280">
        <v>40893</v>
      </c>
      <c r="E18" s="211">
        <f>D18/$D$14*100</f>
        <v>2.206446516617009</v>
      </c>
      <c r="F18" s="209">
        <f t="shared" si="0"/>
        <v>91.69450859923313</v>
      </c>
      <c r="G18" s="108" t="s">
        <v>12</v>
      </c>
    </row>
    <row r="19" spans="1:8" s="16" customFormat="1" ht="19.5" customHeight="1">
      <c r="A19" s="212" t="s">
        <v>13</v>
      </c>
      <c r="B19" s="281">
        <v>103303</v>
      </c>
      <c r="C19" s="213">
        <f>B19/$B$14*100</f>
        <v>4.145761212694249</v>
      </c>
      <c r="D19" s="282">
        <v>88147</v>
      </c>
      <c r="E19" s="213">
        <f>D19/$D$14*100</f>
        <v>4.756110852719034</v>
      </c>
      <c r="F19" s="214">
        <f t="shared" si="0"/>
        <v>85.32859645896053</v>
      </c>
      <c r="G19" s="115" t="s">
        <v>14</v>
      </c>
      <c r="H19" s="19"/>
    </row>
    <row r="20" spans="1:9" s="102" customFormat="1" ht="15" customHeight="1">
      <c r="A20" s="573" t="s">
        <v>461</v>
      </c>
      <c r="B20" s="574"/>
      <c r="C20" s="100"/>
      <c r="D20" s="100"/>
      <c r="E20" s="575" t="s">
        <v>462</v>
      </c>
      <c r="F20" s="575"/>
      <c r="G20" s="575"/>
      <c r="I20" s="101"/>
    </row>
    <row r="21" s="67" customFormat="1" ht="15" customHeight="1">
      <c r="A21" s="67" t="s">
        <v>463</v>
      </c>
    </row>
  </sheetData>
  <mergeCells count="8">
    <mergeCell ref="A1:G1"/>
    <mergeCell ref="F3:F4"/>
    <mergeCell ref="G3:G4"/>
    <mergeCell ref="A20:B20"/>
    <mergeCell ref="E20:G20"/>
    <mergeCell ref="A3:A4"/>
    <mergeCell ref="B3:C3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4">
      <selection activeCell="D7" sqref="D7"/>
    </sheetView>
  </sheetViews>
  <sheetFormatPr defaultColWidth="9.140625" defaultRowHeight="12.75"/>
  <cols>
    <col min="1" max="1" width="15.7109375" style="221" customWidth="1"/>
    <col min="2" max="6" width="16.8515625" style="221" customWidth="1"/>
    <col min="7" max="7" width="18.00390625" style="221" customWidth="1"/>
    <col min="8" max="8" width="14.57421875" style="221" customWidth="1"/>
    <col min="9" max="16384" width="9.140625" style="221" customWidth="1"/>
  </cols>
  <sheetData>
    <row r="1" spans="1:8" ht="51" customHeight="1">
      <c r="A1" s="580" t="s">
        <v>39</v>
      </c>
      <c r="B1" s="580"/>
      <c r="C1" s="580"/>
      <c r="D1" s="580"/>
      <c r="E1" s="580"/>
      <c r="F1" s="580"/>
      <c r="G1" s="580"/>
      <c r="H1" s="580"/>
    </row>
    <row r="2" spans="1:8" s="464" customFormat="1" ht="22.5" customHeight="1">
      <c r="A2" s="1" t="s">
        <v>147</v>
      </c>
      <c r="H2" s="62" t="s">
        <v>40</v>
      </c>
    </row>
    <row r="3" spans="1:8" s="462" customFormat="1" ht="54" customHeight="1">
      <c r="A3" s="581" t="s">
        <v>464</v>
      </c>
      <c r="B3" s="461" t="s">
        <v>23</v>
      </c>
      <c r="C3" s="461" t="s">
        <v>26</v>
      </c>
      <c r="D3" s="461" t="s">
        <v>27</v>
      </c>
      <c r="E3" s="461" t="s">
        <v>28</v>
      </c>
      <c r="F3" s="461" t="s">
        <v>29</v>
      </c>
      <c r="G3" s="461" t="s">
        <v>41</v>
      </c>
      <c r="H3" s="568" t="s">
        <v>465</v>
      </c>
    </row>
    <row r="4" spans="1:8" s="393" customFormat="1" ht="54" customHeight="1">
      <c r="A4" s="563"/>
      <c r="B4" s="463" t="s">
        <v>240</v>
      </c>
      <c r="C4" s="463" t="s">
        <v>42</v>
      </c>
      <c r="D4" s="463" t="s">
        <v>31</v>
      </c>
      <c r="E4" s="463" t="s">
        <v>32</v>
      </c>
      <c r="F4" s="463" t="s">
        <v>33</v>
      </c>
      <c r="G4" s="463" t="s">
        <v>34</v>
      </c>
      <c r="H4" s="569"/>
    </row>
    <row r="5" spans="1:8" s="185" customFormat="1" ht="57.75" customHeight="1">
      <c r="A5" s="223" t="s">
        <v>178</v>
      </c>
      <c r="B5" s="294">
        <v>1134894</v>
      </c>
      <c r="C5" s="294">
        <v>208671</v>
      </c>
      <c r="D5" s="294">
        <v>427747</v>
      </c>
      <c r="E5" s="294">
        <v>466415</v>
      </c>
      <c r="F5" s="297">
        <v>1095</v>
      </c>
      <c r="G5" s="293">
        <v>30966</v>
      </c>
      <c r="H5" s="232" t="s">
        <v>178</v>
      </c>
    </row>
    <row r="6" spans="1:8" s="18" customFormat="1" ht="57.75" customHeight="1">
      <c r="A6" s="224" t="s">
        <v>466</v>
      </c>
      <c r="B6" s="295">
        <f>SUM(B7:B8)</f>
        <v>1108435</v>
      </c>
      <c r="C6" s="295">
        <f>SUM(C7:C8)</f>
        <v>196709</v>
      </c>
      <c r="D6" s="295">
        <f>SUM(D7:D8)</f>
        <v>435066</v>
      </c>
      <c r="E6" s="295">
        <f>SUM(E7:E8)</f>
        <v>475904</v>
      </c>
      <c r="F6" s="298">
        <f>SUM(F7:F8)</f>
        <v>756</v>
      </c>
      <c r="G6" s="290" t="s">
        <v>467</v>
      </c>
      <c r="H6" s="225" t="s">
        <v>466</v>
      </c>
    </row>
    <row r="7" spans="1:8" s="190" customFormat="1" ht="57.75" customHeight="1">
      <c r="A7" s="226" t="s">
        <v>468</v>
      </c>
      <c r="B7" s="296">
        <f>SUM(C7:G7)</f>
        <v>635394</v>
      </c>
      <c r="C7" s="296">
        <v>120590</v>
      </c>
      <c r="D7" s="296">
        <v>245264</v>
      </c>
      <c r="E7" s="296">
        <v>269194</v>
      </c>
      <c r="F7" s="299">
        <v>346</v>
      </c>
      <c r="G7" s="291" t="s">
        <v>467</v>
      </c>
      <c r="H7" s="230" t="s">
        <v>469</v>
      </c>
    </row>
    <row r="8" spans="1:8" s="190" customFormat="1" ht="57.75" customHeight="1">
      <c r="A8" s="227" t="s">
        <v>470</v>
      </c>
      <c r="B8" s="289">
        <v>473041</v>
      </c>
      <c r="C8" s="289">
        <v>76119</v>
      </c>
      <c r="D8" s="289">
        <v>189802</v>
      </c>
      <c r="E8" s="289">
        <v>206710</v>
      </c>
      <c r="F8" s="300">
        <v>410</v>
      </c>
      <c r="G8" s="292" t="s">
        <v>467</v>
      </c>
      <c r="H8" s="231" t="s">
        <v>471</v>
      </c>
    </row>
    <row r="9" spans="1:9" s="190" customFormat="1" ht="15.75" customHeight="1">
      <c r="A9" s="582" t="s">
        <v>17</v>
      </c>
      <c r="B9" s="583"/>
      <c r="C9" s="228"/>
      <c r="D9" s="228"/>
      <c r="E9" s="584" t="s">
        <v>16</v>
      </c>
      <c r="F9" s="585"/>
      <c r="G9" s="585"/>
      <c r="H9" s="585"/>
      <c r="I9" s="229"/>
    </row>
  </sheetData>
  <mergeCells count="5">
    <mergeCell ref="A1:H1"/>
    <mergeCell ref="A3:A4"/>
    <mergeCell ref="A9:B9"/>
    <mergeCell ref="E9:H9"/>
    <mergeCell ref="H3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2008-01-08T08:48:39Z</cp:lastPrinted>
  <dcterms:created xsi:type="dcterms:W3CDTF">2007-11-18T05:13:14Z</dcterms:created>
  <dcterms:modified xsi:type="dcterms:W3CDTF">2008-01-28T07:31:46Z</dcterms:modified>
  <cp:category/>
  <cp:version/>
  <cp:contentType/>
  <cp:contentStatus/>
</cp:coreProperties>
</file>