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767" firstSheet="21" activeTab="25"/>
  </bookViews>
  <sheets>
    <sheet name="1.학교 총개황" sheetId="1" r:id="rId1"/>
    <sheet name="2.유치원" sheetId="2" r:id="rId2"/>
    <sheet name="3.초등학교" sheetId="3" r:id="rId3"/>
    <sheet name="4.중학교(국·공립)" sheetId="4" r:id="rId4"/>
    <sheet name="5.중학교(사립)" sheetId="5" r:id="rId5"/>
    <sheet name="6.일반계 고등학교(국.공립)" sheetId="6" r:id="rId6"/>
    <sheet name="7.일반계고등학교(사립)" sheetId="7" r:id="rId7"/>
    <sheet name="8.실업계고등학교(국.공립)" sheetId="8" r:id="rId8"/>
    <sheet name="9.실업계고등학교(사립)" sheetId="9" r:id="rId9"/>
    <sheet name="10.전문대학" sheetId="10" r:id="rId10"/>
    <sheet name="11.교육대학교" sheetId="11" r:id="rId11"/>
    <sheet name="12.대학(교)" sheetId="12" r:id="rId12"/>
    <sheet name="13.대학원(1)" sheetId="13" r:id="rId13"/>
    <sheet name="13.대학원 (2)" sheetId="14" r:id="rId14"/>
    <sheet name="14.기타학교" sheetId="15" r:id="rId15"/>
    <sheet name="15.적령아동취학" sheetId="16" r:id="rId16"/>
    <sheet name="16.사설학원 및 독서실" sheetId="17" r:id="rId17"/>
    <sheet name="17.공공도서관" sheetId="18" r:id="rId18"/>
    <sheet name="18.박물관" sheetId="19" r:id="rId19"/>
    <sheet name="19.문화재" sheetId="20" r:id="rId20"/>
    <sheet name="20.예술단" sheetId="21" r:id="rId21"/>
    <sheet name="21.문화공간" sheetId="22" r:id="rId22"/>
    <sheet name="22.체육시설" sheetId="23" r:id="rId23"/>
    <sheet name="23.청소년수련시설" sheetId="24" r:id="rId24"/>
    <sheet name="24.언론매체" sheetId="25" r:id="rId25"/>
    <sheet name="25.출판,인쇄 및 기록매체업 현황(산업세분류별)" sheetId="26" r:id="rId26"/>
  </sheets>
  <definedNames>
    <definedName name="_xlnm.Print_Area" localSheetId="13">'13.대학원 (2)'!$A$1:$J$22</definedName>
    <definedName name="_xlnm.Print_Area" localSheetId="14">'14.기타학교'!$A$1:$N$46</definedName>
    <definedName name="_xlnm.Print_Area" localSheetId="16">'16.사설학원 및 독서실'!$A$1:$O$32</definedName>
    <definedName name="_xlnm.Print_Area" localSheetId="17">'17.공공도서관'!$A$1:$K$25</definedName>
    <definedName name="_xlnm.Print_Area" localSheetId="18">'18.박물관'!$A$1:$O$17</definedName>
    <definedName name="_xlnm.Print_Area" localSheetId="1">'2.유치원'!$A$1:$O$36</definedName>
    <definedName name="_xlnm.Print_Area" localSheetId="21">'21.문화공간'!$A$1:$M$20</definedName>
    <definedName name="_xlnm.Print_Area" localSheetId="22">'22.체육시설'!$A$1:$S$31</definedName>
    <definedName name="_xlnm.Print_Area" localSheetId="2">'3.초등학교'!$A$1:$L$41</definedName>
    <definedName name="_xlnm.Print_Area" localSheetId="3">'4.중학교(국·공립)'!$A$1:$M$41</definedName>
    <definedName name="_xlnm.Print_Area" localSheetId="5">'6.일반계 고등학교(국.공립)'!$A$1:$M$35</definedName>
    <definedName name="_xlnm.Print_Area" localSheetId="6">'7.일반계고등학교(사립)'!$A$1:$M$25</definedName>
    <definedName name="_xlnm.Print_Area" localSheetId="7">'8.실업계고등학교(국.공립)'!$A$1:$M$40</definedName>
    <definedName name="_xlnm.Print_Area" localSheetId="8">'9.실업계고등학교(사립)'!$A$1:$M$40</definedName>
  </definedNames>
  <calcPr fullCalcOnLoad="1"/>
</workbook>
</file>

<file path=xl/sharedStrings.xml><?xml version="1.0" encoding="utf-8"?>
<sst xmlns="http://schemas.openxmlformats.org/spreadsheetml/2006/main" count="2722" uniqueCount="1122">
  <si>
    <t>2 0 0 1</t>
  </si>
  <si>
    <t>­</t>
  </si>
  <si>
    <t>2 0 0 2</t>
  </si>
  <si>
    <t>2 0 0 5</t>
  </si>
  <si>
    <t>2 0 0 6</t>
  </si>
  <si>
    <t>2 0 0 7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</si>
  <si>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</si>
  <si>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Cheju National University</t>
  </si>
  <si>
    <t>제주대학교교육대학원</t>
  </si>
  <si>
    <t>Graduate School of Educ. Cheju National University</t>
  </si>
  <si>
    <t>제주대학교경영대학원</t>
  </si>
  <si>
    <t>Graduate School of Business Administration Cheju National University</t>
  </si>
  <si>
    <t>제주대학교행정대학원</t>
  </si>
  <si>
    <t>Graduate School of Public Administration Cheju National University</t>
  </si>
  <si>
    <t>제주대학교산업대학원</t>
  </si>
  <si>
    <t>Graduate School of Industry Cheju National University</t>
  </si>
  <si>
    <t>제주대학교통역대학원</t>
  </si>
  <si>
    <t>Graduate School of Interpretation Cheju National University</t>
  </si>
  <si>
    <t>제주교육대학교교육대학원</t>
  </si>
  <si>
    <t>Graduate School of Educ. Jeju National University of Education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</si>
  <si>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</si>
  <si>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Graduate Schools(Cont'd)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</si>
  <si>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대학원별</t>
    </r>
  </si>
  <si>
    <r>
      <t>Year &amp;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Graduate Schools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</si>
  <si>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</si>
  <si>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School</t>
  </si>
  <si>
    <t>Building</t>
  </si>
  <si>
    <t>Applicants</t>
  </si>
  <si>
    <t>land area</t>
  </si>
  <si>
    <t xml:space="preserve"> </t>
  </si>
  <si>
    <r>
      <t xml:space="preserve"> 8. </t>
    </r>
    <r>
      <rPr>
        <b/>
        <sz val="18"/>
        <rFont val="돋움"/>
        <family val="3"/>
      </rPr>
      <t>실업계고등학교</t>
    </r>
    <r>
      <rPr>
        <b/>
        <sz val="18"/>
        <rFont val="Arial"/>
        <family val="2"/>
      </rPr>
      <t xml:space="preserve">( 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Vocational  High  Schools 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</si>
  <si>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</si>
  <si>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Number of schools</t>
  </si>
  <si>
    <t>Clerical staffs</t>
  </si>
  <si>
    <t>졸업자수</t>
  </si>
  <si>
    <t>Applicants</t>
  </si>
  <si>
    <t>land area</t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</si>
  <si>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</si>
  <si>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</si>
  <si>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</si>
  <si>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</si>
  <si>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학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</si>
  <si>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</si>
  <si>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</si>
  <si>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황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</si>
  <si>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</si>
  <si>
    <r>
      <t>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</si>
  <si>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</si>
  <si>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Entrants to</t>
  </si>
  <si>
    <t xml:space="preserve"> </t>
  </si>
  <si>
    <t>Day Time</t>
  </si>
  <si>
    <t>Evening</t>
  </si>
  <si>
    <t>classrooms</t>
  </si>
  <si>
    <t>Male</t>
  </si>
  <si>
    <t>Female</t>
  </si>
  <si>
    <t>2 0 0 6</t>
  </si>
  <si>
    <t xml:space="preserve"> </t>
  </si>
  <si>
    <r>
      <t xml:space="preserve"> 9. </t>
    </r>
    <r>
      <rPr>
        <b/>
        <sz val="18"/>
        <rFont val="돋움"/>
        <family val="3"/>
      </rPr>
      <t>실업계고등학교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Vocational  High  Schools  (Private)</t>
    </r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</si>
  <si>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</si>
  <si>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</si>
  <si>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</si>
  <si>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</si>
  <si>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</si>
  <si>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</si>
  <si>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2002(Jejusi)</t>
  </si>
  <si>
    <t xml:space="preserve"> 2003(Jejusi)</t>
  </si>
  <si>
    <t xml:space="preserve"> 2004(Jejusi)</t>
  </si>
  <si>
    <t xml:space="preserve"> 2005(Jejusi)</t>
  </si>
  <si>
    <t>2001(Bukjeju)</t>
  </si>
  <si>
    <t>2002(Bukjeju)</t>
  </si>
  <si>
    <t>2003(Bukjeju)</t>
  </si>
  <si>
    <t>2004(Bukjeju)</t>
  </si>
  <si>
    <t>2005(Bukjeju)</t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</si>
  <si>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</si>
  <si>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</si>
  <si>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</si>
  <si>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</si>
  <si>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</si>
  <si>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입학지원자수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</si>
  <si>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</si>
  <si>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</si>
  <si>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t>Jeju College of Technology</t>
  </si>
  <si>
    <t>Cheju Halla College</t>
  </si>
  <si>
    <t>Cheju Tourism College</t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</si>
  <si>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</si>
  <si>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Number </t>
    </r>
    <r>
      <rPr>
        <sz val="10"/>
        <rFont val="Arial"/>
        <family val="2"/>
      </rPr>
      <t>of</t>
    </r>
  </si>
  <si>
    <t>연별 및 대학별</t>
  </si>
  <si>
    <t>Year &amp; College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</si>
  <si>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</si>
  <si>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t>Number of schools</t>
  </si>
  <si>
    <t>Students</t>
  </si>
  <si>
    <t>Teachers</t>
  </si>
  <si>
    <t>Clerical staffs</t>
  </si>
  <si>
    <t>Graduation</t>
  </si>
  <si>
    <t>Entrance</t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</si>
  <si>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</si>
  <si>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</si>
  <si>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주야간</t>
  </si>
  <si>
    <t>Number of</t>
  </si>
  <si>
    <t>계</t>
  </si>
  <si>
    <t>남</t>
  </si>
  <si>
    <t>여</t>
  </si>
  <si>
    <t>입학자</t>
  </si>
  <si>
    <t>2 0 0 6</t>
  </si>
  <si>
    <t>(Unit : number, person, thousand m²)</t>
  </si>
  <si>
    <t xml:space="preserve">Building </t>
  </si>
  <si>
    <t>Total</t>
  </si>
  <si>
    <t>Male</t>
  </si>
  <si>
    <t>Female</t>
  </si>
  <si>
    <t>Graduates</t>
  </si>
  <si>
    <t>Employed</t>
  </si>
  <si>
    <t>Applicants</t>
  </si>
  <si>
    <t>Entrants</t>
  </si>
  <si>
    <t>area</t>
  </si>
  <si>
    <r>
      <t xml:space="preserve">10. </t>
    </r>
    <r>
      <rPr>
        <b/>
        <sz val="18"/>
        <rFont val="돋움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             Junior Colleges</t>
    </r>
  </si>
  <si>
    <t>Year &amp; College</t>
  </si>
  <si>
    <t>Military</t>
  </si>
  <si>
    <t>departments</t>
  </si>
  <si>
    <t>Employed</t>
  </si>
  <si>
    <t>served</t>
  </si>
  <si>
    <t xml:space="preserve">Source : Jeju College of Technology, Jeju Halla College,Jeju Tour College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</si>
  <si>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</si>
  <si>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</si>
  <si>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</si>
  <si>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</si>
  <si>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</si>
  <si>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</si>
  <si>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</si>
  <si>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</si>
  <si>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</si>
  <si>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</si>
  <si>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</si>
  <si>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</si>
  <si>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</si>
  <si>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</si>
  <si>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</si>
  <si>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</si>
  <si>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Middle school</t>
  </si>
  <si>
    <t>General High school</t>
  </si>
  <si>
    <t>Vocational High school</t>
  </si>
  <si>
    <t>연별</t>
  </si>
  <si>
    <r>
      <t>Y</t>
    </r>
    <r>
      <rPr>
        <sz val="10"/>
        <rFont val="Arial"/>
        <family val="2"/>
      </rPr>
      <t>ear</t>
    </r>
  </si>
  <si>
    <r>
      <t>Number</t>
    </r>
    <r>
      <rPr>
        <sz val="10"/>
        <rFont val="Arial"/>
        <family val="2"/>
      </rPr>
      <t xml:space="preserve"> of</t>
    </r>
    <r>
      <rPr>
        <sz val="10"/>
        <rFont val="Arial"/>
        <family val="2"/>
      </rPr>
      <t xml:space="preserve"> </t>
    </r>
  </si>
  <si>
    <r>
      <t>Source : Jeju Special Self-Governing Province Office of Education,</t>
    </r>
    <r>
      <rPr>
        <sz val="10"/>
        <rFont val="Arial"/>
        <family val="2"/>
      </rPr>
      <t xml:space="preserve">
</t>
    </r>
  </si>
  <si>
    <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</si>
  <si>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2003(Bukjeju)</t>
  </si>
  <si>
    <t>2003(Bukjeju)</t>
  </si>
  <si>
    <r>
      <t>교실수</t>
    </r>
    <r>
      <rPr>
        <vertAlign val="superscript"/>
        <sz val="10"/>
        <rFont val="Arial"/>
        <family val="2"/>
      </rPr>
      <t xml:space="preserve">3)
</t>
    </r>
    <r>
      <rPr>
        <sz val="10"/>
        <rFont val="Arial"/>
        <family val="2"/>
      </rPr>
      <t xml:space="preserve">
Number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</si>
  <si>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</si>
  <si>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</si>
  <si>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입학지원자
</t>
    </r>
    <r>
      <rPr>
        <sz val="10"/>
        <rFont val="Arial"/>
        <family val="2"/>
      </rPr>
      <t>Applicants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</si>
  <si>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</si>
  <si>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제주산업정보대학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제주한라대학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관광대학</t>
    </r>
  </si>
  <si>
    <r>
      <t xml:space="preserve">11.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                      University of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</si>
  <si>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</si>
  <si>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</si>
  <si>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</si>
  <si>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</si>
  <si>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</si>
  <si>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</si>
  <si>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</si>
  <si>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>Departments</t>
  </si>
  <si>
    <t>2 0 0 3</t>
  </si>
  <si>
    <t>2 0 0 7</t>
  </si>
  <si>
    <t>제주교육대학교</t>
  </si>
  <si>
    <t>Jeju National University
of Education</t>
  </si>
  <si>
    <r>
      <t>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</si>
  <si>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</si>
  <si>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</si>
  <si>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</si>
  <si>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</si>
  <si>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</si>
  <si>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</si>
  <si>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Building</t>
  </si>
  <si>
    <t xml:space="preserve">2 0 0 1 </t>
  </si>
  <si>
    <t>제주교육대학교</t>
  </si>
  <si>
    <t>Jeju National University of Education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</si>
  <si>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제주교육대학교</t>
    </r>
  </si>
  <si>
    <t xml:space="preserve">                           Source : Jeju National University of Education</t>
  </si>
  <si>
    <r>
      <t xml:space="preserve">12.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)                 Colleges and Universities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</si>
  <si>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</si>
  <si>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</si>
  <si>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</si>
  <si>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</si>
  <si>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</si>
  <si>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</si>
  <si>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</si>
  <si>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</si>
  <si>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</si>
  <si>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</si>
  <si>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</si>
  <si>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</si>
  <si>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</si>
  <si>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</si>
  <si>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</si>
  <si>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</si>
  <si>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</si>
  <si>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</si>
  <si>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</si>
  <si>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</si>
  <si>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</si>
  <si>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</si>
  <si>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</si>
  <si>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</si>
  <si>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</si>
  <si>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</si>
  <si>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</si>
  <si>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</si>
  <si>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</si>
  <si>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</si>
  <si>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</si>
  <si>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</si>
  <si>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</si>
  <si>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</si>
  <si>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</si>
  <si>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</si>
  <si>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</si>
  <si>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</si>
  <si>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</si>
  <si>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</si>
  <si>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</si>
  <si>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</si>
  <si>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</si>
  <si>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</si>
  <si>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</si>
  <si>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</si>
  <si>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t>2 0 0 1</t>
  </si>
  <si>
    <t>2 0 0 2</t>
  </si>
  <si>
    <t>2 0 0 3</t>
  </si>
  <si>
    <t>2 0 0 4</t>
  </si>
  <si>
    <t>2 0 0 5</t>
  </si>
  <si>
    <t>2 0 0 6</t>
  </si>
  <si>
    <t>제주대학교</t>
  </si>
  <si>
    <t xml:space="preserve">Cheju National University 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</si>
  <si>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제주대학교</t>
    </r>
  </si>
  <si>
    <t>Source : Jeju National University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</si>
  <si>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</si>
  <si>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</si>
  <si>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대학원수</t>
  </si>
  <si>
    <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</si>
  <si>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</si>
  <si>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</si>
  <si>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</si>
  <si>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</si>
  <si>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</si>
  <si>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</si>
  <si>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2004(Jejusi)</t>
  </si>
  <si>
    <t>2002(Jejusi)</t>
  </si>
  <si>
    <t>2003(Jejusi)</t>
  </si>
  <si>
    <t>2001(Jejusi)</t>
  </si>
  <si>
    <t>2001(Bukjeju)</t>
  </si>
  <si>
    <t>2002(Bukjeju)</t>
  </si>
  <si>
    <t>2003(Bukjeju)</t>
  </si>
  <si>
    <t>2004(Bukjeju)</t>
  </si>
  <si>
    <t>2005(Jejusi)</t>
  </si>
  <si>
    <t>2005(Bukjeju)</t>
  </si>
  <si>
    <t xml:space="preserve"> 2 0 0 1(Bukjeju)</t>
  </si>
  <si>
    <t xml:space="preserve"> 2 0 0 2(Bukjeju)</t>
  </si>
  <si>
    <t xml:space="preserve"> 2 0 0 3(Bukjeju)</t>
  </si>
  <si>
    <t xml:space="preserve"> 2 0 0 4(Bukjeju)</t>
  </si>
  <si>
    <t xml:space="preserve"> 2 0 0 5(Bukjeju)</t>
  </si>
  <si>
    <t>2001(Bukjeju)</t>
  </si>
  <si>
    <t>2002(Bukjeju)</t>
  </si>
  <si>
    <t>2004(Bukjeju)</t>
  </si>
  <si>
    <t>2005(Bukjeju )</t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</si>
  <si>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</si>
  <si>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</si>
  <si>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</si>
  <si>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r>
      <t>연별</t>
    </r>
    <r>
      <rPr>
        <sz val="10"/>
        <rFont val="Arial"/>
        <family val="2"/>
      </rPr>
      <t xml:space="preserve"> </t>
    </r>
  </si>
  <si>
    <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</si>
  <si>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</si>
  <si>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</si>
  <si>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Year &amp;
Graduate Schools</t>
  </si>
  <si>
    <t>Departments</t>
  </si>
  <si>
    <t>Entrance quota</t>
  </si>
  <si>
    <t>Students in MD course</t>
  </si>
  <si>
    <t>Students in DD course</t>
  </si>
  <si>
    <t>Teachers</t>
  </si>
  <si>
    <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</si>
  <si>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</si>
  <si>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여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</si>
  <si>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</si>
  <si>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</si>
  <si>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t>MD course</t>
  </si>
  <si>
    <t>DD course</t>
  </si>
  <si>
    <t>2 0 0 2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</si>
  <si>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</si>
  <si>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Cheju National University</t>
  </si>
  <si>
    <t>제주대학교교육대학원</t>
  </si>
  <si>
    <t>Graduate School of Educ. Cheju National University</t>
  </si>
  <si>
    <t>제주대학교경영대학원</t>
  </si>
  <si>
    <t>Graduate School of Business Administration Cheju National University</t>
  </si>
  <si>
    <t>제주대학교행정대학원</t>
  </si>
  <si>
    <t>Graduate School of Public Administration Cheju National University</t>
  </si>
  <si>
    <t>제주대학교산업대학원</t>
  </si>
  <si>
    <t>Graduate School of Industry Cheju National University</t>
  </si>
  <si>
    <t>제주대학교통역대학원</t>
  </si>
  <si>
    <t>Graduate School of Interpretation Cheju National University</t>
  </si>
  <si>
    <t>2 0 0 1</t>
  </si>
  <si>
    <r>
      <t xml:space="preserve">Source : </t>
    </r>
    <r>
      <rPr>
        <sz val="10"/>
        <rFont val="Arial"/>
        <family val="2"/>
      </rPr>
      <t>Innovation &amp; Planning Div</t>
    </r>
  </si>
  <si>
    <t>2 0 0 2</t>
  </si>
  <si>
    <t>2 0 0 2</t>
  </si>
  <si>
    <t>2 0 0 3</t>
  </si>
  <si>
    <t>2 0 0 4</t>
  </si>
  <si>
    <t>2 0 0 5</t>
  </si>
  <si>
    <t>2 0 0 6</t>
  </si>
  <si>
    <t>2 0 0 7</t>
  </si>
  <si>
    <t>-</t>
  </si>
  <si>
    <t>2 0 0 4</t>
  </si>
  <si>
    <t>2 0 0 5</t>
  </si>
  <si>
    <t>2 0 0 6</t>
  </si>
  <si>
    <t>Year &amp; Schools</t>
  </si>
  <si>
    <t>86(8)</t>
  </si>
  <si>
    <t>99(2)</t>
  </si>
  <si>
    <t>100(2)</t>
  </si>
  <si>
    <t>88(8)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</si>
  <si>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</si>
  <si>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</si>
  <si>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</si>
  <si>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</si>
  <si>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 xml:space="preserve">학교수
</t>
    </r>
    <r>
      <rPr>
        <sz val="10"/>
        <rFont val="Arial"/>
        <family val="2"/>
      </rPr>
      <t>Number of
Schools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</si>
  <si>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</si>
  <si>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</si>
  <si>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</si>
  <si>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</si>
  <si>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</si>
  <si>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</si>
  <si>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</si>
  <si>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</si>
  <si>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</si>
  <si>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</si>
  <si>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t>98(2)</t>
  </si>
  <si>
    <t>87(8)</t>
  </si>
  <si>
    <t>88(8)</t>
  </si>
  <si>
    <t>Kindergarten</t>
  </si>
  <si>
    <t>초등학교</t>
  </si>
  <si>
    <t>Elementary school</t>
  </si>
  <si>
    <t>[ National &amp; Public]</t>
  </si>
  <si>
    <t>[Private]</t>
  </si>
  <si>
    <t>일반계고등학교</t>
  </si>
  <si>
    <t>[ Private]</t>
  </si>
  <si>
    <t>실업계고등학교</t>
  </si>
  <si>
    <t>Junior College</t>
  </si>
  <si>
    <t>교육대학교</t>
  </si>
  <si>
    <t>University of Education</t>
  </si>
  <si>
    <t>189(10</t>
  </si>
  <si>
    <t>College and University</t>
  </si>
  <si>
    <t>Graduate School</t>
  </si>
  <si>
    <t>Other Schools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</si>
  <si>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</si>
  <si>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Source : Jeju Province Office of Education,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</si>
  <si>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 ( )</t>
    </r>
    <r>
      <rPr>
        <sz val="10"/>
        <rFont val="돋움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미포함</t>
    </r>
    <r>
      <rPr>
        <sz val="10"/>
        <rFont val="Arial"/>
        <family val="2"/>
      </rPr>
      <t xml:space="preserve">,  2)    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실습실</t>
    </r>
  </si>
  <si>
    <t>Note : ( ) represents the number of branch school, nt included in the total.</t>
  </si>
  <si>
    <r>
      <t>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</si>
  <si>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</si>
  <si>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[</t>
    </r>
    <r>
      <rPr>
        <sz val="10"/>
        <color indexed="48"/>
        <rFont val="돋움"/>
        <family val="3"/>
      </rPr>
      <t>국</t>
    </r>
    <r>
      <rPr>
        <sz val="10"/>
        <color indexed="48"/>
        <rFont val="Arial"/>
        <family val="2"/>
      </rPr>
      <t>.</t>
    </r>
    <r>
      <rPr>
        <sz val="10"/>
        <color indexed="48"/>
        <rFont val="돋움"/>
        <family val="3"/>
      </rPr>
      <t>공립</t>
    </r>
    <r>
      <rPr>
        <sz val="10"/>
        <color indexed="48"/>
        <rFont val="Arial"/>
        <family val="2"/>
      </rPr>
      <t>]</t>
    </r>
  </si>
  <si>
    <r>
      <t>[</t>
    </r>
    <r>
      <rPr>
        <sz val="10"/>
        <color indexed="48"/>
        <rFont val="돋움"/>
        <family val="3"/>
      </rPr>
      <t>사</t>
    </r>
    <r>
      <rPr>
        <sz val="10"/>
        <color indexed="48"/>
        <rFont val="Arial"/>
        <family val="2"/>
      </rPr>
      <t xml:space="preserve">    </t>
    </r>
    <r>
      <rPr>
        <sz val="10"/>
        <color indexed="48"/>
        <rFont val="돋움"/>
        <family val="3"/>
      </rPr>
      <t>립</t>
    </r>
    <r>
      <rPr>
        <sz val="10"/>
        <color indexed="48"/>
        <rFont val="Arial"/>
        <family val="2"/>
      </rPr>
      <t>]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</si>
  <si>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</si>
  <si>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</si>
  <si>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</si>
  <si>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</si>
  <si>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t>2 0 0 7</t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</si>
  <si>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</si>
  <si>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</si>
  <si>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</si>
  <si>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</si>
  <si>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</si>
  <si>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사무직원수</t>
    </r>
    <r>
      <rPr>
        <sz val="10"/>
        <rFont val="Arial"/>
        <family val="2"/>
      </rPr>
      <t xml:space="preserve"> 
Clerical staffs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</si>
  <si>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</si>
  <si>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</si>
  <si>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</si>
  <si>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t>Rooms</t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</si>
  <si>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</si>
  <si>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</si>
  <si>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</si>
  <si>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계</t>
  </si>
  <si>
    <t>보통교실</t>
  </si>
  <si>
    <t>유희실</t>
  </si>
  <si>
    <t>공작실</t>
  </si>
  <si>
    <t>Number</t>
  </si>
  <si>
    <t>Classes</t>
  </si>
  <si>
    <t>Total</t>
  </si>
  <si>
    <t>Class-rooms</t>
  </si>
  <si>
    <t>Play-rooms</t>
  </si>
  <si>
    <t>Workshops room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</si>
  <si>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</si>
  <si>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</si>
  <si>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t>2 0 0 6</t>
  </si>
  <si>
    <t>3. 초 등 학 교     Elementary Schools</t>
  </si>
  <si>
    <t>(단위 : 개, 명, 천㎡)</t>
  </si>
  <si>
    <t>(Unit : number, person, thousand ㎡)</t>
  </si>
  <si>
    <t>졸업자수</t>
  </si>
  <si>
    <t>진학자수</t>
  </si>
  <si>
    <t>School</t>
  </si>
  <si>
    <t>Graduates</t>
  </si>
  <si>
    <t>land area</t>
  </si>
  <si>
    <t xml:space="preserve"> 2001(Jejusi)</t>
  </si>
  <si>
    <t xml:space="preserve"> 2002(Jejusi)</t>
  </si>
  <si>
    <t xml:space="preserve">  2004(Jejusi)</t>
  </si>
  <si>
    <t>…</t>
  </si>
  <si>
    <t xml:space="preserve">  2004(Jejusi)</t>
  </si>
  <si>
    <t xml:space="preserve">  2005(Jejusi)</t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</si>
  <si>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2002</t>
    </r>
    <r>
      <rPr>
        <sz val="10"/>
        <rFont val="굴림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추가</t>
    </r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</si>
  <si>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</si>
  <si>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(Unit : number, person, </t>
    </r>
    <r>
      <rPr>
        <sz val="10"/>
        <rFont val="Arial"/>
        <family val="2"/>
      </rPr>
      <t>1000</t>
    </r>
    <r>
      <rPr>
        <sz val="10"/>
        <rFont val="Arial"/>
        <family val="2"/>
      </rPr>
      <t xml:space="preserve"> m²)</t>
    </r>
  </si>
  <si>
    <r>
      <t xml:space="preserve">사무직원수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</si>
  <si>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t>입학정원
Admission
quota</t>
  </si>
  <si>
    <r>
      <t>교실수</t>
    </r>
    <r>
      <rPr>
        <vertAlign val="superscript"/>
        <sz val="10"/>
        <rFont val="Arial"/>
        <family val="2"/>
      </rPr>
      <t xml:space="preserve"> 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</si>
  <si>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>Person, 1000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</si>
  <si>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</t>
    </r>
  </si>
  <si>
    <r>
      <t xml:space="preserve">Source : </t>
    </r>
    <r>
      <rPr>
        <sz val="10"/>
        <rFont val="Arial"/>
        <family val="2"/>
      </rPr>
      <t>Graduate School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</si>
  <si>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대학원</t>
    </r>
  </si>
  <si>
    <r>
      <t>Source :</t>
    </r>
    <r>
      <rPr>
        <sz val="10"/>
        <rFont val="Arial"/>
        <family val="2"/>
      </rPr>
      <t xml:space="preserve"> Graduate School</t>
    </r>
  </si>
  <si>
    <r>
      <t xml:space="preserve">Source : Jeju </t>
    </r>
    <r>
      <rPr>
        <sz val="10"/>
        <rFont val="Arial"/>
        <family val="2"/>
      </rPr>
      <t xml:space="preserve">Special Self-Governing </t>
    </r>
    <r>
      <rPr>
        <sz val="10"/>
        <rFont val="Arial"/>
        <family val="2"/>
      </rPr>
      <t>Province Office of Education,</t>
    </r>
  </si>
  <si>
    <t>「Statistical Yearbook of Jeju Education」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</si>
  <si>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,</t>
    </r>
    <r>
      <rPr>
        <sz val="10"/>
        <rFont val="돋움"/>
        <family val="3"/>
      </rPr>
      <t>명</t>
    </r>
    <r>
      <rPr>
        <sz val="10"/>
        <rFont val="Arial"/>
        <family val="2"/>
      </rPr>
      <t>,</t>
    </r>
    <r>
      <rPr>
        <sz val="10"/>
        <rFont val="돋움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</si>
  <si>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person,</t>
    </r>
    <r>
      <rPr>
        <sz val="10"/>
        <rFont val="Arial"/>
        <family val="2"/>
      </rPr>
      <t>volume,  1000 won)</t>
    </r>
  </si>
  <si>
    <t>Jeju Udang Library</t>
  </si>
  <si>
    <t>Jeju Tamna Library</t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</si>
  <si>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행정시</t>
    </r>
  </si>
  <si>
    <r>
      <t>Source : Jeju Special Self-Governing Province Office of Education,</t>
    </r>
    <r>
      <rPr>
        <sz val="10"/>
        <rFont val="Arial"/>
        <family val="2"/>
      </rPr>
      <t>Si</t>
    </r>
  </si>
  <si>
    <r>
      <t>N</t>
    </r>
    <r>
      <rPr>
        <sz val="10"/>
        <rFont val="Arial"/>
        <family val="2"/>
      </rPr>
      <t>umber Of</t>
    </r>
  </si>
  <si>
    <r>
      <t>d</t>
    </r>
    <r>
      <rPr>
        <sz val="10"/>
        <rFont val="Arial"/>
        <family val="2"/>
      </rPr>
      <t>ata</t>
    </r>
  </si>
  <si>
    <t>제주툭별자치도
민속자연사박물관</t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</si>
  <si>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</si>
  <si>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</si>
  <si>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</si>
  <si>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t>공 공 체 육 시 설            Public sports facilities</t>
  </si>
  <si>
    <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설
</t>
    </r>
    <r>
      <rPr>
        <sz val="10"/>
        <rFont val="Arial"/>
        <family val="2"/>
      </rPr>
      <t>Registered sports facilities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</si>
  <si>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혁신기획관실</t>
    </r>
    <r>
      <rPr>
        <sz val="10"/>
        <rFont val="Arial"/>
        <family val="2"/>
      </rPr>
      <t>(</t>
    </r>
    <r>
      <rPr>
        <sz val="10"/>
        <rFont val="굴림"/>
        <family val="3"/>
      </rPr>
      <t>사업체기초통계조사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</si>
  <si>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문화예술과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복지청소년과</t>
    </r>
  </si>
  <si>
    <t>2002(Bukjeju)</t>
  </si>
  <si>
    <t xml:space="preserve"> 2004(Bukjeju)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</si>
  <si>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스포츠산업과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축정과</t>
    </r>
    <r>
      <rPr>
        <sz val="10"/>
        <rFont val="Arial"/>
        <family val="2"/>
      </rPr>
      <t>(</t>
    </r>
    <r>
      <rPr>
        <sz val="10"/>
        <rFont val="굴림"/>
        <family val="3"/>
      </rPr>
      <t>승마장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도시계획과</t>
    </r>
    <r>
      <rPr>
        <sz val="10"/>
        <rFont val="Arial"/>
        <family val="2"/>
      </rPr>
      <t>(</t>
    </r>
    <r>
      <rPr>
        <sz val="10"/>
        <rFont val="굴림"/>
        <family val="3"/>
      </rPr>
      <t>골프장</t>
    </r>
    <r>
      <rPr>
        <sz val="10"/>
        <rFont val="Arial"/>
        <family val="2"/>
      </rPr>
      <t>)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</si>
  <si>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Culture &amp; Arts Div.,  Welfare &amp; Youth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</si>
  <si>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Sports Industry Div., Livestock Policy Div., Urban Planning Div.</t>
    </r>
  </si>
  <si>
    <t>2001(Bukjeju)</t>
  </si>
  <si>
    <t xml:space="preserve"> 2003(Jejusi)</t>
  </si>
  <si>
    <t>2003(Bukjeju)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</si>
  <si>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공보관실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</si>
  <si>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복지청소년과</t>
    </r>
  </si>
  <si>
    <r>
      <t>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Information Officer</t>
    </r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</si>
  <si>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</si>
  <si>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</si>
  <si>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</si>
  <si>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</si>
  <si>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</si>
  <si>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</si>
  <si>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</si>
  <si>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</si>
  <si>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</si>
  <si>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입학정원</t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</si>
  <si>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2006</t>
    </r>
    <r>
      <rPr>
        <sz val="9"/>
        <rFont val="돋움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입학정원은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산출하지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않음</t>
    </r>
    <r>
      <rPr>
        <sz val="9"/>
        <rFont val="Arial"/>
        <family val="2"/>
      </rPr>
      <t>.</t>
    </r>
  </si>
  <si>
    <r>
      <t xml:space="preserve">         2)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</si>
  <si>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3)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 xml:space="preserve">  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</si>
  <si>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t xml:space="preserve"> 2003(Jejusi)</t>
  </si>
  <si>
    <t xml:space="preserve"> 2004(Jejusi)</t>
  </si>
  <si>
    <t xml:space="preserve"> 2005(Jejusi)</t>
  </si>
  <si>
    <t>(Unit : number, person, thousand m²)</t>
  </si>
  <si>
    <t>Students</t>
  </si>
  <si>
    <t>Teachers</t>
  </si>
  <si>
    <t>Graduation</t>
  </si>
  <si>
    <t>Entrance</t>
  </si>
  <si>
    <t>계</t>
  </si>
  <si>
    <t>남</t>
  </si>
  <si>
    <t>여</t>
  </si>
  <si>
    <t>School</t>
  </si>
  <si>
    <t>of</t>
  </si>
  <si>
    <t>Entrants to</t>
  </si>
  <si>
    <t>schools</t>
  </si>
  <si>
    <t>Total</t>
  </si>
  <si>
    <t>Male</t>
  </si>
  <si>
    <t>Female</t>
  </si>
  <si>
    <t>Graduates</t>
  </si>
  <si>
    <t>higher school</t>
  </si>
  <si>
    <t>Entrants</t>
  </si>
  <si>
    <t>area</t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</si>
  <si>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</si>
  <si>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</si>
  <si>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t>(Unit : number, person, thousand m²)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</si>
  <si>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</si>
  <si>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</si>
  <si>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</si>
  <si>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</si>
  <si>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</si>
  <si>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</si>
  <si>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</si>
  <si>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</si>
  <si>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</si>
  <si>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</si>
  <si>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Number</t>
  </si>
  <si>
    <t>Students</t>
  </si>
  <si>
    <t>Teachers</t>
  </si>
  <si>
    <t>Graduation</t>
  </si>
  <si>
    <t>Entrance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</si>
  <si>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</si>
  <si>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</si>
  <si>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</si>
  <si>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</si>
  <si>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</si>
  <si>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</si>
  <si>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t>입학지원자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</si>
  <si>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</si>
  <si>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</si>
  <si>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</si>
  <si>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</si>
  <si>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Admission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</si>
  <si>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</si>
  <si>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</si>
  <si>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</si>
  <si>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</si>
  <si>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</si>
  <si>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</si>
  <si>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</si>
  <si>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</si>
  <si>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quota</t>
  </si>
  <si>
    <t>Entrants</t>
  </si>
  <si>
    <t>area</t>
  </si>
  <si>
    <t>Building area</t>
  </si>
  <si>
    <t>5. 중     학     교 (사립)          Middle Schools (Private)</t>
  </si>
  <si>
    <t>241(10)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</si>
  <si>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</si>
  <si>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 xml:space="preserve">  2 0 0 1(Jejusi)</t>
  </si>
  <si>
    <t xml:space="preserve">  2 0 0 2(Jejusi)</t>
  </si>
  <si>
    <t xml:space="preserve">  2 0 0 3(Jejusi)</t>
  </si>
  <si>
    <t xml:space="preserve">  2 0 0 4(Jejusi)</t>
  </si>
  <si>
    <t xml:space="preserve">  2 0 0 5(Jejusi)</t>
  </si>
  <si>
    <t>2 0 0 7</t>
  </si>
  <si>
    <t>-</t>
  </si>
  <si>
    <t>제주산업정보대학</t>
  </si>
  <si>
    <t>Year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</si>
  <si>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</si>
  <si>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Source : Jeju Special Self-Governing Province Office of Education,
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</si>
  <si>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>2 0 0 6</t>
  </si>
  <si>
    <t>2 0 0 7</t>
  </si>
  <si>
    <t>2 0 0 6</t>
  </si>
  <si>
    <t>2 0 0 7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</si>
  <si>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</si>
  <si>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</si>
  <si>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2)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>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</si>
  <si>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r>
      <t xml:space="preserve">         3) </t>
    </r>
    <r>
      <rPr>
        <sz val="9"/>
        <rFont val="돋움"/>
        <family val="3"/>
      </rPr>
      <t>보통교실에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한함</t>
    </r>
  </si>
  <si>
    <r>
      <t xml:space="preserve">                                                                  'Source : Jeju Special Self-Governing Province Office of Education,
                                                                                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</si>
  <si>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 xml:space="preserve">연별 </t>
  </si>
  <si>
    <t>사 무 직 원 수
Clerical staffs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</si>
  <si>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</si>
  <si>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</si>
  <si>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</si>
  <si>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r>
      <t xml:space="preserve">교실수 </t>
    </r>
    <r>
      <rPr>
        <vertAlign val="superscript"/>
        <sz val="9"/>
        <rFont val="돋움"/>
        <family val="3"/>
      </rPr>
      <t xml:space="preserve">3)
</t>
    </r>
    <r>
      <rPr>
        <sz val="9"/>
        <rFont val="돋움"/>
        <family val="3"/>
      </rPr>
      <t>No. of 
Classrooms</t>
    </r>
  </si>
  <si>
    <t xml:space="preserve">Year </t>
  </si>
  <si>
    <t>계
Total</t>
  </si>
  <si>
    <t>남
Male</t>
  </si>
  <si>
    <t>여
Female</t>
  </si>
  <si>
    <t>졸업자수</t>
  </si>
  <si>
    <t>진학자수</t>
  </si>
  <si>
    <t>Entrants to</t>
  </si>
  <si>
    <t>School</t>
  </si>
  <si>
    <t>higher school</t>
  </si>
  <si>
    <t>land area</t>
  </si>
  <si>
    <t>Building area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</si>
  <si>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</si>
  <si>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</si>
  <si>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</si>
  <si>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</si>
  <si>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</si>
  <si>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</si>
  <si>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</si>
  <si>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</si>
  <si>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</si>
  <si>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</si>
  <si>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</si>
  <si>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</si>
  <si>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</si>
  <si>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</si>
  <si>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</si>
  <si>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r>
      <t xml:space="preserve">16. </t>
    </r>
    <r>
      <rPr>
        <b/>
        <sz val="18"/>
        <rFont val="굴림"/>
        <family val="3"/>
      </rPr>
      <t>사설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 Reading Room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</si>
  <si>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</si>
  <si>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</si>
  <si>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t>사      설      학      원      Private lnstitute</t>
  </si>
  <si>
    <t>독서실 Reading room</t>
  </si>
  <si>
    <r>
      <t>학         원         수</t>
    </r>
    <r>
      <rPr>
        <vertAlign val="superscript"/>
        <sz val="10"/>
        <rFont val="굴림"/>
        <family val="3"/>
      </rPr>
      <t>1)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</si>
  <si>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</si>
  <si>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</si>
  <si>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</si>
  <si>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강의실수</t>
  </si>
  <si>
    <t>열람좌석수</t>
  </si>
  <si>
    <r>
      <t>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험</t>
    </r>
  </si>
  <si>
    <t>독서</t>
  </si>
  <si>
    <t>열람</t>
  </si>
  <si>
    <t>Number of Institutions</t>
  </si>
  <si>
    <t>Attendants</t>
  </si>
  <si>
    <t>Course completed</t>
  </si>
  <si>
    <t>Instructors</t>
  </si>
  <si>
    <t>실습실수</t>
  </si>
  <si>
    <t>실수</t>
  </si>
  <si>
    <t>좌석수</t>
  </si>
  <si>
    <t>직업기술</t>
  </si>
  <si>
    <t>국제실무</t>
  </si>
  <si>
    <t>인문사회</t>
  </si>
  <si>
    <t>경영실무</t>
  </si>
  <si>
    <t>예능</t>
  </si>
  <si>
    <t>입시검정및</t>
  </si>
  <si>
    <t>Reading</t>
  </si>
  <si>
    <t>Rooms</t>
  </si>
  <si>
    <t>Seats</t>
  </si>
  <si>
    <t>보충수업</t>
  </si>
  <si>
    <t>Capacity</t>
  </si>
  <si>
    <t>rooms</t>
  </si>
  <si>
    <t>Vocational</t>
  </si>
  <si>
    <t>Internal</t>
  </si>
  <si>
    <t>Business</t>
  </si>
  <si>
    <t>Arts</t>
  </si>
  <si>
    <t>Class-</t>
  </si>
  <si>
    <t>of Reading</t>
  </si>
  <si>
    <t>Labora-</t>
  </si>
  <si>
    <t>Techniques</t>
  </si>
  <si>
    <t>business</t>
  </si>
  <si>
    <t>Academics</t>
  </si>
  <si>
    <t>course</t>
  </si>
  <si>
    <t>Exam.</t>
  </si>
  <si>
    <t>tories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</si>
  <si>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</si>
  <si>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</si>
  <si>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>2</t>
    </r>
    <r>
      <rPr>
        <sz val="10"/>
        <rFont val="Arial"/>
        <family val="2"/>
      </rPr>
      <t>005(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</si>
  <si>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17.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</si>
  <si>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연별및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도서관별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</si>
  <si>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</si>
  <si>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도서관수</t>
  </si>
  <si>
    <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</si>
  <si>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</si>
  <si>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</si>
  <si>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</si>
  <si>
    <t>Year &amp; Library</t>
  </si>
  <si>
    <t>Number of</t>
  </si>
  <si>
    <t>도서</t>
  </si>
  <si>
    <t>비도서</t>
  </si>
  <si>
    <t>이용자수</t>
  </si>
  <si>
    <t>이용책수</t>
  </si>
  <si>
    <t>Staffs</t>
  </si>
  <si>
    <t>libraries</t>
  </si>
  <si>
    <t>Seats</t>
  </si>
  <si>
    <t>books</t>
  </si>
  <si>
    <t>Non-book</t>
  </si>
  <si>
    <t>Annual users</t>
  </si>
  <si>
    <t>Annual books lent</t>
  </si>
  <si>
    <t>Budget</t>
  </si>
  <si>
    <t>…</t>
  </si>
  <si>
    <r>
      <t xml:space="preserve"> 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</si>
  <si>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</si>
  <si>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 xml:space="preserve"> 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</si>
  <si>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</si>
  <si>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</si>
  <si>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2 0 0 5</t>
  </si>
  <si>
    <t>한수풀도서관</t>
  </si>
  <si>
    <t>Hansupul Library</t>
  </si>
  <si>
    <t>동녘도서관</t>
  </si>
  <si>
    <t>Dongnyeok Library</t>
  </si>
  <si>
    <t xml:space="preserve"> -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</si>
  <si>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</si>
  <si>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Aewol -eup Public Library</t>
  </si>
  <si>
    <t>Jocheon -eup Public Library</t>
  </si>
  <si>
    <t>한경면도서관</t>
  </si>
  <si>
    <t>Hangyeong-myeon Public Library</t>
  </si>
  <si>
    <t>제주도서관</t>
  </si>
  <si>
    <t>Jeju Provincial Library</t>
  </si>
  <si>
    <t>제주기적의도서관</t>
  </si>
  <si>
    <t>jeju Miracle Library</t>
  </si>
  <si>
    <r>
      <t xml:space="preserve">18.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</si>
  <si>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</si>
  <si>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</si>
  <si>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</si>
  <si>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</si>
  <si>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r>
      <t>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석</t>
    </r>
  </si>
  <si>
    <r>
      <t>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</si>
  <si>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각</t>
    </r>
  </si>
  <si>
    <t>목죽초질</t>
  </si>
  <si>
    <t>철피모지직</t>
  </si>
  <si>
    <t>서화탁본</t>
  </si>
  <si>
    <t>편직제품</t>
  </si>
  <si>
    <r>
      <t>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</si>
  <si>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</si>
  <si>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</si>
  <si>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 xml:space="preserve">Pictorial </t>
  </si>
  <si>
    <t>Wooden &amp;</t>
  </si>
  <si>
    <t>Ironware</t>
  </si>
  <si>
    <t>art &amp;</t>
  </si>
  <si>
    <t>Mental</t>
  </si>
  <si>
    <t>Gems</t>
  </si>
  <si>
    <t>Pottery</t>
  </si>
  <si>
    <t>Curios</t>
  </si>
  <si>
    <t>bamboo</t>
  </si>
  <si>
    <t>fur &amp; pelt</t>
  </si>
  <si>
    <t>calligraphy</t>
  </si>
  <si>
    <t xml:space="preserve">Weaving </t>
  </si>
  <si>
    <t>Weapons</t>
  </si>
  <si>
    <t>Clothing</t>
  </si>
  <si>
    <t>국립제주박물관</t>
  </si>
  <si>
    <t>Jeju National Museum</t>
  </si>
  <si>
    <t>Jeju Folklore and Natural 
History Museum</t>
  </si>
  <si>
    <t>제주대박물관</t>
  </si>
  <si>
    <t>Cheju National Univ. Museum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</si>
  <si>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제주특별자치도민속자연사박물관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제주대박물관</t>
    </r>
  </si>
  <si>
    <t>Source : Folklore and Natural History Museum, Jeju National Museum,</t>
  </si>
  <si>
    <t xml:space="preserve">       Cheju National Univ. Museum</t>
  </si>
  <si>
    <t>cultural</t>
  </si>
  <si>
    <t>properties</t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</si>
  <si>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</si>
  <si>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</si>
  <si>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</si>
  <si>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</si>
  <si>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</si>
  <si>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</si>
  <si>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</si>
  <si>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</si>
  <si>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r>
      <t xml:space="preserve">XIV. </t>
    </r>
    <r>
      <rPr>
        <b/>
        <sz val="22"/>
        <rFont val="돋움"/>
        <family val="3"/>
      </rPr>
      <t>교육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문화</t>
    </r>
    <r>
      <rPr>
        <b/>
        <sz val="22"/>
        <rFont val="Arial"/>
        <family val="2"/>
      </rPr>
      <t xml:space="preserve">     EDUCATION &amp; CULTURE</t>
    </r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</si>
  <si>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</si>
  <si>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</si>
  <si>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</si>
  <si>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</si>
  <si>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</si>
  <si>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민속자료</t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</si>
  <si>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</si>
  <si>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</si>
  <si>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</si>
  <si>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</si>
  <si>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</si>
  <si>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</si>
  <si>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</si>
  <si>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</si>
  <si>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</si>
  <si>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</si>
  <si>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</si>
  <si>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</si>
  <si>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</si>
  <si>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</si>
  <si>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</si>
  <si>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</si>
  <si>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</si>
  <si>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</si>
  <si>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</si>
  <si>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</si>
  <si>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</si>
  <si>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 xml:space="preserve">20.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</si>
  <si>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</si>
  <si>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</si>
  <si>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</si>
  <si>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</si>
  <si>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</si>
  <si>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단</t>
    </r>
  </si>
  <si>
    <t>Municipal symphony orchestra</t>
  </si>
  <si>
    <t>Municipal Band</t>
  </si>
  <si>
    <t>Folk-customs Art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</si>
  <si>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</si>
  <si>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</si>
  <si>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</si>
  <si>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</si>
  <si>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</si>
  <si>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</si>
  <si>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</si>
  <si>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</si>
  <si>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</si>
  <si>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</si>
  <si>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t>2 0 0 1</t>
  </si>
  <si>
    <t>1985. 1. 10</t>
  </si>
  <si>
    <t>-</t>
  </si>
  <si>
    <t>2 0 0 2</t>
  </si>
  <si>
    <t>2 0 0 4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</si>
  <si>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</si>
  <si>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</si>
  <si>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</si>
  <si>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</si>
  <si>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</si>
  <si>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</si>
  <si>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t>2 0 0 3</t>
  </si>
  <si>
    <r>
      <t xml:space="preserve">21.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</si>
  <si>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</si>
  <si>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</si>
  <si>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</si>
  <si>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</si>
  <si>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</si>
  <si>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</si>
  <si>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</si>
  <si>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</si>
  <si>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영화상영관</t>
  </si>
  <si>
    <t>시군민회관</t>
  </si>
  <si>
    <t>복지회관</t>
  </si>
  <si>
    <t>청소년</t>
  </si>
  <si>
    <t>전수회관</t>
  </si>
  <si>
    <t>수련시설</t>
  </si>
  <si>
    <t>Si, Gun</t>
  </si>
  <si>
    <t>Traditional</t>
  </si>
  <si>
    <t>Public</t>
  </si>
  <si>
    <t>Private</t>
  </si>
  <si>
    <t>Movie</t>
  </si>
  <si>
    <t>public</t>
  </si>
  <si>
    <t>Welfare</t>
  </si>
  <si>
    <t>Youth</t>
  </si>
  <si>
    <t>performing</t>
  </si>
  <si>
    <t>Initiation</t>
  </si>
  <si>
    <t>theater</t>
  </si>
  <si>
    <t>Art museum</t>
  </si>
  <si>
    <t>Gallery</t>
  </si>
  <si>
    <t>center</t>
  </si>
  <si>
    <t>hall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</si>
  <si>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</si>
  <si>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</si>
  <si>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</si>
  <si>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</si>
  <si>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</si>
  <si>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</si>
  <si>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</si>
  <si>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</si>
  <si>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</si>
  <si>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</si>
  <si>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t>Places</t>
  </si>
  <si>
    <t>Gross coverage</t>
  </si>
  <si>
    <t>Year</t>
  </si>
  <si>
    <r>
      <t xml:space="preserve">22. </t>
    </r>
    <r>
      <rPr>
        <b/>
        <sz val="18"/>
        <rFont val="돋움"/>
        <family val="3"/>
      </rPr>
      <t>체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Public Sports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</si>
  <si>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m²)</t>
    </r>
  </si>
  <si>
    <t>(Unit : number, m²)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</si>
  <si>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</si>
  <si>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실내체육관
</t>
    </r>
    <r>
      <rPr>
        <sz val="10"/>
        <rFont val="Arial"/>
        <family val="2"/>
      </rPr>
      <t>Gymnasiums</t>
    </r>
  </si>
  <si>
    <r>
      <t xml:space="preserve">종합경기장
</t>
    </r>
    <r>
      <rPr>
        <sz val="10"/>
        <rFont val="Arial"/>
        <family val="2"/>
      </rPr>
      <t>Sports complex</t>
    </r>
  </si>
  <si>
    <r>
      <t>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
Tennis courts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</si>
  <si>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Swimming pools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</si>
  <si>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Firing ranges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</si>
  <si>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</si>
  <si>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r>
      <t>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Golf
course</t>
    </r>
  </si>
  <si>
    <r>
      <t>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Sking
ground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</si>
  <si>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 xml:space="preserve">Places 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</si>
  <si>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Gross
coverage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</si>
  <si>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Places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</si>
  <si>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</si>
  <si>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</si>
  <si>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 xml:space="preserve"> 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</si>
  <si>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</si>
  <si>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</si>
  <si>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</si>
  <si>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</si>
  <si>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</si>
  <si>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Reported sports facilities</t>
    </r>
  </si>
  <si>
    <t xml:space="preserve"> -</t>
  </si>
  <si>
    <t>자동차
경주장
Car racing
track</t>
  </si>
  <si>
    <t>요 트 장
Marina</t>
  </si>
  <si>
    <r>
      <t>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Canoeing
center</t>
    </r>
  </si>
  <si>
    <r>
      <t>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Ice rink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</si>
  <si>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Eques
trian
field</t>
    </r>
  </si>
  <si>
    <r>
      <t>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합
체육시설
</t>
    </r>
    <r>
      <rPr>
        <sz val="10"/>
        <rFont val="Arial"/>
        <family val="2"/>
      </rPr>
      <t>Sports
complex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</si>
  <si>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Swimming
pools</t>
    </r>
  </si>
  <si>
    <r>
      <t xml:space="preserve">체육도장
</t>
    </r>
    <r>
      <rPr>
        <sz val="10"/>
        <rFont val="Arial"/>
        <family val="2"/>
      </rPr>
      <t>Exercise
hall</t>
    </r>
  </si>
  <si>
    <r>
      <t>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Bowling
alley</t>
    </r>
  </si>
  <si>
    <r>
      <t xml:space="preserve">테니스장
</t>
    </r>
    <r>
      <rPr>
        <sz val="10"/>
        <rFont val="Arial"/>
        <family val="2"/>
      </rPr>
      <t>Tennis
courts</t>
    </r>
  </si>
  <si>
    <r>
      <t xml:space="preserve">
</t>
    </r>
    <r>
      <rPr>
        <sz val="10"/>
        <rFont val="굴림"/>
        <family val="3"/>
      </rPr>
      <t xml:space="preserve">골프연습장
</t>
    </r>
    <r>
      <rPr>
        <sz val="10"/>
        <rFont val="Arial"/>
        <family val="2"/>
      </rPr>
      <t xml:space="preserve">Golf
practice
range
</t>
    </r>
  </si>
  <si>
    <r>
      <t xml:space="preserve">체력단련장
</t>
    </r>
    <r>
      <rPr>
        <sz val="10"/>
        <rFont val="Arial"/>
        <family val="2"/>
      </rPr>
      <t>Physical
training
center</t>
    </r>
  </si>
  <si>
    <r>
      <t xml:space="preserve">에어로빅장
</t>
    </r>
    <r>
      <rPr>
        <sz val="10"/>
        <rFont val="Arial"/>
        <family val="2"/>
      </rPr>
      <t>Aerobic
center</t>
    </r>
  </si>
  <si>
    <r>
      <t xml:space="preserve">당구장
</t>
    </r>
    <r>
      <rPr>
        <sz val="10"/>
        <rFont val="Arial"/>
        <family val="2"/>
      </rPr>
      <t>Billiard
room</t>
    </r>
  </si>
  <si>
    <r>
      <t xml:space="preserve">썰매장
</t>
    </r>
    <r>
      <rPr>
        <sz val="10"/>
        <rFont val="Arial"/>
        <family val="2"/>
      </rPr>
      <t>Area for
sledding</t>
    </r>
  </si>
  <si>
    <r>
      <t xml:space="preserve">무도장
</t>
    </r>
    <r>
      <rPr>
        <sz val="10"/>
        <rFont val="Arial"/>
        <family val="2"/>
      </rPr>
      <t>Ball
room</t>
    </r>
  </si>
  <si>
    <r>
      <t xml:space="preserve">무도학원
</t>
    </r>
    <r>
      <rPr>
        <sz val="10"/>
        <rFont val="Arial"/>
        <family val="2"/>
      </rPr>
      <t>Ballroom
Dancing
school</t>
    </r>
  </si>
  <si>
    <t>조 정 장
Regatta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</si>
  <si>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면적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실내체육관</t>
    </r>
    <r>
      <rPr>
        <sz val="10"/>
        <rFont val="Arial"/>
        <family val="2"/>
      </rPr>
      <t>-</t>
    </r>
    <r>
      <rPr>
        <sz val="10"/>
        <rFont val="굴림"/>
        <family val="3"/>
      </rPr>
      <t>연건축면적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종합경기장</t>
    </r>
    <r>
      <rPr>
        <sz val="10"/>
        <rFont val="Arial"/>
        <family val="2"/>
      </rPr>
      <t>-</t>
    </r>
    <r>
      <rPr>
        <sz val="10"/>
        <rFont val="굴림"/>
        <family val="3"/>
      </rPr>
      <t>부지면적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테니스장</t>
    </r>
    <r>
      <rPr>
        <sz val="10"/>
        <rFont val="Arial"/>
        <family val="2"/>
      </rPr>
      <t>-</t>
    </r>
    <r>
      <rPr>
        <sz val="10"/>
        <rFont val="굴림"/>
        <family val="3"/>
      </rPr>
      <t>부지면적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수영장</t>
    </r>
    <r>
      <rPr>
        <sz val="10"/>
        <rFont val="Arial"/>
        <family val="2"/>
      </rPr>
      <t>-</t>
    </r>
    <r>
      <rPr>
        <sz val="10"/>
        <rFont val="굴림"/>
        <family val="3"/>
      </rPr>
      <t>연건축면적</t>
    </r>
  </si>
  <si>
    <r>
      <t xml:space="preserve">23.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</si>
  <si>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</si>
  <si>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</si>
  <si>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</si>
  <si>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</si>
  <si>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</si>
  <si>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t>2 0 0 4</t>
  </si>
  <si>
    <r>
      <t xml:space="preserve">24. </t>
    </r>
    <r>
      <rPr>
        <b/>
        <sz val="18"/>
        <rFont val="돋움"/>
        <family val="3"/>
      </rPr>
      <t>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체</t>
    </r>
    <r>
      <rPr>
        <b/>
        <sz val="18"/>
        <rFont val="Arial"/>
        <family val="2"/>
      </rPr>
      <t xml:space="preserve">               Mass Media</t>
    </r>
  </si>
  <si>
    <t>(Unit : number)</t>
  </si>
  <si>
    <t>Broadcasting stations</t>
  </si>
  <si>
    <t>Newspaper publishers</t>
  </si>
  <si>
    <t>T     V</t>
  </si>
  <si>
    <t>종합유선</t>
  </si>
  <si>
    <t>중계유선</t>
  </si>
  <si>
    <t>음악유선</t>
  </si>
  <si>
    <t>기타방송</t>
  </si>
  <si>
    <t>Television</t>
  </si>
  <si>
    <t>Radio</t>
  </si>
  <si>
    <t>Daily</t>
  </si>
  <si>
    <t>Weekly</t>
  </si>
  <si>
    <t>CATV 
broadcasting</t>
  </si>
  <si>
    <t>Relay 
broadcasting</t>
  </si>
  <si>
    <t>Music
broadcasting</t>
  </si>
  <si>
    <t>Other 
broadcasting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</si>
  <si>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</si>
  <si>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</si>
  <si>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</si>
  <si>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타</t>
    </r>
  </si>
  <si>
    <r>
      <t>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</si>
  <si>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</si>
  <si>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</si>
  <si>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</si>
  <si>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1(Jejusi)</t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</si>
  <si>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</si>
  <si>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1(Bukjeju)</t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</si>
  <si>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</si>
  <si>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2(Jejusi)</t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</si>
  <si>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</si>
  <si>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2(Bukjeju)</t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</si>
  <si>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</si>
  <si>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3(Jejusi)</t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</si>
  <si>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</si>
  <si>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3(Bukjeju)</t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</si>
  <si>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</si>
  <si>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</si>
  <si>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</si>
  <si>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4(Bukjeju)</t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</si>
  <si>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</si>
  <si>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</si>
  <si>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</si>
  <si>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5(Bukjeju)</t>
  </si>
  <si>
    <t>2 0 0 7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</si>
  <si>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</si>
  <si>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 number, Person,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</si>
  <si>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</si>
  <si>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</si>
  <si>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</si>
  <si>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</si>
  <si>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</si>
  <si>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t xml:space="preserve">Year </t>
  </si>
  <si>
    <t>-</t>
  </si>
  <si>
    <t xml:space="preserve"> 2001(Jejusi)</t>
  </si>
  <si>
    <t xml:space="preserve"> 2002(Jejusi)</t>
  </si>
  <si>
    <t>2002(Bukjeju)</t>
  </si>
  <si>
    <t>2003(Bukjeju)</t>
  </si>
  <si>
    <t xml:space="preserve"> 2004(Jejusi)</t>
  </si>
  <si>
    <t>2004(Bukjeju)</t>
  </si>
  <si>
    <t xml:space="preserve"> 2005(Jejusi)</t>
  </si>
  <si>
    <t>2005(Bukjeju )</t>
  </si>
  <si>
    <r>
      <t>연별</t>
    </r>
    <r>
      <rPr>
        <sz val="10"/>
        <rFont val="Arial"/>
        <family val="2"/>
      </rPr>
      <t xml:space="preserve"> 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</si>
  <si>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</si>
  <si>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</si>
  <si>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</si>
  <si>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</si>
  <si>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</si>
  <si>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</si>
  <si>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r>
      <t xml:space="preserve">Source : Jeju Special Self-Governing Province Office of Education,
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</si>
  <si>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입학정원은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  <r>
      <rPr>
        <sz val="10"/>
        <rFont val="Arial"/>
        <family val="2"/>
      </rPr>
      <t>.</t>
    </r>
  </si>
  <si>
    <r>
      <t xml:space="preserve">         2)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</si>
  <si>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</si>
  <si>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</si>
  <si>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…</t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</si>
  <si>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</si>
  <si>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</si>
  <si>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</si>
  <si>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애월읍공공도서관</t>
  </si>
  <si>
    <t>조천읍공공도서관</t>
  </si>
  <si>
    <t>제주우당도서관</t>
  </si>
  <si>
    <t>제주탐라도서관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</si>
  <si>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문화체육과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</si>
  <si>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Culture &amp; Sports</t>
    </r>
  </si>
  <si>
    <t xml:space="preserve">       (Unit : number, person)</t>
  </si>
  <si>
    <t>제주교육대학교교육대학원</t>
  </si>
  <si>
    <t>Graduate School of Educ. Jeju National University of Education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</si>
  <si>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</si>
  <si>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14.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</si>
  <si>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</si>
  <si>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</si>
  <si>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</si>
  <si>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</si>
  <si>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t>제주영지학교</t>
  </si>
  <si>
    <t>Jeju Young-gi Special School</t>
  </si>
  <si>
    <t>제주영송학교</t>
  </si>
  <si>
    <t>Jeju Young-song Special School</t>
  </si>
  <si>
    <t>방송통신고등학교</t>
  </si>
  <si>
    <t>Air and Correspondence High School</t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</si>
  <si>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</si>
  <si>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4) </t>
    </r>
    <r>
      <rPr>
        <sz val="10"/>
        <rFont val="돋움"/>
        <family val="3"/>
      </rPr>
      <t>방송통신고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교원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사무직원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제주제일고등학교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겸용</t>
    </r>
  </si>
  <si>
    <r>
      <t xml:space="preserve">15.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</si>
  <si>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t>적령아동</t>
  </si>
  <si>
    <t>조기입학자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</si>
  <si>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</si>
  <si>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</si>
  <si>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</si>
  <si>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</si>
  <si>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</si>
  <si>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</si>
  <si>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</si>
  <si>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</si>
  <si>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</si>
  <si>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Other</t>
  </si>
  <si>
    <t>2 0 0 6</t>
  </si>
  <si>
    <t xml:space="preserve"> </t>
  </si>
  <si>
    <t xml:space="preserve"> </t>
  </si>
  <si>
    <r>
      <t xml:space="preserve">6.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</si>
  <si>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</si>
  <si>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 number, Person,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</si>
  <si>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방송통신고등학교</t>
    </r>
    <r>
      <rPr>
        <vertAlign val="superscript"/>
        <sz val="10"/>
        <color indexed="8"/>
        <rFont val="돋움"/>
        <family val="3"/>
      </rPr>
      <t>4)</t>
    </r>
  </si>
  <si>
    <r>
      <t xml:space="preserve">Source : Jeju Special Self-Governing Province Office of Education,
</t>
    </r>
  </si>
  <si>
    <r>
      <t xml:space="preserve">           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</si>
  <si>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</si>
  <si>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</si>
  <si>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2002(Bukjeju)</t>
  </si>
  <si>
    <t xml:space="preserve"> 2004(Bukjeju)</t>
  </si>
  <si>
    <t xml:space="preserve"> 2005(Bukjeju)</t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</si>
  <si>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과령아</t>
    </r>
  </si>
  <si>
    <r>
      <t xml:space="preserve">Children </t>
    </r>
    <r>
      <rPr>
        <sz val="10"/>
        <rFont val="Arial"/>
        <family val="2"/>
      </rPr>
      <t>of</t>
    </r>
  </si>
  <si>
    <r>
      <t>s</t>
    </r>
    <r>
      <rPr>
        <sz val="10"/>
        <rFont val="Arial"/>
        <family val="2"/>
      </rPr>
      <t>chooling</t>
    </r>
  </si>
  <si>
    <r>
      <t xml:space="preserve">
children</t>
    </r>
    <r>
      <rPr>
        <sz val="10"/>
        <rFont val="Arial"/>
        <family val="2"/>
      </rPr>
      <t xml:space="preserve"> over</t>
    </r>
  </si>
  <si>
    <t>조기입학신청자</t>
  </si>
  <si>
    <t>Children under</t>
  </si>
  <si>
    <r>
      <t>t</t>
    </r>
    <r>
      <rPr>
        <sz val="10"/>
        <rFont val="Arial"/>
        <family val="2"/>
      </rPr>
      <t>he schooling 
age</t>
    </r>
  </si>
  <si>
    <r>
      <t>t</t>
    </r>
    <r>
      <rPr>
        <sz val="10"/>
        <rFont val="Arial"/>
        <family val="2"/>
      </rPr>
      <t>he schooling
 age</t>
    </r>
  </si>
  <si>
    <t>2001(Bukjeju)</t>
  </si>
  <si>
    <t xml:space="preserve"> 2003(Jejusi)</t>
  </si>
  <si>
    <t>2004(Bukjeju)</t>
  </si>
  <si>
    <t>2005(Bukjeju)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</si>
  <si>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</si>
  <si>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</si>
  <si>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</si>
  <si>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</si>
  <si>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사설학원</t>
    </r>
    <r>
      <rPr>
        <sz val="10"/>
        <rFont val="Arial"/>
        <family val="2"/>
      </rPr>
      <t xml:space="preserve"> Private Institute</t>
    </r>
  </si>
  <si>
    <t xml:space="preserve">   주 : 1). 사설학원법에 의한 학원분리표 변경</t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</si>
  <si>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</si>
  <si>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</si>
  <si>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</si>
  <si>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</si>
  <si>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박물관</t>
    </r>
  </si>
  <si>
    <r>
      <t>Y</t>
    </r>
    <r>
      <rPr>
        <sz val="10"/>
        <rFont val="Arial"/>
        <family val="2"/>
      </rPr>
      <t>ear &amp; Museums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</si>
  <si>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</si>
  <si>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</si>
  <si>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</si>
  <si>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>문화재
자   료</t>
  </si>
  <si>
    <t xml:space="preserve">
등   록
문화재
</t>
  </si>
  <si>
    <t>중요무형
문 화 재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</si>
  <si>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문화진흥원</t>
    </r>
  </si>
  <si>
    <t xml:space="preserve">  Source : Cultural Property Div. </t>
  </si>
  <si>
    <t>-</t>
  </si>
  <si>
    <t>2003(Bukjeju)</t>
  </si>
  <si>
    <t>2004(Bukjeju)</t>
  </si>
  <si>
    <t xml:space="preserve"> 2001(Jejusi)</t>
  </si>
  <si>
    <t xml:space="preserve"> 2002(Jejusi)</t>
  </si>
  <si>
    <t xml:space="preserve"> 2004(Jejusi)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</si>
  <si>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</si>
  <si>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</si>
  <si>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</si>
  <si>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</si>
  <si>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t xml:space="preserve">       Source : Jeju Special Self-Governing Province Welfare &amp; Youth Div.</t>
  </si>
  <si>
    <t>2004(Bukjeju)</t>
  </si>
  <si>
    <r>
      <t xml:space="preserve"> 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</si>
  <si>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</si>
  <si>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</si>
  <si>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</si>
  <si>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 주 : 1) 2004년도 일반주간 + 특수주간 포함</t>
  </si>
  <si>
    <t xml:space="preserve">         2) 2004년도 중계유선 + 음악유선 + 기타방송 = KCTV 통합 </t>
  </si>
  <si>
    <r>
      <t xml:space="preserve">25. </t>
    </r>
    <r>
      <rPr>
        <b/>
        <sz val="18"/>
        <rFont val="돋움"/>
        <family val="3"/>
      </rPr>
      <t>출판</t>
    </r>
    <r>
      <rPr>
        <b/>
        <sz val="18"/>
        <rFont val="Arial"/>
        <family val="2"/>
      </rPr>
      <t xml:space="preserve">, </t>
    </r>
    <r>
      <rPr>
        <b/>
        <sz val="18"/>
        <rFont val="돋움"/>
        <family val="3"/>
      </rPr>
      <t>인쇄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기록매체업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산업세분류별</t>
    </r>
    <r>
      <rPr>
        <b/>
        <sz val="18"/>
        <rFont val="Arial"/>
        <family val="2"/>
      </rPr>
      <t>)     
Publishing, Printing and Reproduction of Recorded Media Companies(by Industrial classes)</t>
    </r>
  </si>
  <si>
    <t xml:space="preserve">Publishing of books, 
brochures, </t>
  </si>
  <si>
    <t>Publishing of
 newspapers,</t>
  </si>
  <si>
    <t>Publishing of</t>
  </si>
  <si>
    <t>Service activities</t>
  </si>
  <si>
    <t>Reproduction of</t>
  </si>
  <si>
    <t>musical books &amp; 
other publications</t>
  </si>
  <si>
    <t>magaxines, journals
 &amp; periodicals</t>
  </si>
  <si>
    <t>recorded audio
 media</t>
  </si>
  <si>
    <t>Other Publishing</t>
  </si>
  <si>
    <t>printing</t>
  </si>
  <si>
    <t>related to printing</t>
  </si>
  <si>
    <t>recorded media</t>
  </si>
  <si>
    <t>사업체수</t>
  </si>
  <si>
    <t>종사자수</t>
  </si>
  <si>
    <t>Establish-
ments</t>
  </si>
  <si>
    <t>Employees</t>
  </si>
  <si>
    <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</si>
  <si>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r>
      <t>신문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잡지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 </t>
    </r>
    <r>
      <rPr>
        <sz val="10"/>
        <rFont val="돋움"/>
        <family val="3"/>
      </rPr>
      <t>정기간행물발행업</t>
    </r>
  </si>
  <si>
    <t>오디오기록
매체출판업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</si>
  <si>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</si>
  <si>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t>인쇄관련산업</t>
  </si>
  <si>
    <t>기록매체복제업</t>
  </si>
  <si>
    <t>기 타 출 판 업</t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</si>
  <si>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</si>
  <si>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</si>
  <si>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</si>
  <si>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</si>
  <si>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</si>
  <si>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</si>
  <si>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</si>
  <si>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 xml:space="preserve">입학지원자
</t>
    </r>
    <r>
      <rPr>
        <sz val="10"/>
        <rFont val="Arial"/>
        <family val="2"/>
      </rPr>
      <t>Applicants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</si>
  <si>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</si>
  <si>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2 0 0 3</t>
  </si>
  <si>
    <r>
      <t xml:space="preserve">7.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</si>
  <si>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r>
      <t xml:space="preserve">학급수
</t>
    </r>
    <r>
      <rPr>
        <sz val="10"/>
        <rFont val="Arial"/>
        <family val="2"/>
      </rPr>
      <t>No. of
 class
-rooms</t>
    </r>
  </si>
  <si>
    <t>2 0 0 1</t>
  </si>
  <si>
    <t>2 0 0 5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</si>
  <si>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</si>
  <si>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</si>
  <si>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</si>
  <si>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 number, Person,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</si>
  <si>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</si>
  <si>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</si>
  <si>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</si>
  <si>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</si>
  <si>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</si>
  <si>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</si>
  <si>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</si>
  <si>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</si>
  <si>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</si>
  <si>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 xml:space="preserve">진학자수
</t>
    </r>
    <r>
      <rPr>
        <sz val="10"/>
        <rFont val="Arial"/>
        <family val="2"/>
      </rPr>
      <t>Entrants to
 higher school</t>
    </r>
  </si>
  <si>
    <t>2 0 0 6</t>
  </si>
  <si>
    <t>Clerical staffs</t>
  </si>
  <si>
    <t>입학지원자수</t>
  </si>
  <si>
    <t>입학지원자수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</si>
  <si>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</si>
  <si>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</si>
  <si>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</si>
  <si>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</si>
  <si>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Entrance </t>
    </r>
  </si>
  <si>
    <t>Clerical staffs</t>
  </si>
  <si>
    <t>Graduation</t>
  </si>
  <si>
    <r>
      <t>석사과정</t>
    </r>
    <r>
      <rPr>
        <sz val="10"/>
        <rFont val="Arial"/>
        <family val="2"/>
      </rPr>
      <t xml:space="preserve"> MD cource</t>
    </r>
  </si>
  <si>
    <r>
      <t>박사과정</t>
    </r>
    <r>
      <rPr>
        <sz val="10"/>
        <rFont val="Arial"/>
        <family val="2"/>
      </rPr>
      <t xml:space="preserve"> DD cource</t>
    </r>
  </si>
  <si>
    <t>계</t>
  </si>
  <si>
    <r>
      <t>여</t>
    </r>
    <r>
      <rPr>
        <sz val="10"/>
        <rFont val="Arial"/>
        <family val="2"/>
      </rPr>
      <t xml:space="preserve"> </t>
    </r>
  </si>
  <si>
    <t>석사과정</t>
  </si>
  <si>
    <t>박사과정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</si>
  <si>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</si>
  <si>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</si>
  <si>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</si>
  <si>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t>Total</t>
  </si>
  <si>
    <t>Female</t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</si>
  <si>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</si>
  <si>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Applicants</t>
  </si>
  <si>
    <t>Entrants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</si>
</sst>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"/>
    <numFmt numFmtId="178" formatCode="#,##0.0;[Red]#,##0.0"/>
    <numFmt numFmtId="179" formatCode="#,##0;;\-;"/>
    <numFmt numFmtId="180" formatCode="#,##0_ "/>
    <numFmt numFmtId="181" formatCode="_ * #,##0_ ;_ * \-#,##0_ ;_ * &quot;-&quot;_ ;_ @_ "/>
    <numFmt numFmtId="182" formatCode="_-* #,##0_-;&quot;\&quot;\!\-* #,##0_-;_-* &quot;-&quot;_-;_-@_-"/>
    <numFmt numFmtId="183" formatCode="0.0_);[Red]\(0.0\)"/>
    <numFmt numFmtId="184" formatCode="#,##0.0"/>
    <numFmt numFmtId="185" formatCode="#,##0.0_ "/>
    <numFmt numFmtId="186" formatCode="#,##0;;\-"/>
    <numFmt numFmtId="187" formatCode="#,##0.0;;\-"/>
    <numFmt numFmtId="188" formatCode="0_ "/>
    <numFmt numFmtId="189" formatCode="0.0"/>
    <numFmt numFmtId="190" formatCode="0.0_ "/>
    <numFmt numFmtId="191" formatCode="#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_);[Red]\(#,##0\)"/>
    <numFmt numFmtId="199" formatCode="\-"/>
    <numFmt numFmtId="200" formatCode="0_);[Red]\(0\)"/>
    <numFmt numFmtId="201" formatCode="#,##0\ ;;\-\ ;"/>
    <numFmt numFmtId="202" formatCode="0.0;[Red]0.0"/>
    <numFmt numFmtId="203" formatCode="#,##0.0_);[Red]\(#,##0.0\)"/>
  </numFmts>
  <fonts count="44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sz val="9"/>
      <name val="Arial Narrow"/>
      <family val="2"/>
    </font>
    <font>
      <b/>
      <sz val="11"/>
      <color indexed="10"/>
      <name val="돋움"/>
      <family val="3"/>
    </font>
    <font>
      <sz val="11"/>
      <name val="돋움"/>
      <family val="3"/>
    </font>
    <font>
      <sz val="10"/>
      <color indexed="48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10"/>
      <name val="굴림"/>
      <family val="3"/>
    </font>
    <font>
      <b/>
      <sz val="16"/>
      <name val="순명조"/>
      <family val="3"/>
    </font>
    <font>
      <sz val="9"/>
      <name val="바탕체"/>
      <family val="1"/>
    </font>
    <font>
      <sz val="16"/>
      <name val="돋움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돋움"/>
      <family val="3"/>
    </font>
    <font>
      <b/>
      <sz val="9"/>
      <color indexed="10"/>
      <name val="돋움"/>
      <family val="3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vertAlign val="superscript"/>
      <sz val="10"/>
      <color indexed="8"/>
      <name val="돋움"/>
      <family val="3"/>
    </font>
    <font>
      <b/>
      <sz val="22"/>
      <name val="돋움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1" fontId="12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01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" vertical="center" wrapText="1" shrinkToFit="1"/>
    </xf>
    <xf numFmtId="180" fontId="11" fillId="0" borderId="0" xfId="17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" xfId="0" applyFont="1" applyBorder="1" applyAlignment="1" quotePrefix="1">
      <alignment horizontal="left" vertical="center" indent="1" shrinkToFit="1"/>
    </xf>
    <xf numFmtId="0" fontId="0" fillId="0" borderId="0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/>
    </xf>
    <xf numFmtId="180" fontId="8" fillId="0" borderId="3" xfId="17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1" fontId="8" fillId="0" borderId="1" xfId="2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3" xfId="2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 quotePrefix="1">
      <alignment horizontal="left" vertical="center" indent="1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3" xfId="2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180" fontId="6" fillId="0" borderId="0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80" fontId="15" fillId="0" borderId="0" xfId="1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86" fontId="15" fillId="0" borderId="0" xfId="1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1" fillId="0" borderId="0" xfId="17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5" fontId="11" fillId="0" borderId="0" xfId="17" applyNumberFormat="1" applyFont="1" applyBorder="1" applyAlignment="1">
      <alignment horizontal="center" vertical="center"/>
    </xf>
    <xf numFmtId="186" fontId="15" fillId="0" borderId="0" xfId="17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5" fontId="15" fillId="0" borderId="0" xfId="17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86" fontId="0" fillId="0" borderId="0" xfId="17" applyNumberFormat="1" applyFont="1" applyBorder="1" applyAlignment="1">
      <alignment horizontal="center" vertical="center"/>
    </xf>
    <xf numFmtId="186" fontId="0" fillId="0" borderId="3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7" fontId="15" fillId="0" borderId="0" xfId="17" applyNumberFormat="1" applyFont="1" applyBorder="1" applyAlignment="1">
      <alignment horizontal="center" vertical="center"/>
    </xf>
    <xf numFmtId="186" fontId="11" fillId="0" borderId="0" xfId="17" applyNumberFormat="1" applyFont="1" applyBorder="1" applyAlignment="1">
      <alignment horizontal="center" vertical="center"/>
    </xf>
    <xf numFmtId="187" fontId="11" fillId="0" borderId="0" xfId="17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3" fontId="8" fillId="0" borderId="0" xfId="0" applyNumberFormat="1" applyFont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86" fontId="0" fillId="0" borderId="1" xfId="17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17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186" fontId="8" fillId="0" borderId="1" xfId="17" applyNumberFormat="1" applyFont="1" applyBorder="1" applyAlignment="1">
      <alignment horizontal="center" vertical="center" shrinkToFit="1"/>
    </xf>
    <xf numFmtId="186" fontId="8" fillId="0" borderId="0" xfId="17" applyNumberFormat="1" applyFont="1" applyBorder="1" applyAlignment="1">
      <alignment horizontal="center" vertical="center" shrinkToFit="1"/>
    </xf>
    <xf numFmtId="187" fontId="8" fillId="0" borderId="0" xfId="17" applyNumberFormat="1" applyFont="1" applyBorder="1" applyAlignment="1">
      <alignment horizontal="center" vertical="center" shrinkToFit="1"/>
    </xf>
    <xf numFmtId="186" fontId="8" fillId="0" borderId="3" xfId="17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179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186" fontId="8" fillId="0" borderId="0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3" fontId="0" fillId="0" borderId="0" xfId="0" applyNumberFormat="1" applyFont="1" applyAlignment="1">
      <alignment horizontal="center" vertical="center" shrinkToFit="1"/>
    </xf>
    <xf numFmtId="181" fontId="8" fillId="0" borderId="1" xfId="21" applyFont="1" applyBorder="1" applyAlignment="1">
      <alignment horizontal="left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/>
    </xf>
    <xf numFmtId="179" fontId="8" fillId="0" borderId="1" xfId="0" applyNumberFormat="1" applyFont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center" vertical="center" shrinkToFit="1"/>
    </xf>
    <xf numFmtId="181" fontId="8" fillId="0" borderId="3" xfId="21" applyFont="1" applyBorder="1" applyAlignment="1">
      <alignment horizontal="left" vertical="center" shrinkToFit="1"/>
    </xf>
    <xf numFmtId="180" fontId="8" fillId="0" borderId="0" xfId="17" applyNumberFormat="1" applyFont="1" applyAlignment="1">
      <alignment/>
    </xf>
    <xf numFmtId="180" fontId="6" fillId="0" borderId="0" xfId="17" applyNumberFormat="1" applyFont="1" applyAlignment="1">
      <alignment/>
    </xf>
    <xf numFmtId="179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right" vertical="center"/>
    </xf>
    <xf numFmtId="179" fontId="8" fillId="0" borderId="0" xfId="0" applyNumberFormat="1" applyFont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80" fontId="0" fillId="0" borderId="0" xfId="17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80" fontId="0" fillId="0" borderId="0" xfId="17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 shrinkToFit="1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80" fontId="6" fillId="0" borderId="3" xfId="17" applyNumberFormat="1" applyFont="1" applyBorder="1" applyAlignment="1">
      <alignment horizontal="center" vertical="center"/>
    </xf>
    <xf numFmtId="181" fontId="8" fillId="0" borderId="1" xfId="21" applyFont="1" applyBorder="1" applyAlignment="1">
      <alignment vertical="center" shrinkToFit="1"/>
    </xf>
    <xf numFmtId="0" fontId="8" fillId="0" borderId="0" xfId="0" applyFont="1" applyAlignment="1">
      <alignment horizontal="centerContinuous" vertical="center" shrinkToFit="1"/>
    </xf>
    <xf numFmtId="0" fontId="6" fillId="0" borderId="3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9" fillId="2" borderId="0" xfId="0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indent="1"/>
    </xf>
    <xf numFmtId="0" fontId="0" fillId="2" borderId="0" xfId="0" applyFont="1" applyFill="1" applyAlignment="1">
      <alignment vertical="center" shrinkToFit="1"/>
    </xf>
    <xf numFmtId="186" fontId="8" fillId="0" borderId="0" xfId="18" applyNumberFormat="1" applyFont="1" applyBorder="1" applyAlignment="1">
      <alignment horizontal="center" vertical="center"/>
    </xf>
    <xf numFmtId="186" fontId="8" fillId="0" borderId="3" xfId="0" applyNumberFormat="1" applyFont="1" applyBorder="1" applyAlignment="1">
      <alignment horizontal="center" vertical="center"/>
    </xf>
    <xf numFmtId="186" fontId="8" fillId="0" borderId="0" xfId="19" applyNumberFormat="1" applyFont="1" applyBorder="1" applyAlignment="1">
      <alignment horizontal="center" vertical="center"/>
    </xf>
    <xf numFmtId="186" fontId="6" fillId="0" borderId="12" xfId="18" applyNumberFormat="1" applyFont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88" fontId="0" fillId="0" borderId="0" xfId="18" applyNumberFormat="1" applyFont="1" applyBorder="1" applyAlignment="1">
      <alignment horizontal="center" vertical="center"/>
    </xf>
    <xf numFmtId="188" fontId="0" fillId="0" borderId="1" xfId="18" applyNumberFormat="1" applyFont="1" applyBorder="1" applyAlignment="1">
      <alignment horizontal="center" vertical="center"/>
    </xf>
    <xf numFmtId="199" fontId="0" fillId="0" borderId="0" xfId="18" applyNumberFormat="1" applyFont="1" applyBorder="1" applyAlignment="1">
      <alignment horizontal="center" vertical="center"/>
    </xf>
    <xf numFmtId="188" fontId="8" fillId="0" borderId="1" xfId="1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 horizontal="center" vertical="center" shrinkToFit="1"/>
    </xf>
    <xf numFmtId="182" fontId="0" fillId="0" borderId="0" xfId="18" applyFont="1" applyBorder="1" applyAlignment="1">
      <alignment horizontal="center" vertical="center"/>
    </xf>
    <xf numFmtId="182" fontId="8" fillId="0" borderId="0" xfId="19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Continuous" vertical="center"/>
    </xf>
    <xf numFmtId="3" fontId="0" fillId="0" borderId="3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3" fontId="0" fillId="0" borderId="3" xfId="0" applyNumberFormat="1" applyFont="1" applyBorder="1" applyAlignment="1" quotePrefix="1">
      <alignment horizontal="center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Continuous" vertical="center" wrapText="1" shrinkToFit="1"/>
    </xf>
    <xf numFmtId="0" fontId="9" fillId="0" borderId="1" xfId="0" applyFont="1" applyBorder="1" applyAlignment="1">
      <alignment horizontal="centerContinuous" vertical="center" wrapText="1" shrinkToFit="1"/>
    </xf>
    <xf numFmtId="0" fontId="9" fillId="0" borderId="9" xfId="0" applyFont="1" applyBorder="1" applyAlignment="1">
      <alignment horizontal="centerContinuous" vertical="center" wrapText="1" shrinkToFit="1"/>
    </xf>
    <xf numFmtId="0" fontId="9" fillId="0" borderId="0" xfId="0" applyFont="1" applyBorder="1" applyAlignment="1">
      <alignment horizontal="centerContinuous" vertical="center" wrapText="1" shrinkToFit="1"/>
    </xf>
    <xf numFmtId="0" fontId="9" fillId="0" borderId="13" xfId="0" applyFont="1" applyBorder="1" applyAlignment="1" quotePrefix="1">
      <alignment horizontal="center" vertical="center" wrapText="1" shrinkToFit="1"/>
    </xf>
    <xf numFmtId="0" fontId="9" fillId="0" borderId="14" xfId="0" applyFont="1" applyBorder="1" applyAlignment="1">
      <alignment horizontal="centerContinuous" vertical="center" wrapText="1" shrinkToFit="1"/>
    </xf>
    <xf numFmtId="0" fontId="0" fillId="0" borderId="9" xfId="0" applyFont="1" applyBorder="1" applyAlignment="1">
      <alignment horizontal="centerContinuous" vertical="center" shrinkToFit="1"/>
    </xf>
    <xf numFmtId="0" fontId="0" fillId="0" borderId="0" xfId="0" applyFont="1" applyBorder="1" applyAlignment="1">
      <alignment horizontal="centerContinuous" vertical="center" shrinkToFit="1"/>
    </xf>
    <xf numFmtId="0" fontId="0" fillId="0" borderId="6" xfId="0" applyFont="1" applyBorder="1" applyAlignment="1">
      <alignment horizontal="centerContinuous" vertical="center" shrinkToFit="1"/>
    </xf>
    <xf numFmtId="0" fontId="0" fillId="0" borderId="8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Font="1" applyBorder="1" applyAlignment="1">
      <alignment horizontal="centerContinuous" vertical="center" wrapText="1" shrinkToFit="1"/>
    </xf>
    <xf numFmtId="0" fontId="7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 quotePrefix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right" vertical="center" shrinkToFit="1"/>
    </xf>
    <xf numFmtId="179" fontId="0" fillId="2" borderId="0" xfId="0" applyNumberFormat="1" applyFont="1" applyFill="1" applyAlignment="1" quotePrefix="1">
      <alignment horizontal="left" vertical="center"/>
    </xf>
    <xf numFmtId="0" fontId="20" fillId="2" borderId="0" xfId="0" applyFont="1" applyFill="1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right" vertical="center" shrinkToFit="1"/>
    </xf>
    <xf numFmtId="198" fontId="8" fillId="0" borderId="0" xfId="0" applyNumberFormat="1" applyFont="1" applyFill="1" applyBorder="1" applyAlignment="1">
      <alignment horizontal="right" vertical="center"/>
    </xf>
    <xf numFmtId="198" fontId="8" fillId="0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8" fillId="0" borderId="3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Continuous" vertical="center"/>
    </xf>
    <xf numFmtId="0" fontId="4" fillId="2" borderId="0" xfId="0" applyFont="1" applyFill="1" applyAlignment="1">
      <alignment horizontal="left" vertical="center"/>
    </xf>
    <xf numFmtId="186" fontId="0" fillId="0" borderId="0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181" fontId="33" fillId="0" borderId="1" xfId="21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left" vertical="center" indent="1" shrinkToFit="1"/>
    </xf>
    <xf numFmtId="179" fontId="6" fillId="0" borderId="12" xfId="0" applyNumberFormat="1" applyFont="1" applyFill="1" applyBorder="1" applyAlignment="1">
      <alignment horizontal="center" vertical="center"/>
    </xf>
    <xf numFmtId="198" fontId="22" fillId="0" borderId="0" xfId="17" applyNumberFormat="1" applyFont="1" applyBorder="1" applyAlignment="1">
      <alignment horizontal="right" vertical="center"/>
    </xf>
    <xf numFmtId="198" fontId="22" fillId="0" borderId="0" xfId="0" applyNumberFormat="1" applyFont="1" applyAlignment="1">
      <alignment horizontal="right" vertical="center"/>
    </xf>
    <xf numFmtId="198" fontId="22" fillId="0" borderId="0" xfId="0" applyNumberFormat="1" applyFont="1" applyFill="1" applyBorder="1" applyAlignment="1">
      <alignment horizontal="right" vertical="center"/>
    </xf>
    <xf numFmtId="198" fontId="25" fillId="0" borderId="1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86" fontId="6" fillId="0" borderId="12" xfId="17" applyNumberFormat="1" applyFont="1" applyBorder="1" applyAlignment="1">
      <alignment horizontal="center" vertical="center" shrinkToFit="1"/>
    </xf>
    <xf numFmtId="179" fontId="6" fillId="0" borderId="2" xfId="0" applyNumberFormat="1" applyFont="1" applyFill="1" applyBorder="1" applyAlignment="1">
      <alignment horizontal="center" vertical="center" shrinkToFit="1"/>
    </xf>
    <xf numFmtId="179" fontId="0" fillId="0" borderId="2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179" fontId="0" fillId="0" borderId="7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indent="1" shrinkToFit="1"/>
    </xf>
    <xf numFmtId="0" fontId="22" fillId="0" borderId="7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81" fontId="33" fillId="0" borderId="1" xfId="21" applyFont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 indent="1"/>
    </xf>
    <xf numFmtId="0" fontId="33" fillId="0" borderId="9" xfId="0" applyFont="1" applyBorder="1" applyAlignment="1">
      <alignment horizontal="left" vertical="center" indent="1"/>
    </xf>
    <xf numFmtId="181" fontId="33" fillId="0" borderId="0" xfId="21" applyFont="1" applyBorder="1" applyAlignment="1">
      <alignment horizontal="left" vertical="center" indent="1"/>
    </xf>
    <xf numFmtId="0" fontId="33" fillId="0" borderId="1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181" fontId="8" fillId="0" borderId="1" xfId="2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 shrinkToFit="1"/>
    </xf>
    <xf numFmtId="0" fontId="22" fillId="0" borderId="12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wrapText="1"/>
    </xf>
    <xf numFmtId="41" fontId="8" fillId="0" borderId="1" xfId="17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181" fontId="33" fillId="0" borderId="0" xfId="2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188" fontId="8" fillId="0" borderId="1" xfId="19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 shrinkToFit="1"/>
    </xf>
    <xf numFmtId="201" fontId="8" fillId="0" borderId="0" xfId="0" applyNumberFormat="1" applyFont="1" applyFill="1" applyBorder="1" applyAlignment="1">
      <alignment horizontal="center" vertical="center" shrinkToFit="1"/>
    </xf>
    <xf numFmtId="188" fontId="6" fillId="0" borderId="2" xfId="19" applyNumberFormat="1" applyFont="1" applyFill="1" applyBorder="1" applyAlignment="1">
      <alignment horizontal="center" vertical="center"/>
    </xf>
    <xf numFmtId="182" fontId="8" fillId="0" borderId="0" xfId="18" applyFont="1" applyBorder="1" applyAlignment="1">
      <alignment horizontal="center" vertical="center"/>
    </xf>
    <xf numFmtId="182" fontId="8" fillId="0" borderId="3" xfId="18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vertical="center"/>
    </xf>
    <xf numFmtId="198" fontId="6" fillId="0" borderId="12" xfId="0" applyNumberFormat="1" applyFont="1" applyFill="1" applyBorder="1" applyAlignment="1">
      <alignment horizontal="center" vertical="center"/>
    </xf>
    <xf numFmtId="198" fontId="6" fillId="0" borderId="12" xfId="0" applyNumberFormat="1" applyFont="1" applyFill="1" applyBorder="1" applyAlignment="1">
      <alignment horizontal="right" vertical="center" shrinkToFit="1"/>
    </xf>
    <xf numFmtId="198" fontId="6" fillId="0" borderId="12" xfId="0" applyNumberFormat="1" applyFont="1" applyFill="1" applyBorder="1" applyAlignment="1">
      <alignment horizontal="right" vertical="center"/>
    </xf>
    <xf numFmtId="198" fontId="6" fillId="0" borderId="7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shrinkToFit="1"/>
    </xf>
    <xf numFmtId="183" fontId="0" fillId="2" borderId="0" xfId="0" applyNumberFormat="1" applyFont="1" applyFill="1" applyAlignment="1">
      <alignment vertical="center"/>
    </xf>
    <xf numFmtId="0" fontId="4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8" fillId="0" borderId="3" xfId="0" applyFont="1" applyBorder="1" applyAlignment="1">
      <alignment vertical="center"/>
    </xf>
    <xf numFmtId="181" fontId="8" fillId="0" borderId="3" xfId="21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right" vertical="center" wrapText="1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81" fontId="8" fillId="0" borderId="3" xfId="2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1"/>
    </xf>
    <xf numFmtId="181" fontId="8" fillId="0" borderId="3" xfId="2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3"/>
    </xf>
    <xf numFmtId="0" fontId="33" fillId="0" borderId="0" xfId="0" applyFont="1" applyBorder="1" applyAlignment="1">
      <alignment horizontal="left" vertical="center" indent="3"/>
    </xf>
    <xf numFmtId="181" fontId="33" fillId="0" borderId="0" xfId="21" applyFont="1" applyBorder="1" applyAlignment="1">
      <alignment horizontal="left" vertical="center" indent="3"/>
    </xf>
    <xf numFmtId="0" fontId="33" fillId="0" borderId="0" xfId="0" applyFont="1" applyBorder="1" applyAlignment="1">
      <alignment horizontal="left" vertical="center" indent="2"/>
    </xf>
    <xf numFmtId="181" fontId="33" fillId="0" borderId="0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81" fontId="8" fillId="0" borderId="1" xfId="21" applyFont="1" applyBorder="1" applyAlignment="1">
      <alignment horizontal="left" vertical="center" indent="1"/>
    </xf>
    <xf numFmtId="181" fontId="8" fillId="0" borderId="0" xfId="21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41" fontId="8" fillId="0" borderId="1" xfId="17" applyFont="1" applyBorder="1" applyAlignment="1">
      <alignment horizontal="right" vertical="center"/>
    </xf>
    <xf numFmtId="41" fontId="8" fillId="0" borderId="0" xfId="17" applyFont="1" applyBorder="1" applyAlignment="1">
      <alignment horizontal="right" vertical="center"/>
    </xf>
    <xf numFmtId="41" fontId="8" fillId="0" borderId="0" xfId="17" applyFont="1" applyFill="1" applyBorder="1" applyAlignment="1">
      <alignment horizontal="right" vertical="center"/>
    </xf>
    <xf numFmtId="41" fontId="8" fillId="0" borderId="0" xfId="17" applyFont="1" applyFill="1" applyAlignment="1">
      <alignment horizontal="right" vertical="center"/>
    </xf>
    <xf numFmtId="41" fontId="6" fillId="0" borderId="12" xfId="17" applyFont="1" applyFill="1" applyBorder="1" applyAlignment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41" fontId="8" fillId="0" borderId="2" xfId="17" applyFont="1" applyBorder="1" applyAlignment="1">
      <alignment horizontal="right" vertical="center"/>
    </xf>
    <xf numFmtId="41" fontId="8" fillId="0" borderId="12" xfId="17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86" fontId="6" fillId="0" borderId="0" xfId="17" applyNumberFormat="1" applyFont="1" applyBorder="1" applyAlignment="1">
      <alignment horizontal="center" vertical="center" shrinkToFit="1"/>
    </xf>
    <xf numFmtId="41" fontId="6" fillId="0" borderId="0" xfId="17" applyFont="1" applyFill="1" applyBorder="1" applyAlignment="1">
      <alignment horizontal="right" vertical="center"/>
    </xf>
    <xf numFmtId="0" fontId="0" fillId="0" borderId="0" xfId="0" applyFont="1" applyBorder="1" applyAlignment="1" quotePrefix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indent="2" shrinkToFit="1"/>
    </xf>
    <xf numFmtId="181" fontId="8" fillId="0" borderId="1" xfId="21" applyFont="1" applyBorder="1" applyAlignment="1">
      <alignment horizontal="left" vertical="center" indent="2" shrinkToFit="1"/>
    </xf>
    <xf numFmtId="0" fontId="8" fillId="0" borderId="1" xfId="0" applyFont="1" applyBorder="1" applyAlignment="1">
      <alignment horizontal="left" vertical="center" indent="2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 shrinkToFit="1"/>
    </xf>
    <xf numFmtId="0" fontId="0" fillId="0" borderId="12" xfId="0" applyFont="1" applyBorder="1" applyAlignment="1">
      <alignment horizontal="left" vertical="center" wrapText="1" indent="1" shrinkToFit="1"/>
    </xf>
    <xf numFmtId="180" fontId="0" fillId="0" borderId="0" xfId="0" applyNumberFormat="1" applyFont="1" applyAlignment="1">
      <alignment vertical="center"/>
    </xf>
    <xf numFmtId="180" fontId="0" fillId="0" borderId="3" xfId="17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 wrapText="1" indent="1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 quotePrefix="1">
      <alignment horizontal="left" vertical="center" wrapText="1" shrinkToFit="1"/>
    </xf>
    <xf numFmtId="0" fontId="8" fillId="0" borderId="1" xfId="0" applyFont="1" applyBorder="1" applyAlignment="1">
      <alignment horizontal="left" vertical="center" indent="6" shrinkToFit="1"/>
    </xf>
    <xf numFmtId="181" fontId="8" fillId="0" borderId="1" xfId="21" applyFont="1" applyBorder="1" applyAlignment="1">
      <alignment horizontal="left" vertical="center" indent="6" shrinkToFit="1"/>
    </xf>
    <xf numFmtId="3" fontId="8" fillId="0" borderId="0" xfId="0" applyNumberFormat="1" applyFont="1" applyBorder="1" applyAlignment="1">
      <alignment horizontal="right" vertical="center"/>
    </xf>
    <xf numFmtId="41" fontId="0" fillId="0" borderId="0" xfId="17" applyFont="1" applyFill="1" applyAlignment="1">
      <alignment horizontal="right" vertical="center" shrinkToFit="1"/>
    </xf>
    <xf numFmtId="41" fontId="0" fillId="0" borderId="3" xfId="17" applyFont="1" applyFill="1" applyBorder="1" applyAlignment="1">
      <alignment horizontal="right" vertical="center" shrinkToFit="1"/>
    </xf>
    <xf numFmtId="41" fontId="0" fillId="0" borderId="12" xfId="17" applyFont="1" applyFill="1" applyBorder="1" applyAlignment="1">
      <alignment horizontal="right" vertical="center" shrinkToFit="1"/>
    </xf>
    <xf numFmtId="180" fontId="0" fillId="0" borderId="1" xfId="17" applyNumberFormat="1" applyFont="1" applyFill="1" applyBorder="1" applyAlignment="1">
      <alignment horizontal="center" vertical="center"/>
    </xf>
    <xf numFmtId="180" fontId="0" fillId="0" borderId="0" xfId="17" applyNumberFormat="1" applyFont="1" applyFill="1" applyBorder="1" applyAlignment="1">
      <alignment horizontal="center" vertical="center"/>
    </xf>
    <xf numFmtId="180" fontId="0" fillId="0" borderId="3" xfId="17" applyNumberFormat="1" applyFont="1" applyFill="1" applyBorder="1" applyAlignment="1">
      <alignment horizontal="center" vertical="center"/>
    </xf>
    <xf numFmtId="180" fontId="6" fillId="0" borderId="0" xfId="17" applyNumberFormat="1" applyFont="1" applyFill="1" applyAlignment="1">
      <alignment horizontal="center" vertical="center"/>
    </xf>
    <xf numFmtId="180" fontId="0" fillId="0" borderId="12" xfId="17" applyNumberFormat="1" applyFont="1" applyFill="1" applyBorder="1" applyAlignment="1">
      <alignment horizontal="center" vertical="center"/>
    </xf>
    <xf numFmtId="180" fontId="0" fillId="0" borderId="7" xfId="17" applyNumberFormat="1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right" vertical="center" shrinkToFit="1"/>
    </xf>
    <xf numFmtId="41" fontId="6" fillId="0" borderId="12" xfId="17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left" vertical="center"/>
    </xf>
    <xf numFmtId="181" fontId="33" fillId="0" borderId="1" xfId="21" applyFont="1" applyFill="1" applyBorder="1" applyAlignment="1">
      <alignment horizontal="left" vertical="center"/>
    </xf>
    <xf numFmtId="181" fontId="33" fillId="0" borderId="0" xfId="2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/>
    </xf>
    <xf numFmtId="41" fontId="6" fillId="0" borderId="7" xfId="17" applyFont="1" applyFill="1" applyBorder="1" applyAlignment="1">
      <alignment horizontal="right" vertical="center" shrinkToFit="1"/>
    </xf>
    <xf numFmtId="0" fontId="8" fillId="0" borderId="3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2"/>
    </xf>
    <xf numFmtId="181" fontId="8" fillId="0" borderId="1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1" fontId="0" fillId="0" borderId="0" xfId="17" applyFont="1" applyFill="1" applyAlignment="1">
      <alignment horizontal="right" vertical="center"/>
    </xf>
    <xf numFmtId="41" fontId="0" fillId="0" borderId="3" xfId="17" applyFont="1" applyFill="1" applyBorder="1" applyAlignment="1">
      <alignment horizontal="right" vertical="center"/>
    </xf>
    <xf numFmtId="41" fontId="6" fillId="0" borderId="0" xfId="17" applyFont="1" applyFill="1" applyAlignment="1">
      <alignment horizontal="right" vertical="center" shrinkToFit="1"/>
    </xf>
    <xf numFmtId="186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indent="1" shrinkToFit="1"/>
    </xf>
    <xf numFmtId="179" fontId="6" fillId="0" borderId="12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0" fontId="8" fillId="0" borderId="3" xfId="17" applyNumberFormat="1" applyFont="1" applyBorder="1" applyAlignment="1">
      <alignment horizontal="right" vertical="center" indent="2"/>
    </xf>
    <xf numFmtId="180" fontId="8" fillId="0" borderId="7" xfId="17" applyNumberFormat="1" applyFont="1" applyBorder="1" applyAlignment="1">
      <alignment horizontal="right" vertical="center" indent="2"/>
    </xf>
    <xf numFmtId="180" fontId="8" fillId="0" borderId="1" xfId="17" applyNumberFormat="1" applyFont="1" applyBorder="1" applyAlignment="1">
      <alignment horizontal="right" vertical="center" indent="2"/>
    </xf>
    <xf numFmtId="180" fontId="8" fillId="0" borderId="0" xfId="17" applyNumberFormat="1" applyFont="1" applyBorder="1" applyAlignment="1">
      <alignment horizontal="right" vertical="center" indent="2"/>
    </xf>
    <xf numFmtId="180" fontId="8" fillId="0" borderId="0" xfId="17" applyNumberFormat="1" applyFont="1" applyFill="1" applyBorder="1" applyAlignment="1">
      <alignment horizontal="right" vertical="center" indent="2"/>
    </xf>
    <xf numFmtId="180" fontId="6" fillId="0" borderId="12" xfId="17" applyNumberFormat="1" applyFont="1" applyFill="1" applyBorder="1" applyAlignment="1">
      <alignment horizontal="right" vertical="center" indent="2"/>
    </xf>
    <xf numFmtId="180" fontId="8" fillId="0" borderId="1" xfId="17" applyNumberFormat="1" applyFont="1" applyBorder="1" applyAlignment="1">
      <alignment horizontal="right" vertical="center" indent="1"/>
    </xf>
    <xf numFmtId="180" fontId="8" fillId="0" borderId="0" xfId="17" applyNumberFormat="1" applyFont="1" applyBorder="1" applyAlignment="1">
      <alignment horizontal="right" vertical="center" indent="1"/>
    </xf>
    <xf numFmtId="180" fontId="8" fillId="0" borderId="1" xfId="17" applyNumberFormat="1" applyFont="1" applyFill="1" applyBorder="1" applyAlignment="1">
      <alignment horizontal="right" vertical="center" indent="1"/>
    </xf>
    <xf numFmtId="180" fontId="8" fillId="0" borderId="0" xfId="17" applyNumberFormat="1" applyFont="1" applyFill="1" applyBorder="1" applyAlignment="1">
      <alignment horizontal="right" vertical="center" indent="1"/>
    </xf>
    <xf numFmtId="180" fontId="6" fillId="0" borderId="12" xfId="17" applyNumberFormat="1" applyFont="1" applyFill="1" applyBorder="1" applyAlignment="1">
      <alignment horizontal="right" vertical="center" indent="1"/>
    </xf>
    <xf numFmtId="180" fontId="8" fillId="0" borderId="0" xfId="17" applyNumberFormat="1" applyFont="1" applyFill="1" applyBorder="1" applyAlignment="1">
      <alignment horizontal="center" vertical="center"/>
    </xf>
    <xf numFmtId="180" fontId="6" fillId="0" borderId="12" xfId="17" applyNumberFormat="1" applyFont="1" applyFill="1" applyBorder="1" applyAlignment="1">
      <alignment horizontal="center" vertical="center"/>
    </xf>
    <xf numFmtId="180" fontId="0" fillId="0" borderId="0" xfId="17" applyNumberFormat="1" applyFont="1" applyBorder="1" applyAlignment="1">
      <alignment horizontal="right" vertical="center" indent="2"/>
    </xf>
    <xf numFmtId="180" fontId="8" fillId="0" borderId="0" xfId="17" applyNumberFormat="1" applyFont="1" applyFill="1" applyAlignment="1">
      <alignment horizontal="right" vertical="center" indent="1"/>
    </xf>
    <xf numFmtId="180" fontId="6" fillId="0" borderId="12" xfId="17" applyNumberFormat="1" applyFont="1" applyBorder="1" applyAlignment="1">
      <alignment horizontal="right" vertical="center" indent="1"/>
    </xf>
    <xf numFmtId="180" fontId="8" fillId="0" borderId="3" xfId="17" applyNumberFormat="1" applyFont="1" applyFill="1" applyBorder="1" applyAlignment="1">
      <alignment horizontal="right" vertical="center" indent="1"/>
    </xf>
    <xf numFmtId="180" fontId="6" fillId="0" borderId="7" xfId="17" applyNumberFormat="1" applyFont="1" applyFill="1" applyBorder="1" applyAlignment="1">
      <alignment horizontal="right" vertical="center" indent="1"/>
    </xf>
    <xf numFmtId="180" fontId="8" fillId="0" borderId="0" xfId="17" applyNumberFormat="1" applyFont="1" applyBorder="1" applyAlignment="1" quotePrefix="1">
      <alignment horizontal="center" vertical="center"/>
    </xf>
    <xf numFmtId="198" fontId="22" fillId="0" borderId="0" xfId="17" applyNumberFormat="1" applyFont="1" applyBorder="1" applyAlignment="1">
      <alignment horizontal="right" vertical="center" indent="2"/>
    </xf>
    <xf numFmtId="198" fontId="22" fillId="0" borderId="0" xfId="0" applyNumberFormat="1" applyFont="1" applyAlignment="1">
      <alignment horizontal="right" vertical="center" indent="2"/>
    </xf>
    <xf numFmtId="198" fontId="22" fillId="0" borderId="0" xfId="0" applyNumberFormat="1" applyFont="1" applyFill="1" applyBorder="1" applyAlignment="1">
      <alignment horizontal="right" vertical="center" indent="2"/>
    </xf>
    <xf numFmtId="198" fontId="25" fillId="0" borderId="12" xfId="0" applyNumberFormat="1" applyFont="1" applyFill="1" applyBorder="1" applyAlignment="1">
      <alignment horizontal="right" vertical="center" indent="2"/>
    </xf>
    <xf numFmtId="198" fontId="22" fillId="0" borderId="0" xfId="17" applyNumberFormat="1" applyFont="1" applyBorder="1" applyAlignment="1">
      <alignment horizontal="right" vertical="center" indent="1"/>
    </xf>
    <xf numFmtId="198" fontId="22" fillId="0" borderId="0" xfId="0" applyNumberFormat="1" applyFont="1" applyAlignment="1">
      <alignment horizontal="right" vertical="center" indent="1"/>
    </xf>
    <xf numFmtId="198" fontId="22" fillId="0" borderId="0" xfId="0" applyNumberFormat="1" applyFont="1" applyFill="1" applyBorder="1" applyAlignment="1">
      <alignment horizontal="right" vertical="center" indent="1"/>
    </xf>
    <xf numFmtId="198" fontId="25" fillId="0" borderId="12" xfId="0" applyNumberFormat="1" applyFont="1" applyFill="1" applyBorder="1" applyAlignment="1">
      <alignment horizontal="right" vertical="center" indent="1"/>
    </xf>
    <xf numFmtId="203" fontId="22" fillId="0" borderId="0" xfId="17" applyNumberFormat="1" applyFont="1" applyBorder="1" applyAlignment="1">
      <alignment horizontal="right" vertical="center" indent="1"/>
    </xf>
    <xf numFmtId="203" fontId="22" fillId="0" borderId="0" xfId="0" applyNumberFormat="1" applyFont="1" applyAlignment="1">
      <alignment horizontal="right" vertical="center" indent="1"/>
    </xf>
    <xf numFmtId="180" fontId="0" fillId="0" borderId="0" xfId="17" applyNumberFormat="1" applyFont="1" applyBorder="1" applyAlignment="1">
      <alignment horizontal="right" vertical="center" indent="1"/>
    </xf>
    <xf numFmtId="180" fontId="8" fillId="0" borderId="8" xfId="17" applyNumberFormat="1" applyFont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/>
    </xf>
    <xf numFmtId="180" fontId="8" fillId="0" borderId="0" xfId="17" applyNumberFormat="1" applyFont="1" applyAlignment="1">
      <alignment horizontal="center" vertical="center"/>
    </xf>
    <xf numFmtId="180" fontId="8" fillId="0" borderId="0" xfId="17" applyNumberFormat="1" applyFont="1" applyAlignment="1">
      <alignment horizontal="right" vertical="center" indent="2"/>
    </xf>
    <xf numFmtId="180" fontId="8" fillId="0" borderId="0" xfId="17" applyNumberFormat="1" applyFont="1" applyAlignment="1">
      <alignment horizontal="right" vertical="center" indent="1"/>
    </xf>
    <xf numFmtId="180" fontId="8" fillId="0" borderId="3" xfId="17" applyNumberFormat="1" applyFont="1" applyBorder="1" applyAlignment="1">
      <alignment horizontal="right" vertical="center" indent="1"/>
    </xf>
    <xf numFmtId="180" fontId="8" fillId="0" borderId="0" xfId="17" applyNumberFormat="1" applyFont="1" applyBorder="1" applyAlignment="1">
      <alignment horizontal="right" vertical="center" indent="1" shrinkToFit="1"/>
    </xf>
    <xf numFmtId="180" fontId="0" fillId="0" borderId="0" xfId="17" applyNumberFormat="1" applyFont="1" applyAlignment="1">
      <alignment horizontal="right" vertical="center" indent="1" shrinkToFit="1"/>
    </xf>
    <xf numFmtId="180" fontId="6" fillId="0" borderId="12" xfId="17" applyNumberFormat="1" applyFont="1" applyBorder="1" applyAlignment="1">
      <alignment horizontal="right" vertical="center" indent="1" shrinkToFit="1"/>
    </xf>
    <xf numFmtId="180" fontId="8" fillId="0" borderId="0" xfId="17" applyNumberFormat="1" applyFont="1" applyBorder="1" applyAlignment="1">
      <alignment horizontal="right" vertical="center" indent="2" shrinkToFit="1"/>
    </xf>
    <xf numFmtId="180" fontId="0" fillId="0" borderId="0" xfId="17" applyNumberFormat="1" applyFont="1" applyAlignment="1">
      <alignment horizontal="right" vertical="center" indent="2" shrinkToFit="1"/>
    </xf>
    <xf numFmtId="180" fontId="6" fillId="0" borderId="12" xfId="17" applyNumberFormat="1" applyFont="1" applyBorder="1" applyAlignment="1">
      <alignment horizontal="right" vertical="center" indent="2" shrinkToFit="1"/>
    </xf>
    <xf numFmtId="180" fontId="8" fillId="0" borderId="3" xfId="17" applyNumberFormat="1" applyFont="1" applyBorder="1" applyAlignment="1">
      <alignment horizontal="right" vertical="center" indent="2" shrinkToFit="1"/>
    </xf>
    <xf numFmtId="180" fontId="6" fillId="0" borderId="7" xfId="17" applyNumberFormat="1" applyFont="1" applyBorder="1" applyAlignment="1">
      <alignment horizontal="right" vertical="center" indent="2" shrinkToFit="1"/>
    </xf>
    <xf numFmtId="41" fontId="8" fillId="0" borderId="0" xfId="17" applyFont="1" applyAlignment="1">
      <alignment horizontal="center" vertical="center" shrinkToFit="1"/>
    </xf>
    <xf numFmtId="41" fontId="8" fillId="0" borderId="0" xfId="17" applyFont="1" applyBorder="1" applyAlignment="1">
      <alignment horizontal="center" vertical="center" shrinkToFit="1"/>
    </xf>
    <xf numFmtId="41" fontId="6" fillId="0" borderId="12" xfId="17" applyFont="1" applyBorder="1" applyAlignment="1">
      <alignment horizontal="center" vertical="center" shrinkToFit="1"/>
    </xf>
    <xf numFmtId="180" fontId="8" fillId="0" borderId="0" xfId="17" applyNumberFormat="1" applyFont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 shrinkToFit="1"/>
    </xf>
    <xf numFmtId="180" fontId="8" fillId="0" borderId="0" xfId="17" applyNumberFormat="1" applyFont="1" applyFill="1" applyAlignment="1">
      <alignment horizontal="center" vertical="center" shrinkToFit="1"/>
    </xf>
    <xf numFmtId="180" fontId="6" fillId="0" borderId="12" xfId="17" applyNumberFormat="1" applyFont="1" applyFill="1" applyBorder="1" applyAlignment="1">
      <alignment horizontal="center" vertical="center" shrinkToFit="1"/>
    </xf>
    <xf numFmtId="180" fontId="8" fillId="0" borderId="1" xfId="17" applyNumberFormat="1" applyFont="1" applyBorder="1" applyAlignment="1">
      <alignment horizontal="center" vertical="center" shrinkToFit="1"/>
    </xf>
    <xf numFmtId="180" fontId="8" fillId="0" borderId="1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Fill="1" applyBorder="1" applyAlignment="1">
      <alignment horizontal="center" vertical="center" shrinkToFit="1"/>
    </xf>
    <xf numFmtId="180" fontId="6" fillId="0" borderId="2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Alignment="1">
      <alignment horizontal="right" vertical="center" indent="1" shrinkToFit="1"/>
    </xf>
    <xf numFmtId="180" fontId="8" fillId="0" borderId="0" xfId="17" applyNumberFormat="1" applyFont="1" applyFill="1" applyBorder="1" applyAlignment="1">
      <alignment horizontal="right" vertical="center" indent="1" shrinkToFit="1"/>
    </xf>
    <xf numFmtId="180" fontId="6" fillId="0" borderId="12" xfId="17" applyNumberFormat="1" applyFont="1" applyFill="1" applyBorder="1" applyAlignment="1">
      <alignment horizontal="right" vertical="center" indent="1" shrinkToFit="1"/>
    </xf>
    <xf numFmtId="180" fontId="8" fillId="0" borderId="0" xfId="17" applyNumberFormat="1" applyFont="1" applyAlignment="1">
      <alignment horizontal="right" vertical="center" indent="2" shrinkToFit="1"/>
    </xf>
    <xf numFmtId="180" fontId="8" fillId="0" borderId="0" xfId="17" applyNumberFormat="1" applyFont="1" applyFill="1" applyBorder="1" applyAlignment="1">
      <alignment horizontal="right" vertical="center" indent="2" shrinkToFit="1"/>
    </xf>
    <xf numFmtId="180" fontId="6" fillId="0" borderId="12" xfId="17" applyNumberFormat="1" applyFont="1" applyFill="1" applyBorder="1" applyAlignment="1">
      <alignment horizontal="right" vertical="center" indent="2" shrinkToFit="1"/>
    </xf>
    <xf numFmtId="180" fontId="8" fillId="0" borderId="0" xfId="17" applyNumberFormat="1" applyFont="1" applyAlignment="1">
      <alignment horizontal="right" vertical="center" indent="4" shrinkToFit="1"/>
    </xf>
    <xf numFmtId="180" fontId="8" fillId="0" borderId="0" xfId="17" applyNumberFormat="1" applyFont="1" applyAlignment="1">
      <alignment horizontal="right" vertical="center" indent="3" shrinkToFit="1"/>
    </xf>
    <xf numFmtId="180" fontId="8" fillId="0" borderId="0" xfId="17" applyNumberFormat="1" applyFont="1" applyBorder="1" applyAlignment="1">
      <alignment horizontal="right" vertical="center" indent="3" shrinkToFit="1"/>
    </xf>
    <xf numFmtId="180" fontId="8" fillId="0" borderId="0" xfId="17" applyNumberFormat="1" applyFont="1" applyFill="1" applyBorder="1" applyAlignment="1">
      <alignment horizontal="right" vertical="center" indent="3" shrinkToFit="1"/>
    </xf>
    <xf numFmtId="180" fontId="6" fillId="0" borderId="12" xfId="17" applyNumberFormat="1" applyFont="1" applyFill="1" applyBorder="1" applyAlignment="1">
      <alignment horizontal="right" vertical="center" indent="3" shrinkToFit="1"/>
    </xf>
    <xf numFmtId="180" fontId="6" fillId="0" borderId="0" xfId="17" applyNumberFormat="1" applyFont="1" applyAlignment="1">
      <alignment horizontal="right" vertical="center" indent="2" shrinkToFit="1"/>
    </xf>
    <xf numFmtId="180" fontId="0" fillId="0" borderId="0" xfId="17" applyNumberFormat="1" applyFont="1" applyFill="1" applyAlignment="1">
      <alignment horizontal="right" vertical="center" indent="2" shrinkToFit="1"/>
    </xf>
    <xf numFmtId="180" fontId="0" fillId="0" borderId="12" xfId="17" applyNumberFormat="1" applyFont="1" applyFill="1" applyBorder="1" applyAlignment="1">
      <alignment horizontal="right" vertical="center" indent="2" shrinkToFit="1"/>
    </xf>
    <xf numFmtId="180" fontId="8" fillId="0" borderId="0" xfId="17" applyNumberFormat="1" applyFont="1" applyBorder="1" applyAlignment="1">
      <alignment horizontal="right" vertical="center" indent="3"/>
    </xf>
    <xf numFmtId="180" fontId="6" fillId="0" borderId="0" xfId="17" applyNumberFormat="1" applyFont="1" applyAlignment="1">
      <alignment horizontal="right" vertical="center" indent="1" shrinkToFit="1"/>
    </xf>
    <xf numFmtId="180" fontId="0" fillId="0" borderId="0" xfId="17" applyNumberFormat="1" applyFont="1" applyFill="1" applyBorder="1" applyAlignment="1">
      <alignment horizontal="right" vertical="center" indent="1" shrinkToFit="1"/>
    </xf>
    <xf numFmtId="180" fontId="0" fillId="0" borderId="0" xfId="17" applyNumberFormat="1" applyFont="1" applyFill="1" applyAlignment="1">
      <alignment horizontal="right" vertical="center" indent="1" shrinkToFit="1"/>
    </xf>
    <xf numFmtId="180" fontId="0" fillId="0" borderId="12" xfId="17" applyNumberFormat="1" applyFont="1" applyFill="1" applyBorder="1" applyAlignment="1">
      <alignment horizontal="right" vertical="center" indent="1" shrinkToFit="1"/>
    </xf>
    <xf numFmtId="180" fontId="8" fillId="0" borderId="0" xfId="17" applyNumberFormat="1" applyFont="1" applyBorder="1" applyAlignment="1">
      <alignment horizontal="right" vertical="center" indent="4"/>
    </xf>
    <xf numFmtId="180" fontId="6" fillId="0" borderId="0" xfId="17" applyNumberFormat="1" applyFont="1" applyAlignment="1">
      <alignment horizontal="right" vertical="center" indent="4" shrinkToFit="1"/>
    </xf>
    <xf numFmtId="180" fontId="0" fillId="0" borderId="0" xfId="17" applyNumberFormat="1" applyFont="1" applyFill="1" applyAlignment="1">
      <alignment horizontal="right" vertical="center" indent="4" shrinkToFit="1"/>
    </xf>
    <xf numFmtId="180" fontId="0" fillId="0" borderId="12" xfId="17" applyNumberFormat="1" applyFont="1" applyFill="1" applyBorder="1" applyAlignment="1">
      <alignment horizontal="right" vertical="center" indent="4" shrinkToFit="1"/>
    </xf>
    <xf numFmtId="180" fontId="8" fillId="0" borderId="0" xfId="17" applyNumberFormat="1" applyFont="1" applyFill="1" applyAlignment="1">
      <alignment horizontal="center" vertical="center"/>
    </xf>
    <xf numFmtId="180" fontId="0" fillId="0" borderId="2" xfId="17" applyNumberFormat="1" applyFont="1" applyFill="1" applyBorder="1" applyAlignment="1">
      <alignment horizontal="center" vertical="center"/>
    </xf>
    <xf numFmtId="180" fontId="0" fillId="0" borderId="12" xfId="17" applyNumberFormat="1" applyFont="1" applyFill="1" applyBorder="1" applyAlignment="1">
      <alignment horizontal="center" vertical="center"/>
    </xf>
    <xf numFmtId="180" fontId="6" fillId="0" borderId="0" xfId="17" applyNumberFormat="1" applyFont="1" applyFill="1" applyAlignment="1">
      <alignment horizontal="right" vertical="center" indent="1"/>
    </xf>
    <xf numFmtId="180" fontId="0" fillId="0" borderId="12" xfId="17" applyNumberFormat="1" applyFont="1" applyFill="1" applyBorder="1" applyAlignment="1">
      <alignment horizontal="right" vertical="center" indent="1"/>
    </xf>
    <xf numFmtId="180" fontId="0" fillId="0" borderId="12" xfId="17" applyNumberFormat="1" applyFont="1" applyBorder="1" applyAlignment="1">
      <alignment horizontal="right" vertical="center" indent="1"/>
    </xf>
    <xf numFmtId="180" fontId="0" fillId="0" borderId="0" xfId="17" applyNumberFormat="1" applyFont="1" applyBorder="1" applyAlignment="1">
      <alignment horizontal="right" vertical="center" indent="3"/>
    </xf>
    <xf numFmtId="180" fontId="8" fillId="0" borderId="0" xfId="17" applyNumberFormat="1" applyFont="1" applyFill="1" applyAlignment="1">
      <alignment horizontal="right" vertical="center" indent="3"/>
    </xf>
    <xf numFmtId="180" fontId="6" fillId="0" borderId="0" xfId="17" applyNumberFormat="1" applyFont="1" applyFill="1" applyAlignment="1">
      <alignment horizontal="right" vertical="center" indent="3"/>
    </xf>
    <xf numFmtId="180" fontId="0" fillId="0" borderId="12" xfId="17" applyNumberFormat="1" applyFont="1" applyBorder="1" applyAlignment="1">
      <alignment horizontal="right" vertical="center" indent="3"/>
    </xf>
    <xf numFmtId="180" fontId="0" fillId="0" borderId="7" xfId="17" applyNumberFormat="1" applyFont="1" applyBorder="1" applyAlignment="1">
      <alignment horizontal="right" vertical="center" indent="1"/>
    </xf>
    <xf numFmtId="180" fontId="0" fillId="0" borderId="0" xfId="17" applyNumberFormat="1" applyFont="1" applyBorder="1" applyAlignment="1">
      <alignment horizontal="center" vertical="center"/>
    </xf>
    <xf numFmtId="180" fontId="0" fillId="0" borderId="0" xfId="17" applyNumberFormat="1" applyFont="1" applyFill="1" applyAlignment="1">
      <alignment horizontal="center" vertical="center" shrinkToFit="1"/>
    </xf>
    <xf numFmtId="180" fontId="0" fillId="0" borderId="12" xfId="17" applyNumberFormat="1" applyFont="1" applyFill="1" applyBorder="1" applyAlignment="1">
      <alignment horizontal="center" vertical="center" shrinkToFit="1"/>
    </xf>
    <xf numFmtId="180" fontId="0" fillId="0" borderId="0" xfId="17" applyNumberFormat="1" applyFont="1" applyBorder="1" applyAlignment="1">
      <alignment horizontal="right" vertical="center" indent="1"/>
    </xf>
    <xf numFmtId="180" fontId="6" fillId="0" borderId="0" xfId="17" applyNumberFormat="1" applyFont="1" applyBorder="1" applyAlignment="1">
      <alignment horizontal="right" vertical="center" indent="1"/>
    </xf>
    <xf numFmtId="180" fontId="0" fillId="0" borderId="3" xfId="17" applyNumberFormat="1" applyFont="1" applyFill="1" applyBorder="1" applyAlignment="1">
      <alignment horizontal="center" vertical="center" shrinkToFit="1"/>
    </xf>
    <xf numFmtId="180" fontId="0" fillId="0" borderId="7" xfId="17" applyNumberFormat="1" applyFont="1" applyFill="1" applyBorder="1" applyAlignment="1">
      <alignment horizontal="center" vertical="center" shrinkToFit="1"/>
    </xf>
    <xf numFmtId="180" fontId="0" fillId="0" borderId="0" xfId="17" applyNumberFormat="1" applyFont="1" applyBorder="1" applyAlignment="1">
      <alignment horizontal="right" vertical="center" indent="2"/>
    </xf>
    <xf numFmtId="180" fontId="6" fillId="0" borderId="0" xfId="17" applyNumberFormat="1" applyFont="1" applyBorder="1" applyAlignment="1">
      <alignment horizontal="right" vertical="center" indent="2"/>
    </xf>
    <xf numFmtId="180" fontId="6" fillId="0" borderId="3" xfId="17" applyNumberFormat="1" applyFont="1" applyBorder="1" applyAlignment="1">
      <alignment horizontal="right" vertical="center" indent="2"/>
    </xf>
    <xf numFmtId="180" fontId="0" fillId="0" borderId="3" xfId="17" applyNumberFormat="1" applyFont="1" applyFill="1" applyBorder="1" applyAlignment="1">
      <alignment horizontal="right" vertical="center" indent="2" shrinkToFit="1"/>
    </xf>
    <xf numFmtId="180" fontId="0" fillId="0" borderId="1" xfId="17" applyNumberFormat="1" applyFont="1" applyFill="1" applyBorder="1" applyAlignment="1">
      <alignment horizontal="center" vertical="center"/>
    </xf>
    <xf numFmtId="180" fontId="0" fillId="0" borderId="0" xfId="17" applyNumberFormat="1" applyFont="1" applyFill="1" applyBorder="1" applyAlignment="1">
      <alignment horizontal="center" vertical="center"/>
    </xf>
    <xf numFmtId="180" fontId="0" fillId="0" borderId="2" xfId="17" applyNumberFormat="1" applyFont="1" applyFill="1" applyBorder="1" applyAlignment="1">
      <alignment horizontal="center" vertical="center"/>
    </xf>
    <xf numFmtId="180" fontId="0" fillId="0" borderId="12" xfId="17" applyNumberFormat="1" applyFont="1" applyFill="1" applyBorder="1" applyAlignment="1">
      <alignment horizontal="center" vertical="center"/>
    </xf>
    <xf numFmtId="180" fontId="0" fillId="0" borderId="0" xfId="17" applyNumberFormat="1" applyFont="1" applyFill="1" applyBorder="1" applyAlignment="1">
      <alignment horizontal="right" vertical="center" indent="1"/>
    </xf>
    <xf numFmtId="180" fontId="0" fillId="0" borderId="12" xfId="17" applyNumberFormat="1" applyFont="1" applyFill="1" applyBorder="1" applyAlignment="1">
      <alignment horizontal="right" vertical="center" indent="1"/>
    </xf>
    <xf numFmtId="180" fontId="0" fillId="0" borderId="0" xfId="17" applyNumberFormat="1" applyFont="1" applyFill="1" applyBorder="1" applyAlignment="1">
      <alignment horizontal="right" vertical="center" indent="2"/>
    </xf>
    <xf numFmtId="180" fontId="0" fillId="0" borderId="12" xfId="17" applyNumberFormat="1" applyFont="1" applyFill="1" applyBorder="1" applyAlignment="1">
      <alignment horizontal="right" vertical="center" indent="2"/>
    </xf>
    <xf numFmtId="180" fontId="0" fillId="0" borderId="3" xfId="17" applyNumberFormat="1" applyFont="1" applyFill="1" applyBorder="1" applyAlignment="1">
      <alignment horizontal="right" vertical="center" indent="2"/>
    </xf>
    <xf numFmtId="180" fontId="0" fillId="0" borderId="7" xfId="17" applyNumberFormat="1" applyFont="1" applyFill="1" applyBorder="1" applyAlignment="1">
      <alignment horizontal="center" vertical="center"/>
    </xf>
    <xf numFmtId="180" fontId="0" fillId="0" borderId="0" xfId="17" applyNumberFormat="1" applyFont="1" applyAlignment="1">
      <alignment horizontal="right" vertical="center" indent="2"/>
    </xf>
    <xf numFmtId="180" fontId="0" fillId="0" borderId="0" xfId="17" applyNumberFormat="1" applyFont="1" applyAlignment="1">
      <alignment horizontal="right" vertical="center" indent="3"/>
    </xf>
    <xf numFmtId="190" fontId="0" fillId="0" borderId="0" xfId="0" applyNumberFormat="1" applyFont="1" applyBorder="1" applyAlignment="1">
      <alignment horizontal="right" vertical="center" indent="2"/>
    </xf>
    <xf numFmtId="190" fontId="8" fillId="0" borderId="0" xfId="0" applyNumberFormat="1" applyFont="1" applyAlignment="1">
      <alignment horizontal="right" vertical="center" indent="2"/>
    </xf>
    <xf numFmtId="190" fontId="8" fillId="0" borderId="0" xfId="0" applyNumberFormat="1" applyFont="1" applyBorder="1" applyAlignment="1">
      <alignment horizontal="right" vertical="center" indent="2"/>
    </xf>
    <xf numFmtId="0" fontId="6" fillId="0" borderId="7" xfId="0" applyFont="1" applyBorder="1" applyAlignment="1">
      <alignment horizontal="right" vertical="center" indent="2"/>
    </xf>
    <xf numFmtId="180" fontId="0" fillId="0" borderId="1" xfId="17" applyNumberFormat="1" applyFont="1" applyBorder="1" applyAlignment="1">
      <alignment horizontal="right" vertical="center" indent="2"/>
    </xf>
    <xf numFmtId="180" fontId="8" fillId="0" borderId="1" xfId="17" applyNumberFormat="1" applyFont="1" applyBorder="1" applyAlignment="1">
      <alignment horizontal="right" vertical="center" indent="2" shrinkToFit="1"/>
    </xf>
    <xf numFmtId="180" fontId="8" fillId="0" borderId="1" xfId="17" applyNumberFormat="1" applyFont="1" applyFill="1" applyBorder="1" applyAlignment="1">
      <alignment horizontal="right" vertical="center" indent="2" shrinkToFit="1"/>
    </xf>
    <xf numFmtId="180" fontId="0" fillId="0" borderId="5" xfId="17" applyNumberFormat="1" applyFont="1" applyFill="1" applyBorder="1" applyAlignment="1">
      <alignment horizontal="right" vertical="center" indent="2" shrinkToFit="1"/>
    </xf>
    <xf numFmtId="180" fontId="0" fillId="0" borderId="0" xfId="17" applyNumberFormat="1" applyFont="1" applyFill="1" applyBorder="1" applyAlignment="1">
      <alignment horizontal="right" vertical="center" indent="2" shrinkToFit="1"/>
    </xf>
    <xf numFmtId="180" fontId="0" fillId="0" borderId="1" xfId="17" applyNumberFormat="1" applyFont="1" applyFill="1" applyBorder="1" applyAlignment="1">
      <alignment horizontal="right" vertical="center" indent="2" shrinkToFit="1"/>
    </xf>
    <xf numFmtId="180" fontId="6" fillId="0" borderId="2" xfId="17" applyNumberFormat="1" applyFont="1" applyFill="1" applyBorder="1" applyAlignment="1">
      <alignment horizontal="right" vertical="center" indent="2" shrinkToFit="1"/>
    </xf>
    <xf numFmtId="180" fontId="8" fillId="0" borderId="12" xfId="17" applyNumberFormat="1" applyFont="1" applyFill="1" applyBorder="1" applyAlignment="1">
      <alignment horizontal="right" vertical="center" indent="1" shrinkToFit="1"/>
    </xf>
    <xf numFmtId="180" fontId="8" fillId="0" borderId="2" xfId="17" applyNumberFormat="1" applyFont="1" applyFill="1" applyBorder="1" applyAlignment="1">
      <alignment horizontal="right" vertical="center" indent="2" shrinkToFit="1"/>
    </xf>
    <xf numFmtId="180" fontId="8" fillId="0" borderId="12" xfId="17" applyNumberFormat="1" applyFont="1" applyFill="1" applyBorder="1" applyAlignment="1">
      <alignment horizontal="right" vertical="center" indent="2" shrinkToFit="1"/>
    </xf>
    <xf numFmtId="180" fontId="8" fillId="0" borderId="3" xfId="17" applyNumberFormat="1" applyFont="1" applyFill="1" applyBorder="1" applyAlignment="1">
      <alignment horizontal="right" vertical="center" indent="1" shrinkToFit="1"/>
    </xf>
    <xf numFmtId="180" fontId="8" fillId="0" borderId="7" xfId="17" applyNumberFormat="1" applyFont="1" applyFill="1" applyBorder="1" applyAlignment="1">
      <alignment horizontal="right" vertical="center" indent="1" shrinkToFit="1"/>
    </xf>
    <xf numFmtId="180" fontId="0" fillId="0" borderId="0" xfId="17" applyNumberFormat="1" applyFont="1" applyBorder="1" applyAlignment="1">
      <alignment horizontal="right" vertical="center" indent="1" shrinkToFit="1"/>
    </xf>
    <xf numFmtId="180" fontId="0" fillId="0" borderId="0" xfId="17" applyNumberFormat="1" applyFont="1" applyBorder="1" applyAlignment="1">
      <alignment horizontal="center" vertical="center" shrinkToFit="1"/>
    </xf>
    <xf numFmtId="180" fontId="0" fillId="0" borderId="0" xfId="17" applyNumberFormat="1" applyFont="1" applyBorder="1" applyAlignment="1">
      <alignment horizontal="right" vertical="center" indent="2" shrinkToFit="1"/>
    </xf>
    <xf numFmtId="180" fontId="6" fillId="0" borderId="12" xfId="17" applyNumberFormat="1" applyFont="1" applyBorder="1" applyAlignment="1">
      <alignment horizontal="right" vertical="center" indent="2"/>
    </xf>
    <xf numFmtId="180" fontId="6" fillId="0" borderId="12" xfId="17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right" vertical="center" indent="1"/>
    </xf>
    <xf numFmtId="200" fontId="6" fillId="0" borderId="12" xfId="0" applyNumberFormat="1" applyFont="1" applyBorder="1" applyAlignment="1">
      <alignment horizontal="right" vertical="center" indent="1"/>
    </xf>
    <xf numFmtId="180" fontId="7" fillId="0" borderId="12" xfId="17" applyNumberFormat="1" applyFont="1" applyBorder="1" applyAlignment="1">
      <alignment horizontal="center" vertical="center"/>
    </xf>
    <xf numFmtId="41" fontId="8" fillId="0" borderId="0" xfId="17" applyFont="1" applyBorder="1" applyAlignment="1">
      <alignment horizontal="right" vertical="center" indent="1"/>
    </xf>
    <xf numFmtId="41" fontId="6" fillId="0" borderId="0" xfId="17" applyFont="1" applyBorder="1" applyAlignment="1">
      <alignment horizontal="right" vertical="center" indent="1"/>
    </xf>
    <xf numFmtId="41" fontId="8" fillId="0" borderId="0" xfId="17" applyFont="1" applyFill="1" applyBorder="1" applyAlignment="1">
      <alignment horizontal="right" vertical="center" indent="1"/>
    </xf>
    <xf numFmtId="41" fontId="8" fillId="0" borderId="12" xfId="17" applyFont="1" applyBorder="1" applyAlignment="1">
      <alignment horizontal="right" vertical="center" indent="1"/>
    </xf>
    <xf numFmtId="41" fontId="0" fillId="0" borderId="0" xfId="17" applyFont="1" applyFill="1" applyAlignment="1">
      <alignment horizontal="center" vertical="center" shrinkToFit="1"/>
    </xf>
    <xf numFmtId="41" fontId="0" fillId="0" borderId="12" xfId="17" applyFont="1" applyFill="1" applyBorder="1" applyAlignment="1">
      <alignment horizontal="center" vertical="center" shrinkToFit="1"/>
    </xf>
    <xf numFmtId="180" fontId="0" fillId="0" borderId="0" xfId="17" applyNumberFormat="1" applyFont="1" applyFill="1" applyAlignment="1">
      <alignment horizontal="center" vertical="center"/>
    </xf>
    <xf numFmtId="180" fontId="6" fillId="0" borderId="0" xfId="17" applyNumberFormat="1" applyFont="1" applyFill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3" fillId="2" borderId="0" xfId="0" applyFont="1" applyFill="1" applyAlignment="1">
      <alignment horizontal="centerContinuous" vertical="center"/>
    </xf>
    <xf numFmtId="0" fontId="4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 quotePrefix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6" fillId="2" borderId="13" xfId="0" applyFont="1" applyFill="1" applyBorder="1" applyAlignment="1" quotePrefix="1">
      <alignment horizontal="center" vertical="center"/>
    </xf>
    <xf numFmtId="0" fontId="26" fillId="2" borderId="5" xfId="0" applyFont="1" applyFill="1" applyBorder="1" applyAlignment="1" quotePrefix="1">
      <alignment horizontal="center" vertical="center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 quotePrefix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 quotePrefix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13" xfId="0" applyFont="1" applyFill="1" applyBorder="1" applyAlignment="1" quotePrefix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/>
    </xf>
    <xf numFmtId="0" fontId="9" fillId="2" borderId="13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9" fillId="2" borderId="13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0" xfId="0" applyFont="1" applyFill="1" applyAlignment="1" quotePrefix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left" vertical="center" shrinkToFi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right" vertical="center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200" fontId="6" fillId="0" borderId="12" xfId="0" applyNumberFormat="1" applyFont="1" applyFill="1" applyBorder="1" applyAlignment="1">
      <alignment horizontal="center" vertical="center" shrinkToFit="1"/>
    </xf>
    <xf numFmtId="201" fontId="6" fillId="0" borderId="12" xfId="0" applyNumberFormat="1" applyFont="1" applyFill="1" applyBorder="1" applyAlignment="1">
      <alignment horizontal="center" vertical="center" shrinkToFit="1"/>
    </xf>
    <xf numFmtId="182" fontId="6" fillId="0" borderId="12" xfId="18" applyFont="1" applyBorder="1" applyAlignment="1">
      <alignment horizontal="center" vertical="center"/>
    </xf>
    <xf numFmtId="182" fontId="6" fillId="0" borderId="7" xfId="18" applyFont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 horizontal="right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 quotePrefix="1">
      <alignment horizontal="center" vertical="center" wrapText="1" shrinkToFit="1"/>
    </xf>
    <xf numFmtId="201" fontId="6" fillId="0" borderId="12" xfId="0" applyNumberFormat="1" applyFont="1" applyFill="1" applyBorder="1" applyAlignment="1">
      <alignment horizontal="center" vertical="center"/>
    </xf>
    <xf numFmtId="201" fontId="6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181" fontId="33" fillId="0" borderId="1" xfId="21" applyFont="1" applyBorder="1" applyAlignment="1">
      <alignment horizontal="left" vertical="center"/>
    </xf>
    <xf numFmtId="181" fontId="33" fillId="0" borderId="0" xfId="21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8" fillId="2" borderId="0" xfId="0" applyFont="1" applyFill="1" applyBorder="1" applyAlignment="1" quotePrefix="1">
      <alignment horizontal="right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 quotePrefix="1">
      <alignment horizontal="center" vertical="center" wrapText="1"/>
    </xf>
    <xf numFmtId="0" fontId="26" fillId="2" borderId="11" xfId="0" applyFont="1" applyFill="1" applyBorder="1" applyAlignment="1" quotePrefix="1">
      <alignment horizontal="center" vertical="center" wrapText="1"/>
    </xf>
    <xf numFmtId="0" fontId="26" fillId="2" borderId="10" xfId="0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 quotePrefix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 quotePrefix="1">
      <alignment horizontal="right" vertical="center"/>
    </xf>
    <xf numFmtId="0" fontId="9" fillId="2" borderId="5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9" fillId="2" borderId="9" xfId="0" applyFont="1" applyFill="1" applyBorder="1" applyAlignment="1" quotePrefix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33" fillId="0" borderId="1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28" fillId="0" borderId="0" xfId="0" applyFont="1" applyBorder="1" applyAlignment="1" quotePrefix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 indent="1"/>
    </xf>
    <xf numFmtId="0" fontId="33" fillId="0" borderId="9" xfId="0" applyFont="1" applyBorder="1" applyAlignment="1">
      <alignment horizontal="left" vertical="center" indent="1"/>
    </xf>
    <xf numFmtId="181" fontId="33" fillId="0" borderId="1" xfId="21" applyFont="1" applyBorder="1" applyAlignment="1">
      <alignment horizontal="left" vertical="center" indent="1"/>
    </xf>
    <xf numFmtId="181" fontId="33" fillId="0" borderId="0" xfId="21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 wrapText="1"/>
    </xf>
    <xf numFmtId="0" fontId="0" fillId="2" borderId="0" xfId="0" applyFont="1" applyFill="1" applyBorder="1" applyAlignment="1" quotePrefix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81" fontId="8" fillId="0" borderId="1" xfId="21" applyFont="1" applyBorder="1" applyAlignment="1">
      <alignment horizontal="left" vertical="center" shrinkToFit="1"/>
    </xf>
    <xf numFmtId="181" fontId="8" fillId="0" borderId="0" xfId="21" applyFont="1" applyBorder="1" applyAlignment="1">
      <alignment horizontal="left" vertical="center" shrinkToFi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 quotePrefix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 wrapText="1" indent="1" shrinkToFit="1"/>
    </xf>
    <xf numFmtId="0" fontId="0" fillId="0" borderId="0" xfId="0" applyFont="1" applyBorder="1" applyAlignment="1">
      <alignment horizontal="left" vertical="center" wrapText="1" indent="1" shrinkToFit="1"/>
    </xf>
    <xf numFmtId="0" fontId="0" fillId="0" borderId="2" xfId="0" applyFont="1" applyBorder="1" applyAlignment="1" quotePrefix="1">
      <alignment horizontal="left" vertical="center" wrapText="1" indent="1" shrinkToFit="1"/>
    </xf>
    <xf numFmtId="0" fontId="0" fillId="0" borderId="12" xfId="0" applyFont="1" applyBorder="1" applyAlignment="1" quotePrefix="1">
      <alignment horizontal="left" vertical="center" wrapText="1" inden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8" fillId="0" borderId="1" xfId="21" applyFont="1" applyBorder="1" applyAlignment="1">
      <alignment horizontal="left" vertical="center" indent="7" shrinkToFit="1"/>
    </xf>
    <xf numFmtId="181" fontId="8" fillId="0" borderId="0" xfId="21" applyFont="1" applyBorder="1" applyAlignment="1">
      <alignment horizontal="left" vertical="center" indent="7" shrinkToFit="1"/>
    </xf>
    <xf numFmtId="0" fontId="8" fillId="0" borderId="1" xfId="0" applyFont="1" applyBorder="1" applyAlignment="1">
      <alignment horizontal="left" vertical="center" indent="7" shrinkToFit="1"/>
    </xf>
    <xf numFmtId="0" fontId="8" fillId="0" borderId="0" xfId="0" applyFont="1" applyBorder="1" applyAlignment="1">
      <alignment horizontal="left" vertical="center" indent="7" shrinkToFit="1"/>
    </xf>
    <xf numFmtId="0" fontId="8" fillId="0" borderId="5" xfId="0" applyFont="1" applyBorder="1" applyAlignment="1">
      <alignment horizontal="left" vertical="center" indent="7" shrinkToFit="1"/>
    </xf>
    <xf numFmtId="0" fontId="8" fillId="0" borderId="9" xfId="0" applyFont="1" applyBorder="1" applyAlignment="1">
      <alignment horizontal="left" vertical="center" indent="7" shrinkToFit="1"/>
    </xf>
    <xf numFmtId="0" fontId="9" fillId="2" borderId="5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 quotePrefix="1">
      <alignment horizontal="center" vertical="center"/>
    </xf>
    <xf numFmtId="0" fontId="9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left" vertical="center" indent="2"/>
    </xf>
    <xf numFmtId="0" fontId="33" fillId="0" borderId="9" xfId="0" applyFont="1" applyFill="1" applyBorder="1" applyAlignment="1">
      <alignment horizontal="left" vertical="center" indent="2"/>
    </xf>
    <xf numFmtId="181" fontId="33" fillId="0" borderId="1" xfId="21" applyFont="1" applyFill="1" applyBorder="1" applyAlignment="1">
      <alignment horizontal="left" vertical="center" indent="2"/>
    </xf>
    <xf numFmtId="181" fontId="33" fillId="0" borderId="0" xfId="21" applyFont="1" applyFill="1" applyBorder="1" applyAlignment="1">
      <alignment horizontal="left" vertical="center" indent="2"/>
    </xf>
    <xf numFmtId="0" fontId="0" fillId="2" borderId="9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12" xfId="0" applyFont="1" applyFill="1" applyBorder="1" applyAlignment="1" quotePrefix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right" vertical="center" wrapText="1"/>
    </xf>
    <xf numFmtId="0" fontId="0" fillId="2" borderId="0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 quotePrefix="1">
      <alignment horizontal="center" vertical="center" shrinkToFit="1"/>
    </xf>
    <xf numFmtId="0" fontId="9" fillId="2" borderId="11" xfId="0" applyFont="1" applyFill="1" applyBorder="1" applyAlignment="1" quotePrefix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8" fillId="0" borderId="0" xfId="0" applyFont="1" applyBorder="1" applyAlignment="1">
      <alignment horizontal="left" vertical="center" indent="1"/>
    </xf>
    <xf numFmtId="181" fontId="8" fillId="0" borderId="0" xfId="21" applyFont="1" applyBorder="1" applyAlignment="1">
      <alignment horizontal="left" vertical="center" indent="1"/>
    </xf>
    <xf numFmtId="0" fontId="9" fillId="0" borderId="13" xfId="0" applyFont="1" applyBorder="1" applyAlignment="1" quotePrefix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9" fillId="0" borderId="8" xfId="0" applyFont="1" applyBorder="1" applyAlignment="1" quotePrefix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 quotePrefix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9" fillId="2" borderId="5" xfId="0" applyFont="1" applyFill="1" applyBorder="1" applyAlignment="1" quotePrefix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</cellXfs>
  <cellStyles count="11">
    <cellStyle name="Normal" xfId="0"/>
    <cellStyle name="Percent" xfId="15"/>
    <cellStyle name="Comma" xfId="16"/>
    <cellStyle name="Comma [0]" xfId="17"/>
    <cellStyle name="쉼표 [0]_14.교육및문화" xfId="18"/>
    <cellStyle name="쉼표 [0]_기획감사14" xfId="19"/>
    <cellStyle name="Followed Hyperlink" xfId="20"/>
    <cellStyle name="콤마 [0]_해안선및도서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1" width="14.140625" style="0" customWidth="1"/>
    <col min="2" max="2" width="9.57421875" style="0" customWidth="1"/>
    <col min="3" max="3" width="11.7109375" style="0" customWidth="1"/>
    <col min="4" max="4" width="10.8515625" style="0" customWidth="1"/>
    <col min="5" max="5" width="9.8515625" style="0" bestFit="1" customWidth="1"/>
    <col min="6" max="7" width="9.00390625" style="0" bestFit="1" customWidth="1"/>
    <col min="8" max="8" width="8.57421875" style="0" customWidth="1"/>
    <col min="9" max="9" width="9.57421875" style="0" customWidth="1"/>
    <col min="10" max="10" width="8.00390625" style="0" customWidth="1"/>
    <col min="11" max="11" width="7.57421875" style="0" customWidth="1"/>
    <col min="12" max="12" width="9.421875" style="0" bestFit="1" customWidth="1"/>
    <col min="13" max="14" width="7.8515625" style="0" customWidth="1"/>
    <col min="15" max="15" width="11.57421875" style="0" customWidth="1"/>
    <col min="16" max="16" width="20.57421875" style="0" customWidth="1"/>
  </cols>
  <sheetData>
    <row r="1" spans="1:17" s="698" customFormat="1" ht="27.75" customHeight="1">
      <c r="A1" s="696" t="s">
        <v>713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7"/>
    </row>
    <row r="2" spans="1:17" s="700" customFormat="1" ht="23.25" customHeight="1">
      <c r="A2" s="699" t="s">
        <v>316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87"/>
    </row>
    <row r="3" spans="1:17" s="703" customFormat="1" ht="18" customHeight="1">
      <c r="A3" s="214" t="s">
        <v>317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01" t="s">
        <v>318</v>
      </c>
      <c r="Q3" s="702"/>
    </row>
    <row r="4" spans="1:17" s="27" customFormat="1" ht="21.75" customHeight="1">
      <c r="A4" s="902" t="s">
        <v>319</v>
      </c>
      <c r="B4" s="905" t="s">
        <v>320</v>
      </c>
      <c r="C4" s="905" t="s">
        <v>321</v>
      </c>
      <c r="D4" s="905" t="s">
        <v>322</v>
      </c>
      <c r="E4" s="296" t="s">
        <v>323</v>
      </c>
      <c r="F4" s="297"/>
      <c r="G4" s="298"/>
      <c r="H4" s="296" t="s">
        <v>324</v>
      </c>
      <c r="I4" s="297"/>
      <c r="J4" s="297"/>
      <c r="K4" s="297"/>
      <c r="L4" s="297"/>
      <c r="M4" s="297"/>
      <c r="N4" s="298"/>
      <c r="O4" s="905" t="s">
        <v>521</v>
      </c>
      <c r="P4" s="915" t="s">
        <v>311</v>
      </c>
      <c r="Q4" s="26"/>
    </row>
    <row r="5" spans="1:17" s="29" customFormat="1" ht="22.5" customHeight="1">
      <c r="A5" s="903"/>
      <c r="B5" s="910"/>
      <c r="C5" s="906"/>
      <c r="D5" s="906"/>
      <c r="E5" s="914" t="s">
        <v>325</v>
      </c>
      <c r="F5" s="914" t="s">
        <v>326</v>
      </c>
      <c r="G5" s="914" t="s">
        <v>327</v>
      </c>
      <c r="H5" s="914" t="s">
        <v>325</v>
      </c>
      <c r="I5" s="9" t="s">
        <v>328</v>
      </c>
      <c r="J5" s="32"/>
      <c r="K5" s="32"/>
      <c r="L5" s="9" t="s">
        <v>329</v>
      </c>
      <c r="M5" s="32"/>
      <c r="N5" s="33"/>
      <c r="O5" s="912"/>
      <c r="P5" s="916"/>
      <c r="Q5" s="26"/>
    </row>
    <row r="6" spans="1:17" s="29" customFormat="1" ht="51" customHeight="1">
      <c r="A6" s="904"/>
      <c r="B6" s="911"/>
      <c r="C6" s="907"/>
      <c r="D6" s="907"/>
      <c r="E6" s="907"/>
      <c r="F6" s="911"/>
      <c r="G6" s="911"/>
      <c r="H6" s="907"/>
      <c r="I6" s="11" t="s">
        <v>330</v>
      </c>
      <c r="J6" s="12" t="s">
        <v>326</v>
      </c>
      <c r="K6" s="12" t="s">
        <v>327</v>
      </c>
      <c r="L6" s="13" t="s">
        <v>330</v>
      </c>
      <c r="M6" s="12" t="s">
        <v>326</v>
      </c>
      <c r="N6" s="12" t="s">
        <v>327</v>
      </c>
      <c r="O6" s="913"/>
      <c r="P6" s="917"/>
      <c r="Q6" s="26"/>
    </row>
    <row r="7" spans="1:16" s="38" customFormat="1" ht="13.5" customHeight="1">
      <c r="A7" s="385" t="s">
        <v>241</v>
      </c>
      <c r="B7" s="411" t="s">
        <v>331</v>
      </c>
      <c r="C7" s="673">
        <v>1731</v>
      </c>
      <c r="D7" s="673">
        <v>1957</v>
      </c>
      <c r="E7" s="411">
        <v>84812</v>
      </c>
      <c r="F7" s="411">
        <v>47781</v>
      </c>
      <c r="G7" s="411">
        <v>37031</v>
      </c>
      <c r="H7" s="411">
        <v>3961</v>
      </c>
      <c r="I7" s="411">
        <v>3204</v>
      </c>
      <c r="J7" s="411">
        <v>1800</v>
      </c>
      <c r="K7" s="411">
        <v>1404</v>
      </c>
      <c r="L7" s="411">
        <v>757</v>
      </c>
      <c r="M7" s="411">
        <v>475</v>
      </c>
      <c r="N7" s="411">
        <v>282</v>
      </c>
      <c r="O7" s="532">
        <f>E7/I7</f>
        <v>26.470661672908864</v>
      </c>
      <c r="P7" s="395" t="s">
        <v>249</v>
      </c>
    </row>
    <row r="8" spans="1:16" s="41" customFormat="1" ht="13.5" customHeight="1">
      <c r="A8" s="386" t="s">
        <v>442</v>
      </c>
      <c r="B8" s="411" t="s">
        <v>312</v>
      </c>
      <c r="C8" s="673">
        <v>607</v>
      </c>
      <c r="D8" s="673">
        <v>683</v>
      </c>
      <c r="E8" s="411">
        <v>18254</v>
      </c>
      <c r="F8" s="411">
        <v>9261</v>
      </c>
      <c r="G8" s="411">
        <v>8993</v>
      </c>
      <c r="H8" s="411">
        <v>1323</v>
      </c>
      <c r="I8" s="411">
        <v>1067</v>
      </c>
      <c r="J8" s="411">
        <v>569</v>
      </c>
      <c r="K8" s="411">
        <v>498</v>
      </c>
      <c r="L8" s="411">
        <v>256</v>
      </c>
      <c r="M8" s="411">
        <v>155</v>
      </c>
      <c r="N8" s="411">
        <v>101</v>
      </c>
      <c r="O8" s="532">
        <v>17.107778819119027</v>
      </c>
      <c r="P8" s="395" t="s">
        <v>250</v>
      </c>
    </row>
    <row r="9" spans="1:16" s="41" customFormat="1" ht="13.5" customHeight="1">
      <c r="A9" s="385" t="s">
        <v>242</v>
      </c>
      <c r="B9" s="410" t="s">
        <v>313</v>
      </c>
      <c r="C9" s="673">
        <v>1866</v>
      </c>
      <c r="D9" s="673">
        <v>1639</v>
      </c>
      <c r="E9" s="411">
        <v>84248</v>
      </c>
      <c r="F9" s="411">
        <v>46704</v>
      </c>
      <c r="G9" s="411">
        <v>37544</v>
      </c>
      <c r="H9" s="411">
        <v>4003</v>
      </c>
      <c r="I9" s="411">
        <v>3237</v>
      </c>
      <c r="J9" s="411">
        <v>1761</v>
      </c>
      <c r="K9" s="411">
        <v>1476</v>
      </c>
      <c r="L9" s="411">
        <v>766</v>
      </c>
      <c r="M9" s="411">
        <v>488</v>
      </c>
      <c r="N9" s="411">
        <v>278</v>
      </c>
      <c r="O9" s="532">
        <f>E9/I9</f>
        <v>26.02656780970034</v>
      </c>
      <c r="P9" s="395" t="s">
        <v>247</v>
      </c>
    </row>
    <row r="10" spans="1:16" s="41" customFormat="1" ht="13.5" customHeight="1">
      <c r="A10" s="386" t="s">
        <v>443</v>
      </c>
      <c r="B10" s="411" t="s">
        <v>312</v>
      </c>
      <c r="C10" s="673">
        <v>617</v>
      </c>
      <c r="D10" s="673">
        <v>708</v>
      </c>
      <c r="E10" s="411">
        <v>17808</v>
      </c>
      <c r="F10" s="411">
        <v>9003</v>
      </c>
      <c r="G10" s="411">
        <v>8805</v>
      </c>
      <c r="H10" s="411">
        <v>1339</v>
      </c>
      <c r="I10" s="411">
        <v>1081</v>
      </c>
      <c r="J10" s="411">
        <v>587</v>
      </c>
      <c r="K10" s="411">
        <v>494</v>
      </c>
      <c r="L10" s="411">
        <v>258</v>
      </c>
      <c r="M10" s="411">
        <v>156</v>
      </c>
      <c r="N10" s="411">
        <v>102</v>
      </c>
      <c r="O10" s="532">
        <v>16.4736355226642</v>
      </c>
      <c r="P10" s="395" t="s">
        <v>251</v>
      </c>
    </row>
    <row r="11" spans="1:16" s="38" customFormat="1" ht="13.5" customHeight="1">
      <c r="A11" s="385" t="s">
        <v>243</v>
      </c>
      <c r="B11" s="411" t="s">
        <v>314</v>
      </c>
      <c r="C11" s="673">
        <v>1970</v>
      </c>
      <c r="D11" s="673">
        <v>1781</v>
      </c>
      <c r="E11" s="411">
        <v>85905</v>
      </c>
      <c r="F11" s="411">
        <v>47517</v>
      </c>
      <c r="G11" s="411">
        <v>38388</v>
      </c>
      <c r="H11" s="411">
        <v>4039</v>
      </c>
      <c r="I11" s="411">
        <v>3273</v>
      </c>
      <c r="J11" s="411">
        <v>1754</v>
      </c>
      <c r="K11" s="411">
        <v>1519</v>
      </c>
      <c r="L11" s="411">
        <v>766</v>
      </c>
      <c r="M11" s="411">
        <v>483</v>
      </c>
      <c r="N11" s="411">
        <v>283</v>
      </c>
      <c r="O11" s="532">
        <v>26.246562786434463</v>
      </c>
      <c r="P11" s="395" t="s">
        <v>248</v>
      </c>
    </row>
    <row r="12" spans="1:16" s="41" customFormat="1" ht="13.5" customHeight="1">
      <c r="A12" s="386" t="s">
        <v>444</v>
      </c>
      <c r="B12" s="411" t="s">
        <v>332</v>
      </c>
      <c r="C12" s="673">
        <v>630</v>
      </c>
      <c r="D12" s="673">
        <v>732</v>
      </c>
      <c r="E12" s="411">
        <v>17319</v>
      </c>
      <c r="F12" s="411">
        <v>8793</v>
      </c>
      <c r="G12" s="411">
        <v>8526</v>
      </c>
      <c r="H12" s="411">
        <v>1373</v>
      </c>
      <c r="I12" s="411">
        <v>1107</v>
      </c>
      <c r="J12" s="411">
        <v>600</v>
      </c>
      <c r="K12" s="411">
        <v>507</v>
      </c>
      <c r="L12" s="411">
        <v>266</v>
      </c>
      <c r="M12" s="411">
        <v>150</v>
      </c>
      <c r="N12" s="411">
        <v>116</v>
      </c>
      <c r="O12" s="532">
        <v>15.644986449864499</v>
      </c>
      <c r="P12" s="395" t="s">
        <v>252</v>
      </c>
    </row>
    <row r="13" spans="1:16" s="38" customFormat="1" ht="13.5" customHeight="1">
      <c r="A13" s="385" t="s">
        <v>244</v>
      </c>
      <c r="B13" s="411">
        <v>101</v>
      </c>
      <c r="C13" s="673">
        <v>2016</v>
      </c>
      <c r="D13" s="673">
        <v>2510</v>
      </c>
      <c r="E13" s="411">
        <v>86612</v>
      </c>
      <c r="F13" s="411">
        <v>47905</v>
      </c>
      <c r="G13" s="411">
        <v>38707</v>
      </c>
      <c r="H13" s="411">
        <v>4091</v>
      </c>
      <c r="I13" s="411">
        <v>3329</v>
      </c>
      <c r="J13" s="411">
        <v>1765</v>
      </c>
      <c r="K13" s="411">
        <v>1564</v>
      </c>
      <c r="L13" s="411">
        <v>762</v>
      </c>
      <c r="M13" s="411">
        <v>479</v>
      </c>
      <c r="N13" s="411">
        <v>283</v>
      </c>
      <c r="O13" s="532">
        <v>26.017422649444278</v>
      </c>
      <c r="P13" s="395" t="s">
        <v>246</v>
      </c>
    </row>
    <row r="14" spans="1:16" s="41" customFormat="1" ht="13.5" customHeight="1">
      <c r="A14" s="386" t="s">
        <v>445</v>
      </c>
      <c r="B14" s="411" t="s">
        <v>315</v>
      </c>
      <c r="C14" s="673">
        <v>641</v>
      </c>
      <c r="D14" s="673">
        <v>730</v>
      </c>
      <c r="E14" s="411">
        <v>17024</v>
      </c>
      <c r="F14" s="411">
        <v>8680</v>
      </c>
      <c r="G14" s="411">
        <v>8344</v>
      </c>
      <c r="H14" s="411">
        <v>1415</v>
      </c>
      <c r="I14" s="411">
        <v>1136</v>
      </c>
      <c r="J14" s="411">
        <v>587</v>
      </c>
      <c r="K14" s="411">
        <v>549</v>
      </c>
      <c r="L14" s="411">
        <v>279</v>
      </c>
      <c r="M14" s="411">
        <v>155</v>
      </c>
      <c r="N14" s="411">
        <v>124</v>
      </c>
      <c r="O14" s="532">
        <v>14.985915492957746</v>
      </c>
      <c r="P14" s="395" t="s">
        <v>253</v>
      </c>
    </row>
    <row r="15" spans="1:16" s="38" customFormat="1" ht="13.5" customHeight="1">
      <c r="A15" s="385" t="s">
        <v>245</v>
      </c>
      <c r="B15" s="411">
        <v>101</v>
      </c>
      <c r="C15" s="673">
        <v>1988</v>
      </c>
      <c r="D15" s="673">
        <v>1872</v>
      </c>
      <c r="E15" s="411">
        <v>87459</v>
      </c>
      <c r="F15" s="411">
        <v>48338</v>
      </c>
      <c r="G15" s="411">
        <v>39121</v>
      </c>
      <c r="H15" s="411">
        <v>4218</v>
      </c>
      <c r="I15" s="411">
        <v>3424</v>
      </c>
      <c r="J15" s="411">
        <v>1752</v>
      </c>
      <c r="K15" s="411">
        <v>1672</v>
      </c>
      <c r="L15" s="411">
        <v>794</v>
      </c>
      <c r="M15" s="411">
        <v>496</v>
      </c>
      <c r="N15" s="411">
        <v>298</v>
      </c>
      <c r="O15" s="532">
        <v>26</v>
      </c>
      <c r="P15" s="395" t="s">
        <v>254</v>
      </c>
    </row>
    <row r="16" spans="1:16" s="41" customFormat="1" ht="13.5" customHeight="1">
      <c r="A16" s="386" t="s">
        <v>446</v>
      </c>
      <c r="B16" s="411" t="s">
        <v>333</v>
      </c>
      <c r="C16" s="673">
        <v>632</v>
      </c>
      <c r="D16" s="673">
        <v>643</v>
      </c>
      <c r="E16" s="411">
        <v>16739</v>
      </c>
      <c r="F16" s="411">
        <v>8649</v>
      </c>
      <c r="G16" s="411">
        <v>8090</v>
      </c>
      <c r="H16" s="411">
        <v>1454</v>
      </c>
      <c r="I16" s="411">
        <v>1139</v>
      </c>
      <c r="J16" s="411">
        <v>580</v>
      </c>
      <c r="K16" s="411">
        <v>559</v>
      </c>
      <c r="L16" s="411">
        <v>315</v>
      </c>
      <c r="M16" s="411">
        <v>170</v>
      </c>
      <c r="N16" s="411">
        <v>145</v>
      </c>
      <c r="O16" s="532">
        <v>15</v>
      </c>
      <c r="P16" s="395" t="s">
        <v>255</v>
      </c>
    </row>
    <row r="17" spans="1:16" s="41" customFormat="1" ht="13.5" customHeight="1">
      <c r="A17" s="56" t="s">
        <v>310</v>
      </c>
      <c r="B17" s="411" t="s">
        <v>345</v>
      </c>
      <c r="C17" s="673">
        <v>2720</v>
      </c>
      <c r="D17" s="673">
        <v>2487</v>
      </c>
      <c r="E17" s="411">
        <f>SUM(F17:G17)</f>
        <v>103546</v>
      </c>
      <c r="F17" s="411">
        <v>55915</v>
      </c>
      <c r="G17" s="411">
        <v>47631</v>
      </c>
      <c r="H17" s="411">
        <f>SUM(I17,L17)</f>
        <v>5787</v>
      </c>
      <c r="I17" s="411">
        <f>SUM(J17:K17)</f>
        <v>4667</v>
      </c>
      <c r="J17" s="411">
        <v>2345</v>
      </c>
      <c r="K17" s="411">
        <v>2322</v>
      </c>
      <c r="L17" s="411">
        <f>SUM(M17:N17)</f>
        <v>1120</v>
      </c>
      <c r="M17" s="411">
        <v>673</v>
      </c>
      <c r="N17" s="411">
        <v>447</v>
      </c>
      <c r="O17" s="532">
        <f>E17/I17</f>
        <v>22.186843796871653</v>
      </c>
      <c r="P17" s="57" t="s">
        <v>310</v>
      </c>
    </row>
    <row r="18" spans="1:16" s="45" customFormat="1" ht="13.5" customHeight="1">
      <c r="A18" s="43" t="s">
        <v>361</v>
      </c>
      <c r="B18" s="416" t="s">
        <v>520</v>
      </c>
      <c r="C18" s="674">
        <f>SUM(C19:C34)</f>
        <v>3676</v>
      </c>
      <c r="D18" s="674">
        <f>SUM(D19:D34)</f>
        <v>4319</v>
      </c>
      <c r="E18" s="416">
        <f aca="true" t="shared" si="0" ref="E18:N18">SUM(E19,E20,E21,E24,E27,E30,E31,E32,E33,E34)</f>
        <v>98693</v>
      </c>
      <c r="F18" s="416">
        <f t="shared" si="0"/>
        <v>51480</v>
      </c>
      <c r="G18" s="416">
        <f t="shared" si="0"/>
        <v>47213</v>
      </c>
      <c r="H18" s="416">
        <f t="shared" si="0"/>
        <v>5838</v>
      </c>
      <c r="I18" s="416">
        <f t="shared" si="0"/>
        <v>4752</v>
      </c>
      <c r="J18" s="416">
        <f t="shared" si="0"/>
        <v>2298</v>
      </c>
      <c r="K18" s="416">
        <f t="shared" si="0"/>
        <v>2454</v>
      </c>
      <c r="L18" s="416">
        <f t="shared" si="0"/>
        <v>1086</v>
      </c>
      <c r="M18" s="416">
        <f t="shared" si="0"/>
        <v>657</v>
      </c>
      <c r="N18" s="416">
        <f t="shared" si="0"/>
        <v>429</v>
      </c>
      <c r="O18" s="635">
        <f aca="true" t="shared" si="1" ref="O18:O34">E18/I18</f>
        <v>20.768728956228955</v>
      </c>
      <c r="P18" s="44" t="s">
        <v>361</v>
      </c>
    </row>
    <row r="19" spans="1:16" s="20" customFormat="1" ht="13.5" customHeight="1">
      <c r="A19" s="8" t="s">
        <v>353</v>
      </c>
      <c r="B19" s="411">
        <v>68</v>
      </c>
      <c r="C19" s="673">
        <v>175</v>
      </c>
      <c r="D19" s="673">
        <v>180</v>
      </c>
      <c r="E19" s="411">
        <f>SUM(F19:G19)</f>
        <v>4417</v>
      </c>
      <c r="F19" s="411">
        <v>2301</v>
      </c>
      <c r="G19" s="411">
        <v>2116</v>
      </c>
      <c r="H19" s="411">
        <f>SUM(I19,L19)</f>
        <v>296</v>
      </c>
      <c r="I19" s="411">
        <f>SUM(J19:K19)</f>
        <v>246</v>
      </c>
      <c r="J19" s="411">
        <v>5</v>
      </c>
      <c r="K19" s="411">
        <v>241</v>
      </c>
      <c r="L19" s="411">
        <f>SUM(M19:N19)</f>
        <v>50</v>
      </c>
      <c r="M19" s="411">
        <v>20</v>
      </c>
      <c r="N19" s="411">
        <v>30</v>
      </c>
      <c r="O19" s="532">
        <f t="shared" si="1"/>
        <v>17.95528455284553</v>
      </c>
      <c r="P19" s="46" t="s">
        <v>334</v>
      </c>
    </row>
    <row r="20" spans="1:16" s="20" customFormat="1" ht="13.5" customHeight="1">
      <c r="A20" s="8" t="s">
        <v>335</v>
      </c>
      <c r="B20" s="411">
        <v>61</v>
      </c>
      <c r="C20" s="673">
        <v>1207</v>
      </c>
      <c r="D20" s="673">
        <v>1207</v>
      </c>
      <c r="E20" s="411">
        <f aca="true" t="shared" si="2" ref="E20:E34">SUM(F20:G20)</f>
        <v>38000</v>
      </c>
      <c r="F20" s="411">
        <v>20001</v>
      </c>
      <c r="G20" s="411">
        <v>17999</v>
      </c>
      <c r="H20" s="411">
        <f aca="true" t="shared" si="3" ref="H20:H34">SUM(I20,L20)</f>
        <v>1879</v>
      </c>
      <c r="I20" s="411">
        <f aca="true" t="shared" si="4" ref="I20:I34">SUM(J20:K20)</f>
        <v>1617</v>
      </c>
      <c r="J20" s="411">
        <v>446</v>
      </c>
      <c r="K20" s="411">
        <v>1171</v>
      </c>
      <c r="L20" s="411">
        <f aca="true" t="shared" si="5" ref="L20:L34">SUM(M20:N20)</f>
        <v>262</v>
      </c>
      <c r="M20" s="411">
        <v>121</v>
      </c>
      <c r="N20" s="411">
        <v>141</v>
      </c>
      <c r="O20" s="532">
        <f t="shared" si="1"/>
        <v>23.500309214594928</v>
      </c>
      <c r="P20" s="46" t="s">
        <v>336</v>
      </c>
    </row>
    <row r="21" spans="1:16" s="20" customFormat="1" ht="13.5" customHeight="1">
      <c r="A21" s="8" t="s">
        <v>354</v>
      </c>
      <c r="B21" s="411">
        <v>27</v>
      </c>
      <c r="C21" s="673">
        <v>506</v>
      </c>
      <c r="D21" s="673">
        <v>567</v>
      </c>
      <c r="E21" s="411">
        <f t="shared" si="2"/>
        <v>19456</v>
      </c>
      <c r="F21" s="411">
        <v>10228</v>
      </c>
      <c r="G21" s="411">
        <v>9228</v>
      </c>
      <c r="H21" s="411">
        <f t="shared" si="3"/>
        <v>1039</v>
      </c>
      <c r="I21" s="411">
        <f t="shared" si="4"/>
        <v>919</v>
      </c>
      <c r="J21" s="411">
        <v>448</v>
      </c>
      <c r="K21" s="411">
        <v>471</v>
      </c>
      <c r="L21" s="411">
        <f t="shared" si="5"/>
        <v>120</v>
      </c>
      <c r="M21" s="411">
        <v>68</v>
      </c>
      <c r="N21" s="411">
        <v>52</v>
      </c>
      <c r="O21" s="532">
        <f t="shared" si="1"/>
        <v>21.17083786724701</v>
      </c>
      <c r="P21" s="404" t="s">
        <v>137</v>
      </c>
    </row>
    <row r="22" spans="1:16" s="48" customFormat="1" ht="13.5" customHeight="1">
      <c r="A22" s="47" t="s">
        <v>355</v>
      </c>
      <c r="B22" s="411">
        <v>22</v>
      </c>
      <c r="C22" s="673">
        <v>403</v>
      </c>
      <c r="D22" s="673">
        <v>451</v>
      </c>
      <c r="E22" s="411">
        <f t="shared" si="2"/>
        <v>15356</v>
      </c>
      <c r="F22" s="411">
        <v>8141</v>
      </c>
      <c r="G22" s="411">
        <v>7215</v>
      </c>
      <c r="H22" s="411">
        <f t="shared" si="3"/>
        <v>837</v>
      </c>
      <c r="I22" s="411">
        <f t="shared" si="4"/>
        <v>742</v>
      </c>
      <c r="J22" s="411">
        <v>323</v>
      </c>
      <c r="K22" s="411">
        <v>419</v>
      </c>
      <c r="L22" s="411">
        <f t="shared" si="5"/>
        <v>95</v>
      </c>
      <c r="M22" s="411">
        <v>49</v>
      </c>
      <c r="N22" s="411">
        <v>46</v>
      </c>
      <c r="O22" s="532">
        <f t="shared" si="1"/>
        <v>20.695417789757414</v>
      </c>
      <c r="P22" s="31" t="s">
        <v>337</v>
      </c>
    </row>
    <row r="23" spans="1:16" s="48" customFormat="1" ht="13.5" customHeight="1">
      <c r="A23" s="47" t="s">
        <v>356</v>
      </c>
      <c r="B23" s="411">
        <v>5</v>
      </c>
      <c r="C23" s="673">
        <v>103</v>
      </c>
      <c r="D23" s="673">
        <v>116</v>
      </c>
      <c r="E23" s="411">
        <f t="shared" si="2"/>
        <v>4100</v>
      </c>
      <c r="F23" s="411">
        <v>2087</v>
      </c>
      <c r="G23" s="411">
        <v>2013</v>
      </c>
      <c r="H23" s="411">
        <f t="shared" si="3"/>
        <v>202</v>
      </c>
      <c r="I23" s="411">
        <f t="shared" si="4"/>
        <v>177</v>
      </c>
      <c r="J23" s="411">
        <v>125</v>
      </c>
      <c r="K23" s="411">
        <v>52</v>
      </c>
      <c r="L23" s="411">
        <f t="shared" si="5"/>
        <v>25</v>
      </c>
      <c r="M23" s="411">
        <v>19</v>
      </c>
      <c r="N23" s="411">
        <v>6</v>
      </c>
      <c r="O23" s="532">
        <f t="shared" si="1"/>
        <v>23.163841807909606</v>
      </c>
      <c r="P23" s="31" t="s">
        <v>338</v>
      </c>
    </row>
    <row r="24" spans="1:16" s="20" customFormat="1" ht="13.5" customHeight="1">
      <c r="A24" s="8" t="s">
        <v>339</v>
      </c>
      <c r="B24" s="411">
        <v>12</v>
      </c>
      <c r="C24" s="673">
        <v>284</v>
      </c>
      <c r="D24" s="673">
        <v>339</v>
      </c>
      <c r="E24" s="411">
        <f t="shared" si="2"/>
        <v>9945</v>
      </c>
      <c r="F24" s="411">
        <v>5089</v>
      </c>
      <c r="G24" s="411">
        <v>4856</v>
      </c>
      <c r="H24" s="411">
        <f t="shared" si="3"/>
        <v>681</v>
      </c>
      <c r="I24" s="411">
        <f t="shared" si="4"/>
        <v>598</v>
      </c>
      <c r="J24" s="411">
        <v>431</v>
      </c>
      <c r="K24" s="411">
        <v>167</v>
      </c>
      <c r="L24" s="411">
        <f t="shared" si="5"/>
        <v>83</v>
      </c>
      <c r="M24" s="411">
        <v>51</v>
      </c>
      <c r="N24" s="411">
        <v>32</v>
      </c>
      <c r="O24" s="532">
        <f t="shared" si="1"/>
        <v>16.630434782608695</v>
      </c>
      <c r="P24" s="404" t="s">
        <v>138</v>
      </c>
    </row>
    <row r="25" spans="1:16" s="48" customFormat="1" ht="13.5" customHeight="1">
      <c r="A25" s="47" t="s">
        <v>355</v>
      </c>
      <c r="B25" s="411">
        <v>7</v>
      </c>
      <c r="C25" s="673">
        <v>148</v>
      </c>
      <c r="D25" s="673">
        <v>172</v>
      </c>
      <c r="E25" s="411">
        <f t="shared" si="2"/>
        <v>4950</v>
      </c>
      <c r="F25" s="411">
        <v>2453</v>
      </c>
      <c r="G25" s="411">
        <v>2497</v>
      </c>
      <c r="H25" s="411">
        <f t="shared" si="3"/>
        <v>370</v>
      </c>
      <c r="I25" s="411">
        <f t="shared" si="4"/>
        <v>325</v>
      </c>
      <c r="J25" s="411">
        <v>205</v>
      </c>
      <c r="K25" s="411">
        <v>120</v>
      </c>
      <c r="L25" s="411">
        <f t="shared" si="5"/>
        <v>45</v>
      </c>
      <c r="M25" s="411">
        <v>25</v>
      </c>
      <c r="N25" s="411">
        <v>20</v>
      </c>
      <c r="O25" s="532">
        <f t="shared" si="1"/>
        <v>15.23076923076923</v>
      </c>
      <c r="P25" s="31" t="s">
        <v>337</v>
      </c>
    </row>
    <row r="26" spans="1:16" s="48" customFormat="1" ht="13.5" customHeight="1">
      <c r="A26" s="47" t="s">
        <v>356</v>
      </c>
      <c r="B26" s="411">
        <v>5</v>
      </c>
      <c r="C26" s="673">
        <v>136</v>
      </c>
      <c r="D26" s="673">
        <v>167</v>
      </c>
      <c r="E26" s="411">
        <f t="shared" si="2"/>
        <v>4995</v>
      </c>
      <c r="F26" s="411">
        <v>2636</v>
      </c>
      <c r="G26" s="411">
        <v>2359</v>
      </c>
      <c r="H26" s="411">
        <f t="shared" si="3"/>
        <v>311</v>
      </c>
      <c r="I26" s="411">
        <f t="shared" si="4"/>
        <v>273</v>
      </c>
      <c r="J26" s="411">
        <v>226</v>
      </c>
      <c r="K26" s="411">
        <v>47</v>
      </c>
      <c r="L26" s="411">
        <f t="shared" si="5"/>
        <v>38</v>
      </c>
      <c r="M26" s="411">
        <v>26</v>
      </c>
      <c r="N26" s="411">
        <v>12</v>
      </c>
      <c r="O26" s="532">
        <f t="shared" si="1"/>
        <v>18.296703296703296</v>
      </c>
      <c r="P26" s="31" t="s">
        <v>340</v>
      </c>
    </row>
    <row r="27" spans="1:16" s="20" customFormat="1" ht="13.5" customHeight="1">
      <c r="A27" s="8" t="s">
        <v>341</v>
      </c>
      <c r="B27" s="411">
        <v>8</v>
      </c>
      <c r="C27" s="673">
        <v>188</v>
      </c>
      <c r="D27" s="673">
        <v>195</v>
      </c>
      <c r="E27" s="411">
        <f t="shared" si="2"/>
        <v>5748</v>
      </c>
      <c r="F27" s="411">
        <v>3006</v>
      </c>
      <c r="G27" s="411">
        <v>2742</v>
      </c>
      <c r="H27" s="411">
        <f t="shared" si="3"/>
        <v>487</v>
      </c>
      <c r="I27" s="411">
        <f t="shared" si="4"/>
        <v>412</v>
      </c>
      <c r="J27" s="411">
        <v>265</v>
      </c>
      <c r="K27" s="411">
        <v>147</v>
      </c>
      <c r="L27" s="411">
        <f t="shared" si="5"/>
        <v>75</v>
      </c>
      <c r="M27" s="411">
        <v>53</v>
      </c>
      <c r="N27" s="411">
        <v>22</v>
      </c>
      <c r="O27" s="532">
        <f t="shared" si="1"/>
        <v>13.951456310679612</v>
      </c>
      <c r="P27" s="404" t="s">
        <v>139</v>
      </c>
    </row>
    <row r="28" spans="1:16" s="48" customFormat="1" ht="13.5" customHeight="1">
      <c r="A28" s="47" t="s">
        <v>355</v>
      </c>
      <c r="B28" s="411">
        <v>6</v>
      </c>
      <c r="C28" s="673">
        <v>130</v>
      </c>
      <c r="D28" s="673">
        <v>139</v>
      </c>
      <c r="E28" s="411">
        <f t="shared" si="2"/>
        <v>3790</v>
      </c>
      <c r="F28" s="411">
        <v>1583</v>
      </c>
      <c r="G28" s="411">
        <v>2207</v>
      </c>
      <c r="H28" s="411">
        <f t="shared" si="3"/>
        <v>346</v>
      </c>
      <c r="I28" s="411">
        <f t="shared" si="4"/>
        <v>291</v>
      </c>
      <c r="J28" s="411">
        <v>165</v>
      </c>
      <c r="K28" s="411">
        <v>126</v>
      </c>
      <c r="L28" s="411">
        <f t="shared" si="5"/>
        <v>55</v>
      </c>
      <c r="M28" s="411">
        <v>38</v>
      </c>
      <c r="N28" s="411">
        <v>17</v>
      </c>
      <c r="O28" s="532">
        <f t="shared" si="1"/>
        <v>13.02405498281787</v>
      </c>
      <c r="P28" s="31" t="s">
        <v>337</v>
      </c>
    </row>
    <row r="29" spans="1:16" s="48" customFormat="1" ht="13.5" customHeight="1">
      <c r="A29" s="47" t="s">
        <v>356</v>
      </c>
      <c r="B29" s="411">
        <v>2</v>
      </c>
      <c r="C29" s="673">
        <v>58</v>
      </c>
      <c r="D29" s="675">
        <v>56</v>
      </c>
      <c r="E29" s="411">
        <f t="shared" si="2"/>
        <v>1958</v>
      </c>
      <c r="F29" s="411">
        <v>1423</v>
      </c>
      <c r="G29" s="411">
        <v>535</v>
      </c>
      <c r="H29" s="411">
        <f t="shared" si="3"/>
        <v>141</v>
      </c>
      <c r="I29" s="411">
        <f t="shared" si="4"/>
        <v>121</v>
      </c>
      <c r="J29" s="411">
        <v>100</v>
      </c>
      <c r="K29" s="411">
        <v>21</v>
      </c>
      <c r="L29" s="411">
        <f t="shared" si="5"/>
        <v>20</v>
      </c>
      <c r="M29" s="411">
        <v>15</v>
      </c>
      <c r="N29" s="411">
        <v>5</v>
      </c>
      <c r="O29" s="532">
        <f t="shared" si="1"/>
        <v>16.181818181818183</v>
      </c>
      <c r="P29" s="31" t="s">
        <v>340</v>
      </c>
    </row>
    <row r="30" spans="1:16" s="20" customFormat="1" ht="13.5" customHeight="1">
      <c r="A30" s="8" t="s">
        <v>357</v>
      </c>
      <c r="B30" s="411">
        <v>3</v>
      </c>
      <c r="C30" s="673">
        <v>71</v>
      </c>
      <c r="D30" s="675">
        <v>510</v>
      </c>
      <c r="E30" s="411">
        <f t="shared" si="2"/>
        <v>8263</v>
      </c>
      <c r="F30" s="411">
        <v>3793</v>
      </c>
      <c r="G30" s="411">
        <v>4470</v>
      </c>
      <c r="H30" s="411">
        <f t="shared" si="3"/>
        <v>445</v>
      </c>
      <c r="I30" s="411">
        <f t="shared" si="4"/>
        <v>295</v>
      </c>
      <c r="J30" s="411">
        <v>185</v>
      </c>
      <c r="K30" s="411">
        <v>110</v>
      </c>
      <c r="L30" s="411">
        <f t="shared" si="5"/>
        <v>150</v>
      </c>
      <c r="M30" s="411">
        <v>114</v>
      </c>
      <c r="N30" s="411">
        <v>36</v>
      </c>
      <c r="O30" s="532">
        <f t="shared" si="1"/>
        <v>28.010169491525424</v>
      </c>
      <c r="P30" s="49" t="s">
        <v>342</v>
      </c>
    </row>
    <row r="31" spans="1:16" s="20" customFormat="1" ht="13.5" customHeight="1">
      <c r="A31" s="8" t="s">
        <v>343</v>
      </c>
      <c r="B31" s="411">
        <v>1</v>
      </c>
      <c r="C31" s="673">
        <v>12</v>
      </c>
      <c r="D31" s="675">
        <v>92</v>
      </c>
      <c r="E31" s="411">
        <f t="shared" si="2"/>
        <v>705</v>
      </c>
      <c r="F31" s="411">
        <v>219</v>
      </c>
      <c r="G31" s="411">
        <v>486</v>
      </c>
      <c r="H31" s="411">
        <f t="shared" si="3"/>
        <v>68</v>
      </c>
      <c r="I31" s="411">
        <f t="shared" si="4"/>
        <v>32</v>
      </c>
      <c r="J31" s="411">
        <v>26</v>
      </c>
      <c r="K31" s="411">
        <v>6</v>
      </c>
      <c r="L31" s="411">
        <f t="shared" si="5"/>
        <v>36</v>
      </c>
      <c r="M31" s="411">
        <v>22</v>
      </c>
      <c r="N31" s="411">
        <v>14</v>
      </c>
      <c r="O31" s="532">
        <f t="shared" si="1"/>
        <v>22.03125</v>
      </c>
      <c r="P31" s="49" t="s">
        <v>344</v>
      </c>
    </row>
    <row r="32" spans="1:16" s="20" customFormat="1" ht="13.5" customHeight="1">
      <c r="A32" s="8" t="s">
        <v>358</v>
      </c>
      <c r="B32" s="411">
        <v>1</v>
      </c>
      <c r="C32" s="673">
        <v>56</v>
      </c>
      <c r="D32" s="675">
        <v>76</v>
      </c>
      <c r="E32" s="411">
        <f t="shared" si="2"/>
        <v>9830</v>
      </c>
      <c r="F32" s="411">
        <v>5583</v>
      </c>
      <c r="G32" s="411">
        <v>4247</v>
      </c>
      <c r="H32" s="411">
        <f t="shared" si="3"/>
        <v>800</v>
      </c>
      <c r="I32" s="411">
        <f t="shared" si="4"/>
        <v>518</v>
      </c>
      <c r="J32" s="411">
        <v>446</v>
      </c>
      <c r="K32" s="411">
        <v>72</v>
      </c>
      <c r="L32" s="411">
        <f t="shared" si="5"/>
        <v>282</v>
      </c>
      <c r="M32" s="411">
        <v>194</v>
      </c>
      <c r="N32" s="411">
        <v>88</v>
      </c>
      <c r="O32" s="532">
        <f t="shared" si="1"/>
        <v>18.976833976833976</v>
      </c>
      <c r="P32" s="50" t="s">
        <v>346</v>
      </c>
    </row>
    <row r="33" spans="1:16" s="20" customFormat="1" ht="13.5" customHeight="1">
      <c r="A33" s="8" t="s">
        <v>359</v>
      </c>
      <c r="B33" s="411">
        <v>7</v>
      </c>
      <c r="C33" s="673">
        <v>126</v>
      </c>
      <c r="D33" s="675" t="s">
        <v>621</v>
      </c>
      <c r="E33" s="411">
        <f t="shared" si="2"/>
        <v>1557</v>
      </c>
      <c r="F33" s="411">
        <v>853</v>
      </c>
      <c r="G33" s="411">
        <v>704</v>
      </c>
      <c r="H33" s="411">
        <f t="shared" si="3"/>
        <v>20</v>
      </c>
      <c r="I33" s="411">
        <f t="shared" si="4"/>
        <v>13</v>
      </c>
      <c r="J33" s="411">
        <v>10</v>
      </c>
      <c r="K33" s="411">
        <v>3</v>
      </c>
      <c r="L33" s="411">
        <f t="shared" si="5"/>
        <v>7</v>
      </c>
      <c r="M33" s="411">
        <v>3</v>
      </c>
      <c r="N33" s="411">
        <v>4</v>
      </c>
      <c r="O33" s="532">
        <f t="shared" si="1"/>
        <v>119.76923076923077</v>
      </c>
      <c r="P33" s="49" t="s">
        <v>347</v>
      </c>
    </row>
    <row r="34" spans="1:16" s="20" customFormat="1" ht="13.5" customHeight="1">
      <c r="A34" s="213" t="s">
        <v>360</v>
      </c>
      <c r="B34" s="417">
        <v>3</v>
      </c>
      <c r="C34" s="676">
        <v>73</v>
      </c>
      <c r="D34" s="676">
        <v>52</v>
      </c>
      <c r="E34" s="418">
        <f t="shared" si="2"/>
        <v>772</v>
      </c>
      <c r="F34" s="418">
        <v>407</v>
      </c>
      <c r="G34" s="418">
        <v>365</v>
      </c>
      <c r="H34" s="418">
        <f t="shared" si="3"/>
        <v>123</v>
      </c>
      <c r="I34" s="418">
        <f t="shared" si="4"/>
        <v>102</v>
      </c>
      <c r="J34" s="418">
        <v>36</v>
      </c>
      <c r="K34" s="418">
        <v>66</v>
      </c>
      <c r="L34" s="418">
        <f t="shared" si="5"/>
        <v>21</v>
      </c>
      <c r="M34" s="418">
        <v>11</v>
      </c>
      <c r="N34" s="418">
        <v>10</v>
      </c>
      <c r="O34" s="533">
        <f t="shared" si="1"/>
        <v>7.568627450980392</v>
      </c>
      <c r="P34" s="299" t="s">
        <v>348</v>
      </c>
    </row>
    <row r="35" spans="1:16" s="52" customFormat="1" ht="21" customHeight="1">
      <c r="A35" s="18" t="s">
        <v>349</v>
      </c>
      <c r="B35" s="51"/>
      <c r="C35" s="51"/>
      <c r="D35" s="51"/>
      <c r="E35" s="51"/>
      <c r="F35" s="51"/>
      <c r="G35" s="51"/>
      <c r="H35" s="51"/>
      <c r="I35" s="51"/>
      <c r="J35" s="51"/>
      <c r="L35" s="53"/>
      <c r="M35" s="53"/>
      <c r="N35" s="53"/>
      <c r="O35" s="53"/>
      <c r="P35" s="53" t="s">
        <v>350</v>
      </c>
    </row>
    <row r="36" spans="1:16" s="52" customFormat="1" ht="16.5" customHeight="1">
      <c r="A36" s="908" t="s">
        <v>351</v>
      </c>
      <c r="B36" s="908"/>
      <c r="C36" s="908"/>
      <c r="D36" s="908"/>
      <c r="E36" s="908"/>
      <c r="F36" s="908"/>
      <c r="G36" s="908"/>
      <c r="H36" s="908"/>
      <c r="I36" s="909"/>
      <c r="P36" s="55" t="s">
        <v>352</v>
      </c>
    </row>
    <row r="37" spans="1:16" s="52" customFormat="1" ht="16.5" customHeight="1">
      <c r="A37" s="54"/>
      <c r="P37" s="54"/>
    </row>
  </sheetData>
  <mergeCells count="11">
    <mergeCell ref="O4:O6"/>
    <mergeCell ref="E5:E6"/>
    <mergeCell ref="P4:P6"/>
    <mergeCell ref="F5:F6"/>
    <mergeCell ref="G5:G6"/>
    <mergeCell ref="H5:H6"/>
    <mergeCell ref="A4:A6"/>
    <mergeCell ref="D4:D6"/>
    <mergeCell ref="A36:I36"/>
    <mergeCell ref="B4:B6"/>
    <mergeCell ref="C4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3"/>
  <sheetViews>
    <sheetView zoomScaleSheetLayoutView="100" workbookViewId="0" topLeftCell="A13">
      <selection activeCell="F9" sqref="F9"/>
    </sheetView>
  </sheetViews>
  <sheetFormatPr defaultColWidth="9.140625" defaultRowHeight="12.75"/>
  <cols>
    <col min="1" max="1" width="16.140625" style="0" customWidth="1"/>
    <col min="2" max="3" width="12.421875" style="0" customWidth="1"/>
    <col min="4" max="5" width="10.7109375" style="0" customWidth="1"/>
    <col min="6" max="6" width="10.8515625" style="0" customWidth="1"/>
    <col min="7" max="9" width="10.00390625" style="0" customWidth="1"/>
    <col min="10" max="10" width="17.421875" style="0" customWidth="1"/>
    <col min="11" max="12" width="8.421875" style="0" customWidth="1"/>
    <col min="13" max="13" width="17.8515625" style="0" customWidth="1"/>
    <col min="14" max="20" width="10.00390625" style="0" customWidth="1"/>
    <col min="21" max="21" width="19.00390625" style="0" customWidth="1"/>
    <col min="22" max="16384" width="10.00390625" style="0" customWidth="1"/>
  </cols>
  <sheetData>
    <row r="1" spans="1:21" s="22" customFormat="1" ht="32.25" customHeight="1">
      <c r="A1" s="901" t="s">
        <v>114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477"/>
      <c r="O1" s="477"/>
      <c r="P1" s="477"/>
      <c r="Q1" s="477"/>
      <c r="R1" s="477"/>
      <c r="S1" s="477"/>
      <c r="T1" s="477"/>
      <c r="U1" s="477"/>
    </row>
    <row r="2" spans="1:13" s="1" customFormat="1" ht="15.75" customHeight="1">
      <c r="A2" s="1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M2" s="216" t="s">
        <v>458</v>
      </c>
    </row>
    <row r="3" spans="1:21" s="124" customFormat="1" ht="12.75" customHeight="1">
      <c r="A3" s="949" t="s">
        <v>122</v>
      </c>
      <c r="B3" s="714" t="s">
        <v>123</v>
      </c>
      <c r="C3" s="714" t="s">
        <v>124</v>
      </c>
      <c r="D3" s="953" t="s">
        <v>125</v>
      </c>
      <c r="E3" s="951"/>
      <c r="F3" s="952"/>
      <c r="G3" s="950" t="s">
        <v>126</v>
      </c>
      <c r="H3" s="951"/>
      <c r="I3" s="952"/>
      <c r="J3" s="950" t="s">
        <v>127</v>
      </c>
      <c r="K3" s="951"/>
      <c r="L3" s="952"/>
      <c r="M3" s="885" t="s">
        <v>115</v>
      </c>
      <c r="N3" s="432"/>
      <c r="O3" s="432"/>
      <c r="P3" s="432"/>
      <c r="Q3" s="432"/>
      <c r="R3" s="432"/>
      <c r="S3" s="432"/>
      <c r="T3" s="432"/>
      <c r="U3" s="432"/>
    </row>
    <row r="4" spans="1:21" s="124" customFormat="1" ht="12.75" customHeight="1">
      <c r="A4" s="887"/>
      <c r="B4" s="739"/>
      <c r="C4" s="739"/>
      <c r="D4" s="957" t="s">
        <v>459</v>
      </c>
      <c r="E4" s="957"/>
      <c r="F4" s="958"/>
      <c r="G4" s="959" t="s">
        <v>460</v>
      </c>
      <c r="H4" s="957"/>
      <c r="I4" s="958"/>
      <c r="J4" s="959" t="s">
        <v>1098</v>
      </c>
      <c r="K4" s="957"/>
      <c r="L4" s="958"/>
      <c r="M4" s="887"/>
      <c r="N4" s="432"/>
      <c r="O4" s="432"/>
      <c r="P4" s="432"/>
      <c r="Q4" s="432"/>
      <c r="R4" s="432"/>
      <c r="S4" s="432"/>
      <c r="T4" s="432"/>
      <c r="U4" s="432"/>
    </row>
    <row r="5" spans="1:21" s="124" customFormat="1" ht="12.75" customHeight="1">
      <c r="A5" s="887"/>
      <c r="B5" s="739" t="s">
        <v>85</v>
      </c>
      <c r="C5" s="739" t="s">
        <v>85</v>
      </c>
      <c r="D5" s="714" t="s">
        <v>463</v>
      </c>
      <c r="E5" s="714" t="s">
        <v>464</v>
      </c>
      <c r="F5" s="714" t="s">
        <v>465</v>
      </c>
      <c r="G5" s="714" t="s">
        <v>463</v>
      </c>
      <c r="H5" s="714" t="s">
        <v>464</v>
      </c>
      <c r="I5" s="714" t="s">
        <v>465</v>
      </c>
      <c r="J5" s="714" t="s">
        <v>463</v>
      </c>
      <c r="K5" s="714" t="s">
        <v>464</v>
      </c>
      <c r="L5" s="714" t="s">
        <v>465</v>
      </c>
      <c r="M5" s="887"/>
      <c r="N5" s="432"/>
      <c r="O5" s="432"/>
      <c r="P5" s="432"/>
      <c r="Q5" s="432"/>
      <c r="R5" s="432"/>
      <c r="S5" s="432"/>
      <c r="T5" s="432"/>
      <c r="U5" s="432"/>
    </row>
    <row r="6" spans="1:21" s="124" customFormat="1" ht="12.75" customHeight="1">
      <c r="A6" s="889"/>
      <c r="B6" s="740" t="s">
        <v>469</v>
      </c>
      <c r="C6" s="740" t="s">
        <v>117</v>
      </c>
      <c r="D6" s="740" t="s">
        <v>470</v>
      </c>
      <c r="E6" s="740" t="s">
        <v>471</v>
      </c>
      <c r="F6" s="740" t="s">
        <v>472</v>
      </c>
      <c r="G6" s="740" t="s">
        <v>470</v>
      </c>
      <c r="H6" s="740" t="s">
        <v>471</v>
      </c>
      <c r="I6" s="740" t="s">
        <v>472</v>
      </c>
      <c r="J6" s="740" t="s">
        <v>470</v>
      </c>
      <c r="K6" s="740" t="s">
        <v>471</v>
      </c>
      <c r="L6" s="740" t="s">
        <v>472</v>
      </c>
      <c r="M6" s="889"/>
      <c r="N6" s="432"/>
      <c r="O6" s="432"/>
      <c r="P6" s="432"/>
      <c r="Q6" s="432"/>
      <c r="R6" s="432"/>
      <c r="S6" s="432"/>
      <c r="T6" s="432"/>
      <c r="U6" s="432"/>
    </row>
    <row r="7" spans="1:21" s="77" customFormat="1" ht="12" customHeight="1">
      <c r="A7" s="134" t="s">
        <v>84</v>
      </c>
      <c r="B7" s="535">
        <f>SUM(B20:B21)</f>
        <v>2</v>
      </c>
      <c r="C7" s="535">
        <v>62</v>
      </c>
      <c r="D7" s="539">
        <v>12823</v>
      </c>
      <c r="E7" s="539">
        <v>8019</v>
      </c>
      <c r="F7" s="539">
        <v>4804</v>
      </c>
      <c r="G7" s="539">
        <v>290</v>
      </c>
      <c r="H7" s="539">
        <v>208</v>
      </c>
      <c r="I7" s="539">
        <v>82</v>
      </c>
      <c r="J7" s="611">
        <v>109</v>
      </c>
      <c r="K7" s="539">
        <v>71</v>
      </c>
      <c r="L7" s="539">
        <v>38</v>
      </c>
      <c r="M7" s="437" t="s">
        <v>396</v>
      </c>
      <c r="N7" s="431"/>
      <c r="O7" s="431"/>
      <c r="P7" s="431"/>
      <c r="Q7" s="431"/>
      <c r="R7" s="431"/>
      <c r="S7" s="431"/>
      <c r="T7" s="431"/>
      <c r="U7" s="431"/>
    </row>
    <row r="8" spans="1:21" s="76" customFormat="1" ht="12" customHeight="1">
      <c r="A8" s="167" t="s">
        <v>58</v>
      </c>
      <c r="B8" s="535">
        <v>1</v>
      </c>
      <c r="C8" s="535">
        <v>17</v>
      </c>
      <c r="D8" s="539">
        <v>3127</v>
      </c>
      <c r="E8" s="539">
        <v>1477</v>
      </c>
      <c r="F8" s="539">
        <v>1650</v>
      </c>
      <c r="G8" s="539">
        <v>69</v>
      </c>
      <c r="H8" s="539">
        <v>48</v>
      </c>
      <c r="I8" s="539">
        <v>21</v>
      </c>
      <c r="J8" s="611">
        <v>22</v>
      </c>
      <c r="K8" s="539">
        <v>17</v>
      </c>
      <c r="L8" s="539">
        <v>5</v>
      </c>
      <c r="M8" s="438" t="s">
        <v>68</v>
      </c>
      <c r="N8" s="765"/>
      <c r="O8" s="765"/>
      <c r="P8" s="765"/>
      <c r="Q8" s="765"/>
      <c r="R8" s="765"/>
      <c r="S8" s="765"/>
      <c r="T8" s="765"/>
      <c r="U8" s="765"/>
    </row>
    <row r="9" spans="1:21" s="77" customFormat="1" ht="12" customHeight="1">
      <c r="A9" s="135" t="s">
        <v>77</v>
      </c>
      <c r="B9" s="535">
        <f>SUM(B15:B20)</f>
        <v>11</v>
      </c>
      <c r="C9" s="535">
        <v>55</v>
      </c>
      <c r="D9" s="539">
        <v>10534</v>
      </c>
      <c r="E9" s="539">
        <v>6144</v>
      </c>
      <c r="F9" s="539">
        <v>4390</v>
      </c>
      <c r="G9" s="539">
        <v>276</v>
      </c>
      <c r="H9" s="539">
        <v>194</v>
      </c>
      <c r="I9" s="539">
        <v>82</v>
      </c>
      <c r="J9" s="611">
        <v>100</v>
      </c>
      <c r="K9" s="539">
        <v>79</v>
      </c>
      <c r="L9" s="539">
        <v>21</v>
      </c>
      <c r="M9" s="439" t="s">
        <v>64</v>
      </c>
      <c r="N9" s="431"/>
      <c r="O9" s="431"/>
      <c r="P9" s="431"/>
      <c r="Q9" s="431"/>
      <c r="R9" s="431"/>
      <c r="S9" s="431"/>
      <c r="T9" s="431"/>
      <c r="U9" s="431"/>
    </row>
    <row r="10" spans="1:21" s="76" customFormat="1" ht="12" customHeight="1">
      <c r="A10" s="167" t="s">
        <v>60</v>
      </c>
      <c r="B10" s="535">
        <v>8</v>
      </c>
      <c r="C10" s="535">
        <v>17</v>
      </c>
      <c r="D10" s="539">
        <v>3057</v>
      </c>
      <c r="E10" s="539">
        <v>1317</v>
      </c>
      <c r="F10" s="539">
        <v>1740</v>
      </c>
      <c r="G10" s="539">
        <v>67</v>
      </c>
      <c r="H10" s="539">
        <v>47</v>
      </c>
      <c r="I10" s="539">
        <v>20</v>
      </c>
      <c r="J10" s="611">
        <v>26</v>
      </c>
      <c r="K10" s="539">
        <v>21</v>
      </c>
      <c r="L10" s="539">
        <v>5</v>
      </c>
      <c r="M10" s="438" t="s">
        <v>69</v>
      </c>
      <c r="N10" s="765"/>
      <c r="O10" s="765"/>
      <c r="P10" s="765"/>
      <c r="Q10" s="765"/>
      <c r="R10" s="765"/>
      <c r="S10" s="765"/>
      <c r="T10" s="765"/>
      <c r="U10" s="765"/>
    </row>
    <row r="11" spans="1:21" s="77" customFormat="1" ht="12" customHeight="1">
      <c r="A11" s="135" t="s">
        <v>76</v>
      </c>
      <c r="B11" s="535">
        <v>2</v>
      </c>
      <c r="C11" s="535">
        <v>53</v>
      </c>
      <c r="D11" s="539">
        <v>9551</v>
      </c>
      <c r="E11" s="539">
        <v>5579</v>
      </c>
      <c r="F11" s="539">
        <v>3972</v>
      </c>
      <c r="G11" s="539">
        <v>226</v>
      </c>
      <c r="H11" s="539">
        <v>164</v>
      </c>
      <c r="I11" s="539">
        <v>62</v>
      </c>
      <c r="J11" s="611">
        <v>107</v>
      </c>
      <c r="K11" s="539">
        <v>85</v>
      </c>
      <c r="L11" s="539">
        <v>22</v>
      </c>
      <c r="M11" s="439" t="s">
        <v>65</v>
      </c>
      <c r="N11" s="431"/>
      <c r="O11" s="431"/>
      <c r="P11" s="431"/>
      <c r="Q11" s="431"/>
      <c r="R11" s="431"/>
      <c r="S11" s="431"/>
      <c r="T11" s="431"/>
      <c r="U11" s="431"/>
    </row>
    <row r="12" spans="1:21" s="76" customFormat="1" ht="12" customHeight="1">
      <c r="A12" s="167" t="s">
        <v>61</v>
      </c>
      <c r="B12" s="535">
        <v>1</v>
      </c>
      <c r="C12" s="535">
        <v>18</v>
      </c>
      <c r="D12" s="539">
        <v>2754</v>
      </c>
      <c r="E12" s="539">
        <v>1085</v>
      </c>
      <c r="F12" s="539">
        <v>1669</v>
      </c>
      <c r="G12" s="539">
        <v>98</v>
      </c>
      <c r="H12" s="539">
        <v>66</v>
      </c>
      <c r="I12" s="539">
        <v>32</v>
      </c>
      <c r="J12" s="611">
        <v>33</v>
      </c>
      <c r="K12" s="539">
        <v>25</v>
      </c>
      <c r="L12" s="539">
        <v>8</v>
      </c>
      <c r="M12" s="438" t="s">
        <v>70</v>
      </c>
      <c r="N12" s="765"/>
      <c r="O12" s="765"/>
      <c r="P12" s="765"/>
      <c r="Q12" s="765"/>
      <c r="R12" s="765"/>
      <c r="S12" s="765"/>
      <c r="T12" s="765"/>
      <c r="U12" s="765"/>
    </row>
    <row r="13" spans="1:21" s="77" customFormat="1" ht="12" customHeight="1">
      <c r="A13" s="135" t="s">
        <v>75</v>
      </c>
      <c r="B13" s="535">
        <v>2</v>
      </c>
      <c r="C13" s="535">
        <v>57</v>
      </c>
      <c r="D13" s="539">
        <v>8680</v>
      </c>
      <c r="E13" s="539">
        <v>5101</v>
      </c>
      <c r="F13" s="539">
        <v>3579</v>
      </c>
      <c r="G13" s="539">
        <v>227</v>
      </c>
      <c r="H13" s="539">
        <v>160</v>
      </c>
      <c r="I13" s="539">
        <v>67</v>
      </c>
      <c r="J13" s="611">
        <v>104</v>
      </c>
      <c r="K13" s="539">
        <v>82</v>
      </c>
      <c r="L13" s="539">
        <v>22</v>
      </c>
      <c r="M13" s="439" t="s">
        <v>66</v>
      </c>
      <c r="N13" s="431"/>
      <c r="O13" s="431"/>
      <c r="P13" s="431"/>
      <c r="Q13" s="431"/>
      <c r="R13" s="431"/>
      <c r="S13" s="431"/>
      <c r="T13" s="431"/>
      <c r="U13" s="431"/>
    </row>
    <row r="14" spans="1:21" s="76" customFormat="1" ht="12" customHeight="1">
      <c r="A14" s="167" t="s">
        <v>62</v>
      </c>
      <c r="B14" s="535">
        <v>1</v>
      </c>
      <c r="C14" s="535">
        <v>18</v>
      </c>
      <c r="D14" s="539">
        <v>2643</v>
      </c>
      <c r="E14" s="539">
        <v>1068</v>
      </c>
      <c r="F14" s="539">
        <v>1575</v>
      </c>
      <c r="G14" s="539">
        <v>96</v>
      </c>
      <c r="H14" s="539">
        <v>56</v>
      </c>
      <c r="I14" s="539">
        <v>40</v>
      </c>
      <c r="J14" s="611">
        <v>37</v>
      </c>
      <c r="K14" s="539">
        <v>28</v>
      </c>
      <c r="L14" s="539">
        <v>9</v>
      </c>
      <c r="M14" s="438" t="s">
        <v>71</v>
      </c>
      <c r="N14" s="765"/>
      <c r="O14" s="765"/>
      <c r="P14" s="765"/>
      <c r="Q14" s="765"/>
      <c r="R14" s="765"/>
      <c r="S14" s="765"/>
      <c r="T14" s="765"/>
      <c r="U14" s="765"/>
    </row>
    <row r="15" spans="1:13" s="77" customFormat="1" ht="12" customHeight="1">
      <c r="A15" s="135" t="s">
        <v>74</v>
      </c>
      <c r="B15" s="535">
        <v>2</v>
      </c>
      <c r="C15" s="535">
        <v>54</v>
      </c>
      <c r="D15" s="539">
        <v>7524</v>
      </c>
      <c r="E15" s="539">
        <v>4308</v>
      </c>
      <c r="F15" s="539">
        <v>3216</v>
      </c>
      <c r="G15" s="539">
        <v>210</v>
      </c>
      <c r="H15" s="539">
        <v>148</v>
      </c>
      <c r="I15" s="539">
        <v>62</v>
      </c>
      <c r="J15" s="611">
        <v>107</v>
      </c>
      <c r="K15" s="539">
        <v>86</v>
      </c>
      <c r="L15" s="539">
        <v>21</v>
      </c>
      <c r="M15" s="439" t="s">
        <v>67</v>
      </c>
    </row>
    <row r="16" spans="1:13" s="77" customFormat="1" ht="12" customHeight="1">
      <c r="A16" s="167" t="s">
        <v>63</v>
      </c>
      <c r="B16" s="535">
        <v>1</v>
      </c>
      <c r="C16" s="535">
        <v>19</v>
      </c>
      <c r="D16" s="539">
        <v>2482</v>
      </c>
      <c r="E16" s="539">
        <v>1040</v>
      </c>
      <c r="F16" s="539">
        <v>1442</v>
      </c>
      <c r="G16" s="539">
        <v>97</v>
      </c>
      <c r="H16" s="539">
        <v>51</v>
      </c>
      <c r="I16" s="539">
        <v>46</v>
      </c>
      <c r="J16" s="611">
        <v>45</v>
      </c>
      <c r="K16" s="539">
        <v>30</v>
      </c>
      <c r="L16" s="539">
        <v>15</v>
      </c>
      <c r="M16" s="438" t="s">
        <v>72</v>
      </c>
    </row>
    <row r="17" spans="1:13" s="77" customFormat="1" ht="12" customHeight="1">
      <c r="A17" s="87" t="s">
        <v>310</v>
      </c>
      <c r="B17" s="595">
        <f>SUM(B19:B21)</f>
        <v>3</v>
      </c>
      <c r="C17" s="595">
        <f>SUM(C19:C21)</f>
        <v>71</v>
      </c>
      <c r="D17" s="573">
        <f>SUM(E17:F17)</f>
        <v>8263</v>
      </c>
      <c r="E17" s="592">
        <f>SUM(E19:E21)</f>
        <v>3793</v>
      </c>
      <c r="F17" s="592">
        <f>SUM(F19:F21)</f>
        <v>4470</v>
      </c>
      <c r="G17" s="573">
        <f>SUM(H17:I17)</f>
        <v>295</v>
      </c>
      <c r="H17" s="592">
        <f>SUM(H19:H21)</f>
        <v>185</v>
      </c>
      <c r="I17" s="592">
        <f>SUM(I19:I21)</f>
        <v>110</v>
      </c>
      <c r="J17" s="598">
        <f>SUM(K17:L17)</f>
        <v>150</v>
      </c>
      <c r="K17" s="592">
        <f>SUM(K19:K21)</f>
        <v>114</v>
      </c>
      <c r="L17" s="592">
        <f>SUM(L19:L21)</f>
        <v>36</v>
      </c>
      <c r="M17" s="57" t="s">
        <v>310</v>
      </c>
    </row>
    <row r="18" spans="1:13" s="26" customFormat="1" ht="12" customHeight="1">
      <c r="A18" s="80" t="s">
        <v>361</v>
      </c>
      <c r="B18" s="603">
        <f>SUM(B19:B21)</f>
        <v>3</v>
      </c>
      <c r="C18" s="603">
        <f aca="true" t="shared" si="0" ref="C18:L18">SUM(C19:C21)</f>
        <v>71</v>
      </c>
      <c r="D18" s="607">
        <f t="shared" si="0"/>
        <v>8263</v>
      </c>
      <c r="E18" s="607">
        <f t="shared" si="0"/>
        <v>3793</v>
      </c>
      <c r="F18" s="607">
        <f t="shared" si="0"/>
        <v>4470</v>
      </c>
      <c r="G18" s="607">
        <f t="shared" si="0"/>
        <v>295</v>
      </c>
      <c r="H18" s="607">
        <f t="shared" si="0"/>
        <v>185</v>
      </c>
      <c r="I18" s="607">
        <f t="shared" si="0"/>
        <v>110</v>
      </c>
      <c r="J18" s="612">
        <f t="shared" si="0"/>
        <v>150</v>
      </c>
      <c r="K18" s="607">
        <f t="shared" si="0"/>
        <v>114</v>
      </c>
      <c r="L18" s="607">
        <f t="shared" si="0"/>
        <v>36</v>
      </c>
      <c r="M18" s="44" t="s">
        <v>361</v>
      </c>
    </row>
    <row r="19" spans="1:13" s="431" customFormat="1" ht="12" customHeight="1">
      <c r="A19" s="428" t="s">
        <v>529</v>
      </c>
      <c r="B19" s="604">
        <v>1</v>
      </c>
      <c r="C19" s="604">
        <v>26</v>
      </c>
      <c r="D19" s="608">
        <v>1367</v>
      </c>
      <c r="E19" s="609">
        <v>843</v>
      </c>
      <c r="F19" s="608">
        <v>524</v>
      </c>
      <c r="G19" s="608">
        <v>95</v>
      </c>
      <c r="H19" s="609">
        <v>77</v>
      </c>
      <c r="I19" s="609">
        <v>18</v>
      </c>
      <c r="J19" s="613">
        <v>31</v>
      </c>
      <c r="K19" s="609">
        <v>23</v>
      </c>
      <c r="L19" s="609">
        <v>8</v>
      </c>
      <c r="M19" s="430" t="s">
        <v>81</v>
      </c>
    </row>
    <row r="20" spans="1:13" s="432" customFormat="1" ht="12" customHeight="1">
      <c r="A20" s="428" t="s">
        <v>79</v>
      </c>
      <c r="B20" s="604">
        <v>1</v>
      </c>
      <c r="C20" s="604">
        <v>25</v>
      </c>
      <c r="D20" s="608">
        <v>4278</v>
      </c>
      <c r="E20" s="609">
        <v>1892</v>
      </c>
      <c r="F20" s="609">
        <v>2386</v>
      </c>
      <c r="G20" s="608">
        <v>102</v>
      </c>
      <c r="H20" s="609">
        <v>60</v>
      </c>
      <c r="I20" s="609">
        <v>42</v>
      </c>
      <c r="J20" s="613">
        <v>71</v>
      </c>
      <c r="K20" s="609">
        <v>56</v>
      </c>
      <c r="L20" s="609">
        <v>15</v>
      </c>
      <c r="M20" s="430" t="s">
        <v>82</v>
      </c>
    </row>
    <row r="21" spans="1:13" s="432" customFormat="1" ht="12" customHeight="1">
      <c r="A21" s="433" t="s">
        <v>80</v>
      </c>
      <c r="B21" s="605">
        <v>1</v>
      </c>
      <c r="C21" s="605">
        <v>20</v>
      </c>
      <c r="D21" s="610">
        <v>2618</v>
      </c>
      <c r="E21" s="610">
        <v>1058</v>
      </c>
      <c r="F21" s="610">
        <v>1560</v>
      </c>
      <c r="G21" s="610">
        <v>98</v>
      </c>
      <c r="H21" s="610">
        <v>48</v>
      </c>
      <c r="I21" s="610">
        <v>50</v>
      </c>
      <c r="J21" s="614">
        <v>48</v>
      </c>
      <c r="K21" s="610">
        <v>35</v>
      </c>
      <c r="L21" s="610">
        <v>13</v>
      </c>
      <c r="M21" s="434" t="s">
        <v>83</v>
      </c>
    </row>
    <row r="22" spans="1:21" s="432" customFormat="1" ht="12" customHeight="1">
      <c r="A22" s="435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36"/>
    </row>
    <row r="23" spans="1:10" s="124" customFormat="1" ht="15" customHeight="1">
      <c r="A23" s="949" t="s">
        <v>122</v>
      </c>
      <c r="B23" s="950" t="s">
        <v>128</v>
      </c>
      <c r="C23" s="951"/>
      <c r="D23" s="951"/>
      <c r="E23" s="952"/>
      <c r="F23" s="953" t="s">
        <v>129</v>
      </c>
      <c r="G23" s="952"/>
      <c r="H23" s="684" t="s">
        <v>130</v>
      </c>
      <c r="I23" s="714" t="s">
        <v>131</v>
      </c>
      <c r="J23" s="885" t="s">
        <v>115</v>
      </c>
    </row>
    <row r="24" spans="1:10" s="760" customFormat="1" ht="12.75">
      <c r="A24" s="887"/>
      <c r="B24" s="954" t="s">
        <v>461</v>
      </c>
      <c r="C24" s="955"/>
      <c r="D24" s="955"/>
      <c r="E24" s="956"/>
      <c r="F24" s="954" t="s">
        <v>462</v>
      </c>
      <c r="G24" s="956"/>
      <c r="H24" s="759"/>
      <c r="I24" s="739"/>
      <c r="J24" s="887"/>
    </row>
    <row r="25" spans="1:10" s="760" customFormat="1" ht="12.75">
      <c r="A25" s="887"/>
      <c r="B25" s="761" t="s">
        <v>132</v>
      </c>
      <c r="C25" s="761" t="s">
        <v>133</v>
      </c>
      <c r="D25" s="714" t="s">
        <v>134</v>
      </c>
      <c r="E25" s="714" t="s">
        <v>135</v>
      </c>
      <c r="F25" s="714" t="s">
        <v>1099</v>
      </c>
      <c r="G25" s="756" t="s">
        <v>136</v>
      </c>
      <c r="H25" s="739"/>
      <c r="I25" s="739"/>
      <c r="J25" s="887"/>
    </row>
    <row r="26" spans="1:10" s="760" customFormat="1" ht="12.75">
      <c r="A26" s="887"/>
      <c r="B26" s="739"/>
      <c r="C26" s="739" t="s">
        <v>468</v>
      </c>
      <c r="D26" s="739"/>
      <c r="E26" s="739" t="s">
        <v>116</v>
      </c>
      <c r="F26" s="739"/>
      <c r="G26" s="763"/>
      <c r="H26" s="739" t="s">
        <v>466</v>
      </c>
      <c r="I26" s="722" t="s">
        <v>105</v>
      </c>
      <c r="J26" s="887"/>
    </row>
    <row r="27" spans="1:10" s="760" customFormat="1" ht="12.75">
      <c r="A27" s="889"/>
      <c r="B27" s="740" t="s">
        <v>473</v>
      </c>
      <c r="C27" s="740" t="s">
        <v>474</v>
      </c>
      <c r="D27" s="764" t="s">
        <v>118</v>
      </c>
      <c r="E27" s="740" t="s">
        <v>119</v>
      </c>
      <c r="F27" s="740" t="s">
        <v>27</v>
      </c>
      <c r="G27" s="757" t="s">
        <v>475</v>
      </c>
      <c r="H27" s="740" t="s">
        <v>28</v>
      </c>
      <c r="I27" s="689" t="s">
        <v>476</v>
      </c>
      <c r="J27" s="889"/>
    </row>
    <row r="28" spans="1:10" ht="12.75">
      <c r="A28" s="134" t="s">
        <v>73</v>
      </c>
      <c r="B28" s="539">
        <v>3356</v>
      </c>
      <c r="C28" s="539">
        <v>113</v>
      </c>
      <c r="D28" s="539">
        <v>2591</v>
      </c>
      <c r="E28" s="539">
        <v>66</v>
      </c>
      <c r="F28" s="539">
        <v>8448</v>
      </c>
      <c r="G28" s="539">
        <v>4558</v>
      </c>
      <c r="H28" s="539">
        <v>254</v>
      </c>
      <c r="I28" s="562">
        <v>71</v>
      </c>
      <c r="J28" s="160" t="s">
        <v>396</v>
      </c>
    </row>
    <row r="29" spans="1:10" ht="12.75">
      <c r="A29" s="167" t="s">
        <v>58</v>
      </c>
      <c r="B29" s="539">
        <v>880</v>
      </c>
      <c r="C29" s="539">
        <v>43</v>
      </c>
      <c r="D29" s="539">
        <v>880</v>
      </c>
      <c r="E29" s="539">
        <v>20</v>
      </c>
      <c r="F29" s="539">
        <v>4019</v>
      </c>
      <c r="G29" s="539">
        <v>1843</v>
      </c>
      <c r="H29" s="539">
        <v>47</v>
      </c>
      <c r="I29" s="572">
        <v>26</v>
      </c>
      <c r="J29" s="162" t="s">
        <v>68</v>
      </c>
    </row>
    <row r="30" spans="1:10" ht="12.75">
      <c r="A30" s="135" t="s">
        <v>77</v>
      </c>
      <c r="B30" s="539">
        <v>3266</v>
      </c>
      <c r="C30" s="539">
        <v>122</v>
      </c>
      <c r="D30" s="539">
        <v>2531</v>
      </c>
      <c r="E30" s="539">
        <v>66</v>
      </c>
      <c r="F30" s="539">
        <v>7703</v>
      </c>
      <c r="G30" s="539">
        <v>4009</v>
      </c>
      <c r="H30" s="539">
        <v>253</v>
      </c>
      <c r="I30" s="572">
        <v>84</v>
      </c>
      <c r="J30" s="86" t="s">
        <v>64</v>
      </c>
    </row>
    <row r="31" spans="1:10" ht="12.75">
      <c r="A31" s="167" t="s">
        <v>60</v>
      </c>
      <c r="B31" s="539">
        <v>967</v>
      </c>
      <c r="C31" s="539">
        <v>54</v>
      </c>
      <c r="D31" s="539">
        <v>967</v>
      </c>
      <c r="E31" s="539">
        <v>31</v>
      </c>
      <c r="F31" s="539">
        <v>3979</v>
      </c>
      <c r="G31" s="539">
        <v>1672</v>
      </c>
      <c r="H31" s="539">
        <v>47</v>
      </c>
      <c r="I31" s="572">
        <v>26</v>
      </c>
      <c r="J31" s="162" t="s">
        <v>69</v>
      </c>
    </row>
    <row r="32" spans="1:10" ht="12.75">
      <c r="A32" s="135" t="s">
        <v>76</v>
      </c>
      <c r="B32" s="539">
        <v>3141</v>
      </c>
      <c r="C32" s="539">
        <v>102</v>
      </c>
      <c r="D32" s="539">
        <v>2523</v>
      </c>
      <c r="E32" s="539">
        <v>56</v>
      </c>
      <c r="F32" s="539">
        <v>6768</v>
      </c>
      <c r="G32" s="539">
        <v>3148</v>
      </c>
      <c r="H32" s="539">
        <v>253</v>
      </c>
      <c r="I32" s="572">
        <v>90</v>
      </c>
      <c r="J32" s="86" t="s">
        <v>65</v>
      </c>
    </row>
    <row r="33" spans="1:10" ht="12.75">
      <c r="A33" s="167" t="s">
        <v>61</v>
      </c>
      <c r="B33" s="539">
        <v>1128</v>
      </c>
      <c r="C33" s="539">
        <v>64</v>
      </c>
      <c r="D33" s="539">
        <v>942</v>
      </c>
      <c r="E33" s="539">
        <v>35</v>
      </c>
      <c r="F33" s="539">
        <v>3679</v>
      </c>
      <c r="G33" s="539">
        <v>1507</v>
      </c>
      <c r="H33" s="539">
        <v>47</v>
      </c>
      <c r="I33" s="572">
        <v>27</v>
      </c>
      <c r="J33" s="162" t="s">
        <v>70</v>
      </c>
    </row>
    <row r="34" spans="1:10" ht="12.75">
      <c r="A34" s="135" t="s">
        <v>75</v>
      </c>
      <c r="B34" s="539">
        <v>2630</v>
      </c>
      <c r="C34" s="539">
        <v>115</v>
      </c>
      <c r="D34" s="539">
        <v>1765</v>
      </c>
      <c r="E34" s="539">
        <v>53</v>
      </c>
      <c r="F34" s="539">
        <v>5980</v>
      </c>
      <c r="G34" s="539">
        <v>3208</v>
      </c>
      <c r="H34" s="539">
        <v>251.41</v>
      </c>
      <c r="I34" s="572">
        <v>89.5</v>
      </c>
      <c r="J34" s="86" t="s">
        <v>66</v>
      </c>
    </row>
    <row r="35" spans="1:10" ht="12.75">
      <c r="A35" s="167" t="s">
        <v>62</v>
      </c>
      <c r="B35" s="539">
        <v>1056</v>
      </c>
      <c r="C35" s="539">
        <v>51</v>
      </c>
      <c r="D35" s="539">
        <v>815</v>
      </c>
      <c r="E35" s="539">
        <v>27</v>
      </c>
      <c r="F35" s="539">
        <v>2956</v>
      </c>
      <c r="G35" s="539">
        <v>1366</v>
      </c>
      <c r="H35" s="539">
        <v>47</v>
      </c>
      <c r="I35" s="572">
        <v>37.5</v>
      </c>
      <c r="J35" s="162" t="s">
        <v>71</v>
      </c>
    </row>
    <row r="36" spans="1:10" ht="12.75">
      <c r="A36" s="135" t="s">
        <v>74</v>
      </c>
      <c r="B36" s="539">
        <v>2829</v>
      </c>
      <c r="C36" s="539">
        <v>92</v>
      </c>
      <c r="D36" s="539">
        <v>2285</v>
      </c>
      <c r="E36" s="539">
        <v>52</v>
      </c>
      <c r="F36" s="539">
        <v>5413</v>
      </c>
      <c r="G36" s="539">
        <v>2814</v>
      </c>
      <c r="H36" s="539">
        <v>261</v>
      </c>
      <c r="I36" s="572">
        <v>88</v>
      </c>
      <c r="J36" s="86" t="s">
        <v>67</v>
      </c>
    </row>
    <row r="37" spans="1:10" ht="12.75">
      <c r="A37" s="167" t="s">
        <v>63</v>
      </c>
      <c r="B37" s="539">
        <v>980</v>
      </c>
      <c r="C37" s="539">
        <v>33</v>
      </c>
      <c r="D37" s="539">
        <v>793</v>
      </c>
      <c r="E37" s="539">
        <v>20</v>
      </c>
      <c r="F37" s="539">
        <v>2409</v>
      </c>
      <c r="G37" s="539">
        <v>1207</v>
      </c>
      <c r="H37" s="539">
        <v>47</v>
      </c>
      <c r="I37" s="572">
        <v>42</v>
      </c>
      <c r="J37" s="162" t="s">
        <v>72</v>
      </c>
    </row>
    <row r="38" spans="1:10" ht="12.75">
      <c r="A38" s="87" t="s">
        <v>310</v>
      </c>
      <c r="B38" s="592">
        <f aca="true" t="shared" si="1" ref="B38:I38">SUM(B40:B42)</f>
        <v>3377</v>
      </c>
      <c r="C38" s="592">
        <f t="shared" si="1"/>
        <v>105</v>
      </c>
      <c r="D38" s="592">
        <f t="shared" si="1"/>
        <v>2899</v>
      </c>
      <c r="E38" s="592">
        <f t="shared" si="1"/>
        <v>41</v>
      </c>
      <c r="F38" s="592">
        <f t="shared" si="1"/>
        <v>6803</v>
      </c>
      <c r="G38" s="592">
        <f t="shared" si="1"/>
        <v>4016</v>
      </c>
      <c r="H38" s="592">
        <f t="shared" si="1"/>
        <v>349</v>
      </c>
      <c r="I38" s="592">
        <f t="shared" si="1"/>
        <v>144</v>
      </c>
      <c r="J38" s="57" t="s">
        <v>310</v>
      </c>
    </row>
    <row r="39" spans="1:10" ht="12.75">
      <c r="A39" s="80" t="s">
        <v>361</v>
      </c>
      <c r="B39" s="607">
        <f aca="true" t="shared" si="2" ref="B39:I39">SUM(B40:B42)</f>
        <v>3377</v>
      </c>
      <c r="C39" s="607">
        <f t="shared" si="2"/>
        <v>105</v>
      </c>
      <c r="D39" s="607">
        <f t="shared" si="2"/>
        <v>2899</v>
      </c>
      <c r="E39" s="607">
        <f t="shared" si="2"/>
        <v>41</v>
      </c>
      <c r="F39" s="607">
        <f t="shared" si="2"/>
        <v>6803</v>
      </c>
      <c r="G39" s="607">
        <f t="shared" si="2"/>
        <v>4016</v>
      </c>
      <c r="H39" s="607">
        <f t="shared" si="2"/>
        <v>349</v>
      </c>
      <c r="I39" s="607">
        <f t="shared" si="2"/>
        <v>144</v>
      </c>
      <c r="J39" s="44" t="s">
        <v>361</v>
      </c>
    </row>
    <row r="40" spans="1:10" ht="12.75">
      <c r="A40" s="428" t="s">
        <v>529</v>
      </c>
      <c r="B40" s="609">
        <v>845</v>
      </c>
      <c r="C40" s="609">
        <v>19</v>
      </c>
      <c r="D40" s="609">
        <v>605</v>
      </c>
      <c r="E40" s="609">
        <v>9</v>
      </c>
      <c r="F40" s="609">
        <v>1328</v>
      </c>
      <c r="G40" s="609">
        <v>632</v>
      </c>
      <c r="H40" s="609">
        <v>182</v>
      </c>
      <c r="I40" s="609">
        <v>43</v>
      </c>
      <c r="J40" s="430" t="s">
        <v>81</v>
      </c>
    </row>
    <row r="41" spans="1:10" ht="12.75">
      <c r="A41" s="428" t="s">
        <v>79</v>
      </c>
      <c r="B41" s="609">
        <v>1577</v>
      </c>
      <c r="C41" s="609">
        <v>46</v>
      </c>
      <c r="D41" s="609">
        <v>1458</v>
      </c>
      <c r="E41" s="609">
        <v>22</v>
      </c>
      <c r="F41" s="609">
        <v>2782</v>
      </c>
      <c r="G41" s="609">
        <v>2013</v>
      </c>
      <c r="H41" s="609">
        <v>81</v>
      </c>
      <c r="I41" s="609">
        <v>54</v>
      </c>
      <c r="J41" s="430" t="s">
        <v>82</v>
      </c>
    </row>
    <row r="42" spans="1:10" ht="12.75">
      <c r="A42" s="433" t="s">
        <v>80</v>
      </c>
      <c r="B42" s="610">
        <v>955</v>
      </c>
      <c r="C42" s="610">
        <v>40</v>
      </c>
      <c r="D42" s="610">
        <v>836</v>
      </c>
      <c r="E42" s="610">
        <v>10</v>
      </c>
      <c r="F42" s="610">
        <v>2693</v>
      </c>
      <c r="G42" s="610">
        <v>1371</v>
      </c>
      <c r="H42" s="610">
        <v>86</v>
      </c>
      <c r="I42" s="610">
        <v>47</v>
      </c>
      <c r="J42" s="434" t="s">
        <v>83</v>
      </c>
    </row>
    <row r="43" spans="1:20" ht="12.75">
      <c r="A43" s="96" t="s">
        <v>152</v>
      </c>
      <c r="B43" s="118"/>
      <c r="C43" s="118"/>
      <c r="D43" s="152"/>
      <c r="E43" s="152"/>
      <c r="F43" s="20"/>
      <c r="G43" s="53"/>
      <c r="H43" s="53"/>
      <c r="I43" s="53"/>
      <c r="J43" s="176" t="s">
        <v>120</v>
      </c>
      <c r="K43" s="20"/>
      <c r="L43" s="152"/>
      <c r="M43" s="20"/>
      <c r="N43" s="20"/>
      <c r="O43" s="20"/>
      <c r="P43" s="20"/>
      <c r="Q43" s="20"/>
      <c r="R43" s="20"/>
      <c r="S43" s="20"/>
      <c r="T43" s="20"/>
    </row>
  </sheetData>
  <mergeCells count="15">
    <mergeCell ref="J3:L3"/>
    <mergeCell ref="A1:M1"/>
    <mergeCell ref="M3:M6"/>
    <mergeCell ref="D4:F4"/>
    <mergeCell ref="G4:I4"/>
    <mergeCell ref="J4:L4"/>
    <mergeCell ref="A3:A6"/>
    <mergeCell ref="D3:F3"/>
    <mergeCell ref="G3:I3"/>
    <mergeCell ref="A23:A27"/>
    <mergeCell ref="B23:E23"/>
    <mergeCell ref="F23:G23"/>
    <mergeCell ref="J23:J27"/>
    <mergeCell ref="B24:E24"/>
    <mergeCell ref="F24:G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0">
      <selection activeCell="H11" sqref="H11"/>
    </sheetView>
  </sheetViews>
  <sheetFormatPr defaultColWidth="9.140625" defaultRowHeight="12.75"/>
  <cols>
    <col min="1" max="1" width="14.7109375" style="440" customWidth="1"/>
    <col min="2" max="2" width="10.57421875" style="440" customWidth="1"/>
    <col min="3" max="3" width="11.00390625" style="440" customWidth="1"/>
    <col min="4" max="4" width="12.00390625" style="440" customWidth="1"/>
    <col min="5" max="5" width="11.140625" style="440" customWidth="1"/>
    <col min="6" max="6" width="9.7109375" style="440" customWidth="1"/>
    <col min="7" max="7" width="10.00390625" style="440" customWidth="1"/>
    <col min="8" max="8" width="11.421875" style="440" customWidth="1"/>
    <col min="9" max="9" width="11.00390625" style="440" customWidth="1"/>
    <col min="10" max="12" width="7.8515625" style="440" customWidth="1"/>
    <col min="13" max="13" width="21.7109375" style="440" customWidth="1"/>
    <col min="14" max="16384" width="9.140625" style="440" customWidth="1"/>
  </cols>
  <sheetData>
    <row r="1" spans="1:13" ht="32.25" customHeight="1">
      <c r="A1" s="978" t="s">
        <v>153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</row>
    <row r="2" spans="1:13" s="1" customFormat="1" ht="18" customHeight="1">
      <c r="A2" s="2" t="s">
        <v>154</v>
      </c>
      <c r="M2" s="777" t="s">
        <v>104</v>
      </c>
    </row>
    <row r="3" spans="1:13" s="1" customFormat="1" ht="17.25" customHeight="1">
      <c r="A3" s="949" t="s">
        <v>122</v>
      </c>
      <c r="B3" s="772" t="s">
        <v>155</v>
      </c>
      <c r="C3" s="772" t="s">
        <v>156</v>
      </c>
      <c r="D3" s="976" t="s">
        <v>157</v>
      </c>
      <c r="E3" s="979"/>
      <c r="F3" s="977"/>
      <c r="G3" s="980" t="s">
        <v>158</v>
      </c>
      <c r="H3" s="981"/>
      <c r="I3" s="982"/>
      <c r="J3" s="976" t="s">
        <v>159</v>
      </c>
      <c r="K3" s="979"/>
      <c r="L3" s="977"/>
      <c r="M3" s="983" t="s">
        <v>87</v>
      </c>
    </row>
    <row r="4" spans="1:13" s="1" customFormat="1" ht="17.25" customHeight="1">
      <c r="A4" s="887"/>
      <c r="B4" s="771"/>
      <c r="C4" s="771"/>
      <c r="D4" s="970" t="s">
        <v>90</v>
      </c>
      <c r="E4" s="971"/>
      <c r="F4" s="972"/>
      <c r="G4" s="973" t="s">
        <v>91</v>
      </c>
      <c r="H4" s="974"/>
      <c r="I4" s="975"/>
      <c r="J4" s="970" t="s">
        <v>92</v>
      </c>
      <c r="K4" s="971"/>
      <c r="L4" s="972"/>
      <c r="M4" s="970"/>
    </row>
    <row r="5" spans="1:13" s="1" customFormat="1" ht="17.25" customHeight="1">
      <c r="A5" s="887"/>
      <c r="B5" s="771" t="s">
        <v>98</v>
      </c>
      <c r="C5" s="771"/>
      <c r="D5" s="768" t="s">
        <v>99</v>
      </c>
      <c r="E5" s="778" t="s">
        <v>100</v>
      </c>
      <c r="F5" s="778" t="s">
        <v>101</v>
      </c>
      <c r="G5" s="768" t="s">
        <v>99</v>
      </c>
      <c r="H5" s="778" t="s">
        <v>100</v>
      </c>
      <c r="I5" s="778" t="s">
        <v>101</v>
      </c>
      <c r="J5" s="768" t="s">
        <v>99</v>
      </c>
      <c r="K5" s="778" t="s">
        <v>100</v>
      </c>
      <c r="L5" s="778" t="s">
        <v>101</v>
      </c>
      <c r="M5" s="970"/>
    </row>
    <row r="6" spans="1:13" s="1" customFormat="1" ht="17.25" customHeight="1">
      <c r="A6" s="889"/>
      <c r="B6" s="775" t="s">
        <v>160</v>
      </c>
      <c r="C6" s="775" t="s">
        <v>161</v>
      </c>
      <c r="D6" s="770" t="s">
        <v>106</v>
      </c>
      <c r="E6" s="775" t="s">
        <v>107</v>
      </c>
      <c r="F6" s="775" t="s">
        <v>108</v>
      </c>
      <c r="G6" s="770" t="s">
        <v>106</v>
      </c>
      <c r="H6" s="775" t="s">
        <v>107</v>
      </c>
      <c r="I6" s="775" t="s">
        <v>108</v>
      </c>
      <c r="J6" s="770" t="s">
        <v>106</v>
      </c>
      <c r="K6" s="775" t="s">
        <v>107</v>
      </c>
      <c r="L6" s="775" t="s">
        <v>108</v>
      </c>
      <c r="M6" s="966"/>
    </row>
    <row r="7" spans="1:13" ht="17.25" customHeight="1">
      <c r="A7" s="443" t="s">
        <v>298</v>
      </c>
      <c r="B7" s="445">
        <v>1</v>
      </c>
      <c r="C7" s="446">
        <v>12</v>
      </c>
      <c r="D7" s="446">
        <v>608</v>
      </c>
      <c r="E7" s="446">
        <v>204</v>
      </c>
      <c r="F7" s="446">
        <v>404</v>
      </c>
      <c r="G7" s="446">
        <v>31</v>
      </c>
      <c r="H7" s="446">
        <v>27</v>
      </c>
      <c r="I7" s="446">
        <v>4</v>
      </c>
      <c r="J7" s="446">
        <v>28</v>
      </c>
      <c r="K7" s="446">
        <v>20</v>
      </c>
      <c r="L7" s="447">
        <v>8</v>
      </c>
      <c r="M7" s="443" t="s">
        <v>298</v>
      </c>
    </row>
    <row r="8" spans="1:13" ht="17.25" customHeight="1">
      <c r="A8" s="443" t="s">
        <v>301</v>
      </c>
      <c r="B8" s="445">
        <v>1</v>
      </c>
      <c r="C8" s="446">
        <v>12</v>
      </c>
      <c r="D8" s="446">
        <v>625</v>
      </c>
      <c r="E8" s="446">
        <v>211</v>
      </c>
      <c r="F8" s="446">
        <v>414</v>
      </c>
      <c r="G8" s="446">
        <v>33</v>
      </c>
      <c r="H8" s="446">
        <v>28</v>
      </c>
      <c r="I8" s="446">
        <v>5</v>
      </c>
      <c r="J8" s="446">
        <v>29</v>
      </c>
      <c r="K8" s="446">
        <v>21</v>
      </c>
      <c r="L8" s="447">
        <v>8</v>
      </c>
      <c r="M8" s="443" t="s">
        <v>301</v>
      </c>
    </row>
    <row r="9" spans="1:13" ht="17.25" customHeight="1">
      <c r="A9" s="443" t="s">
        <v>162</v>
      </c>
      <c r="B9" s="445">
        <v>1</v>
      </c>
      <c r="C9" s="446">
        <v>12</v>
      </c>
      <c r="D9" s="446">
        <v>669</v>
      </c>
      <c r="E9" s="446">
        <v>218</v>
      </c>
      <c r="F9" s="446">
        <v>451</v>
      </c>
      <c r="G9" s="446">
        <v>34</v>
      </c>
      <c r="H9" s="446">
        <v>29</v>
      </c>
      <c r="I9" s="446">
        <v>5</v>
      </c>
      <c r="J9" s="446">
        <v>30</v>
      </c>
      <c r="K9" s="446">
        <v>20</v>
      </c>
      <c r="L9" s="447">
        <v>10</v>
      </c>
      <c r="M9" s="443" t="s">
        <v>162</v>
      </c>
    </row>
    <row r="10" spans="1:13" ht="17.25" customHeight="1">
      <c r="A10" s="443" t="s">
        <v>303</v>
      </c>
      <c r="B10" s="445">
        <v>1</v>
      </c>
      <c r="C10" s="446">
        <v>12</v>
      </c>
      <c r="D10" s="446">
        <v>686</v>
      </c>
      <c r="E10" s="446">
        <v>221</v>
      </c>
      <c r="F10" s="446">
        <v>465</v>
      </c>
      <c r="G10" s="446">
        <v>29</v>
      </c>
      <c r="H10" s="446">
        <v>26</v>
      </c>
      <c r="I10" s="446">
        <v>3</v>
      </c>
      <c r="J10" s="446">
        <v>35</v>
      </c>
      <c r="K10" s="446">
        <v>24</v>
      </c>
      <c r="L10" s="447">
        <v>11</v>
      </c>
      <c r="M10" s="443" t="s">
        <v>303</v>
      </c>
    </row>
    <row r="11" spans="1:13" ht="17.25" customHeight="1">
      <c r="A11" s="443" t="s">
        <v>304</v>
      </c>
      <c r="B11" s="445">
        <v>1</v>
      </c>
      <c r="C11" s="446">
        <v>12</v>
      </c>
      <c r="D11" s="446">
        <v>723</v>
      </c>
      <c r="E11" s="446">
        <v>211</v>
      </c>
      <c r="F11" s="446">
        <v>512</v>
      </c>
      <c r="G11" s="446">
        <v>34</v>
      </c>
      <c r="H11" s="446">
        <v>28</v>
      </c>
      <c r="I11" s="446">
        <v>6</v>
      </c>
      <c r="J11" s="446">
        <v>35</v>
      </c>
      <c r="K11" s="446">
        <v>23</v>
      </c>
      <c r="L11" s="447">
        <v>12</v>
      </c>
      <c r="M11" s="443" t="s">
        <v>304</v>
      </c>
    </row>
    <row r="12" spans="1:13" ht="17.25" customHeight="1">
      <c r="A12" s="444" t="s">
        <v>305</v>
      </c>
      <c r="B12" s="446">
        <v>1</v>
      </c>
      <c r="C12" s="446">
        <v>12</v>
      </c>
      <c r="D12" s="446">
        <v>766</v>
      </c>
      <c r="E12" s="446">
        <v>231</v>
      </c>
      <c r="F12" s="446">
        <v>535</v>
      </c>
      <c r="G12" s="446">
        <v>32</v>
      </c>
      <c r="H12" s="446">
        <v>28</v>
      </c>
      <c r="I12" s="446">
        <v>4</v>
      </c>
      <c r="J12" s="446">
        <v>36</v>
      </c>
      <c r="K12" s="446">
        <v>23</v>
      </c>
      <c r="L12" s="447">
        <v>13</v>
      </c>
      <c r="M12" s="443" t="s">
        <v>305</v>
      </c>
    </row>
    <row r="13" spans="1:13" s="450" customFormat="1" ht="17.25" customHeight="1">
      <c r="A13" s="448" t="s">
        <v>163</v>
      </c>
      <c r="B13" s="70">
        <v>1</v>
      </c>
      <c r="C13" s="70">
        <v>12</v>
      </c>
      <c r="D13" s="70">
        <v>705</v>
      </c>
      <c r="E13" s="70">
        <v>219</v>
      </c>
      <c r="F13" s="70">
        <v>486</v>
      </c>
      <c r="G13" s="70">
        <v>32</v>
      </c>
      <c r="H13" s="70">
        <v>26</v>
      </c>
      <c r="I13" s="70">
        <v>6</v>
      </c>
      <c r="J13" s="70">
        <v>36</v>
      </c>
      <c r="K13" s="70">
        <v>22</v>
      </c>
      <c r="L13" s="70">
        <v>14</v>
      </c>
      <c r="M13" s="449" t="s">
        <v>163</v>
      </c>
    </row>
    <row r="14" spans="1:13" ht="27.75" customHeight="1">
      <c r="A14" s="451" t="s">
        <v>164</v>
      </c>
      <c r="B14" s="452">
        <v>1</v>
      </c>
      <c r="C14" s="452">
        <v>12</v>
      </c>
      <c r="D14" s="452">
        <v>705</v>
      </c>
      <c r="E14" s="452">
        <v>219</v>
      </c>
      <c r="F14" s="453">
        <v>486</v>
      </c>
      <c r="G14" s="452">
        <v>32</v>
      </c>
      <c r="H14" s="452">
        <v>26</v>
      </c>
      <c r="I14" s="452">
        <v>6</v>
      </c>
      <c r="J14" s="452">
        <v>36</v>
      </c>
      <c r="K14" s="452">
        <v>22</v>
      </c>
      <c r="L14" s="452">
        <v>14</v>
      </c>
      <c r="M14" s="454" t="s">
        <v>165</v>
      </c>
    </row>
    <row r="15" spans="1:13" ht="9.7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</row>
    <row r="16" spans="1:9" s="1" customFormat="1" ht="17.25" customHeight="1">
      <c r="A16" s="977" t="s">
        <v>86</v>
      </c>
      <c r="B16" s="976" t="s">
        <v>166</v>
      </c>
      <c r="C16" s="977"/>
      <c r="D16" s="976" t="s">
        <v>167</v>
      </c>
      <c r="E16" s="977"/>
      <c r="F16" s="767" t="s">
        <v>168</v>
      </c>
      <c r="G16" s="768" t="s">
        <v>169</v>
      </c>
      <c r="H16" s="884" t="s">
        <v>115</v>
      </c>
      <c r="I16" s="885"/>
    </row>
    <row r="17" spans="1:9" s="1" customFormat="1" ht="17.25" customHeight="1">
      <c r="A17" s="972"/>
      <c r="B17" s="966" t="s">
        <v>93</v>
      </c>
      <c r="C17" s="967"/>
      <c r="D17" s="968" t="s">
        <v>94</v>
      </c>
      <c r="E17" s="969"/>
      <c r="F17" s="771"/>
      <c r="G17" s="771"/>
      <c r="H17" s="886"/>
      <c r="I17" s="887"/>
    </row>
    <row r="18" spans="1:9" s="1" customFormat="1" ht="17.25" customHeight="1">
      <c r="A18" s="972"/>
      <c r="B18" s="772" t="s">
        <v>170</v>
      </c>
      <c r="C18" s="772" t="s">
        <v>171</v>
      </c>
      <c r="D18" s="768" t="s">
        <v>1100</v>
      </c>
      <c r="E18" s="766" t="s">
        <v>172</v>
      </c>
      <c r="F18" s="179"/>
      <c r="G18" s="179"/>
      <c r="H18" s="886"/>
      <c r="I18" s="887"/>
    </row>
    <row r="19" spans="1:9" s="1" customFormat="1" ht="17.25" customHeight="1">
      <c r="A19" s="972"/>
      <c r="B19" s="771"/>
      <c r="C19" s="771"/>
      <c r="D19" s="771"/>
      <c r="E19" s="773"/>
      <c r="F19" s="774" t="s">
        <v>393</v>
      </c>
      <c r="G19" s="771" t="s">
        <v>173</v>
      </c>
      <c r="H19" s="886"/>
      <c r="I19" s="887"/>
    </row>
    <row r="20" spans="1:10" s="1" customFormat="1" ht="17.25" customHeight="1">
      <c r="A20" s="969"/>
      <c r="B20" s="775" t="s">
        <v>109</v>
      </c>
      <c r="C20" s="776" t="s">
        <v>110</v>
      </c>
      <c r="D20" s="775" t="s">
        <v>111</v>
      </c>
      <c r="E20" s="770" t="s">
        <v>112</v>
      </c>
      <c r="F20" s="775" t="s">
        <v>395</v>
      </c>
      <c r="G20" s="775" t="s">
        <v>113</v>
      </c>
      <c r="H20" s="888"/>
      <c r="I20" s="889"/>
      <c r="J20" s="178"/>
    </row>
    <row r="21" spans="1:9" ht="16.5" customHeight="1">
      <c r="A21" s="443" t="s">
        <v>298</v>
      </c>
      <c r="B21" s="486">
        <v>123</v>
      </c>
      <c r="C21" s="487">
        <v>123</v>
      </c>
      <c r="D21" s="487">
        <v>646</v>
      </c>
      <c r="E21" s="487">
        <v>133</v>
      </c>
      <c r="F21" s="487">
        <v>83.935</v>
      </c>
      <c r="G21" s="488">
        <v>20.305</v>
      </c>
      <c r="H21" s="960" t="s">
        <v>174</v>
      </c>
      <c r="I21" s="961"/>
    </row>
    <row r="22" spans="1:9" ht="16.5" customHeight="1">
      <c r="A22" s="443" t="s">
        <v>301</v>
      </c>
      <c r="B22" s="486">
        <v>137</v>
      </c>
      <c r="C22" s="487">
        <v>105</v>
      </c>
      <c r="D22" s="487">
        <v>310</v>
      </c>
      <c r="E22" s="487">
        <v>144</v>
      </c>
      <c r="F22" s="487">
        <v>84</v>
      </c>
      <c r="G22" s="488">
        <v>20</v>
      </c>
      <c r="H22" s="960" t="s">
        <v>300</v>
      </c>
      <c r="I22" s="961"/>
    </row>
    <row r="23" spans="1:9" ht="16.5" customHeight="1">
      <c r="A23" s="443" t="s">
        <v>302</v>
      </c>
      <c r="B23" s="486">
        <v>144</v>
      </c>
      <c r="C23" s="487">
        <v>141</v>
      </c>
      <c r="D23" s="487">
        <v>470</v>
      </c>
      <c r="E23" s="487">
        <v>164</v>
      </c>
      <c r="F23" s="487">
        <v>84</v>
      </c>
      <c r="G23" s="488">
        <v>20</v>
      </c>
      <c r="H23" s="960" t="s">
        <v>302</v>
      </c>
      <c r="I23" s="961"/>
    </row>
    <row r="24" spans="1:9" ht="16.5" customHeight="1">
      <c r="A24" s="443" t="s">
        <v>303</v>
      </c>
      <c r="B24" s="486">
        <v>166</v>
      </c>
      <c r="C24" s="487">
        <v>142</v>
      </c>
      <c r="D24" s="487">
        <v>604</v>
      </c>
      <c r="E24" s="487">
        <v>164</v>
      </c>
      <c r="F24" s="487">
        <v>85</v>
      </c>
      <c r="G24" s="487">
        <v>25</v>
      </c>
      <c r="H24" s="960" t="s">
        <v>308</v>
      </c>
      <c r="I24" s="961"/>
    </row>
    <row r="25" spans="1:9" ht="16.5" customHeight="1">
      <c r="A25" s="443" t="s">
        <v>309</v>
      </c>
      <c r="B25" s="486">
        <v>157</v>
      </c>
      <c r="C25" s="487">
        <v>152</v>
      </c>
      <c r="D25" s="487">
        <v>469</v>
      </c>
      <c r="E25" s="487">
        <v>164</v>
      </c>
      <c r="F25" s="487">
        <v>85</v>
      </c>
      <c r="G25" s="487">
        <v>25</v>
      </c>
      <c r="H25" s="960" t="s">
        <v>309</v>
      </c>
      <c r="I25" s="961"/>
    </row>
    <row r="26" spans="1:9" ht="16.5" customHeight="1">
      <c r="A26" s="443" t="s">
        <v>310</v>
      </c>
      <c r="B26" s="486">
        <v>174</v>
      </c>
      <c r="C26" s="487">
        <v>164</v>
      </c>
      <c r="D26" s="487">
        <v>444</v>
      </c>
      <c r="E26" s="487">
        <v>169</v>
      </c>
      <c r="F26" s="487">
        <v>85</v>
      </c>
      <c r="G26" s="487">
        <v>26</v>
      </c>
      <c r="H26" s="960" t="s">
        <v>310</v>
      </c>
      <c r="I26" s="961"/>
    </row>
    <row r="27" spans="1:9" s="450" customFormat="1" ht="16.5" customHeight="1">
      <c r="A27" s="448" t="s">
        <v>306</v>
      </c>
      <c r="B27" s="489">
        <v>186</v>
      </c>
      <c r="C27" s="489">
        <v>124</v>
      </c>
      <c r="D27" s="489">
        <v>304</v>
      </c>
      <c r="E27" s="489">
        <v>155</v>
      </c>
      <c r="F27" s="489">
        <v>85</v>
      </c>
      <c r="G27" s="489">
        <v>26</v>
      </c>
      <c r="H27" s="962" t="s">
        <v>306</v>
      </c>
      <c r="I27" s="963"/>
    </row>
    <row r="28" spans="1:9" ht="25.5" customHeight="1">
      <c r="A28" s="455" t="s">
        <v>175</v>
      </c>
      <c r="B28" s="490">
        <v>186</v>
      </c>
      <c r="C28" s="490">
        <v>124</v>
      </c>
      <c r="D28" s="490">
        <v>304</v>
      </c>
      <c r="E28" s="490">
        <v>155</v>
      </c>
      <c r="F28" s="490">
        <v>85</v>
      </c>
      <c r="G28" s="491">
        <v>26</v>
      </c>
      <c r="H28" s="964" t="s">
        <v>176</v>
      </c>
      <c r="I28" s="965"/>
    </row>
    <row r="29" spans="1:9" ht="15" customHeight="1">
      <c r="A29" s="456" t="s">
        <v>177</v>
      </c>
      <c r="G29" s="457"/>
      <c r="H29" s="457"/>
      <c r="I29" s="457" t="s">
        <v>178</v>
      </c>
    </row>
    <row r="30" ht="21.75" customHeight="1"/>
  </sheetData>
  <mergeCells count="23">
    <mergeCell ref="J4:L4"/>
    <mergeCell ref="B16:C16"/>
    <mergeCell ref="D16:E16"/>
    <mergeCell ref="A1:M1"/>
    <mergeCell ref="D3:F3"/>
    <mergeCell ref="G3:I3"/>
    <mergeCell ref="J3:L3"/>
    <mergeCell ref="A3:A6"/>
    <mergeCell ref="M3:M6"/>
    <mergeCell ref="A16:A20"/>
    <mergeCell ref="B17:C17"/>
    <mergeCell ref="D17:E17"/>
    <mergeCell ref="D4:F4"/>
    <mergeCell ref="G4:I4"/>
    <mergeCell ref="H16:I20"/>
    <mergeCell ref="H21:I21"/>
    <mergeCell ref="H22:I22"/>
    <mergeCell ref="H27:I27"/>
    <mergeCell ref="H28:I28"/>
    <mergeCell ref="H23:I23"/>
    <mergeCell ref="H24:I24"/>
    <mergeCell ref="H25:I25"/>
    <mergeCell ref="H26:I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7">
      <selection activeCell="H29" sqref="H29"/>
    </sheetView>
  </sheetViews>
  <sheetFormatPr defaultColWidth="9.140625" defaultRowHeight="12.75"/>
  <cols>
    <col min="1" max="1" width="18.00390625" style="0" customWidth="1"/>
    <col min="2" max="2" width="10.00390625" style="0" customWidth="1"/>
    <col min="3" max="3" width="9.8515625" style="0" customWidth="1"/>
    <col min="4" max="4" width="9.7109375" style="0" customWidth="1"/>
    <col min="5" max="5" width="10.140625" style="0" customWidth="1"/>
    <col min="6" max="6" width="10.421875" style="0" customWidth="1"/>
    <col min="7" max="7" width="9.7109375" style="0" bestFit="1" customWidth="1"/>
    <col min="8" max="9" width="8.421875" style="0" customWidth="1"/>
    <col min="10" max="10" width="14.7109375" style="0" customWidth="1"/>
    <col min="11" max="11" width="7.421875" style="0" bestFit="1" customWidth="1"/>
    <col min="12" max="13" width="7.8515625" style="0" customWidth="1"/>
    <col min="14" max="14" width="14.7109375" style="0" customWidth="1"/>
    <col min="15" max="21" width="10.00390625" style="0" customWidth="1"/>
    <col min="22" max="22" width="17.421875" style="0" customWidth="1"/>
    <col min="23" max="16384" width="10.00390625" style="0" customWidth="1"/>
  </cols>
  <sheetData>
    <row r="1" spans="1:22" s="22" customFormat="1" ht="32.25" customHeight="1">
      <c r="A1" s="901" t="s">
        <v>179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21"/>
      <c r="P1" s="21"/>
      <c r="Q1" s="21"/>
      <c r="R1" s="21"/>
      <c r="S1" s="21"/>
      <c r="T1" s="21"/>
      <c r="U1" s="21"/>
      <c r="V1" s="21"/>
    </row>
    <row r="2" spans="1:14" s="1" customFormat="1" ht="18" customHeight="1">
      <c r="A2" s="2" t="s">
        <v>180</v>
      </c>
      <c r="N2" s="701" t="s">
        <v>181</v>
      </c>
    </row>
    <row r="3" spans="1:14" s="124" customFormat="1" ht="19.5" customHeight="1">
      <c r="A3" s="986" t="s">
        <v>182</v>
      </c>
      <c r="B3" s="714" t="s">
        <v>183</v>
      </c>
      <c r="C3" s="714" t="s">
        <v>184</v>
      </c>
      <c r="D3" s="714" t="s">
        <v>185</v>
      </c>
      <c r="E3" s="953" t="s">
        <v>186</v>
      </c>
      <c r="F3" s="951"/>
      <c r="G3" s="952"/>
      <c r="H3" s="950" t="s">
        <v>187</v>
      </c>
      <c r="I3" s="951"/>
      <c r="J3" s="952"/>
      <c r="K3" s="950" t="s">
        <v>188</v>
      </c>
      <c r="L3" s="951"/>
      <c r="M3" s="952"/>
      <c r="N3" s="884" t="s">
        <v>193</v>
      </c>
    </row>
    <row r="4" spans="1:14" s="124" customFormat="1" ht="19.5" customHeight="1">
      <c r="A4" s="987"/>
      <c r="B4" s="739"/>
      <c r="C4" s="739"/>
      <c r="D4" s="739"/>
      <c r="E4" s="955" t="s">
        <v>194</v>
      </c>
      <c r="F4" s="955"/>
      <c r="G4" s="956"/>
      <c r="H4" s="959" t="s">
        <v>195</v>
      </c>
      <c r="I4" s="957"/>
      <c r="J4" s="958"/>
      <c r="K4" s="959" t="s">
        <v>196</v>
      </c>
      <c r="L4" s="957"/>
      <c r="M4" s="958"/>
      <c r="N4" s="886"/>
    </row>
    <row r="5" spans="1:14" s="124" customFormat="1" ht="19.5" customHeight="1">
      <c r="A5" s="987"/>
      <c r="B5" s="739"/>
      <c r="C5" s="739" t="s">
        <v>199</v>
      </c>
      <c r="D5" s="739" t="s">
        <v>199</v>
      </c>
      <c r="E5" s="714" t="s">
        <v>200</v>
      </c>
      <c r="F5" s="714" t="s">
        <v>201</v>
      </c>
      <c r="G5" s="714" t="s">
        <v>202</v>
      </c>
      <c r="H5" s="714" t="s">
        <v>200</v>
      </c>
      <c r="I5" s="714" t="s">
        <v>201</v>
      </c>
      <c r="J5" s="714" t="s">
        <v>202</v>
      </c>
      <c r="K5" s="714" t="s">
        <v>200</v>
      </c>
      <c r="L5" s="714" t="s">
        <v>201</v>
      </c>
      <c r="M5" s="714" t="s">
        <v>202</v>
      </c>
      <c r="N5" s="886"/>
    </row>
    <row r="6" spans="1:14" s="124" customFormat="1" ht="19.5" customHeight="1">
      <c r="A6" s="987"/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886"/>
    </row>
    <row r="7" spans="1:14" s="124" customFormat="1" ht="19.5" customHeight="1">
      <c r="A7" s="988"/>
      <c r="B7" s="740" t="s">
        <v>212</v>
      </c>
      <c r="C7" s="740" t="s">
        <v>213</v>
      </c>
      <c r="D7" s="764" t="s">
        <v>214</v>
      </c>
      <c r="E7" s="740" t="s">
        <v>215</v>
      </c>
      <c r="F7" s="740" t="s">
        <v>216</v>
      </c>
      <c r="G7" s="740" t="s">
        <v>217</v>
      </c>
      <c r="H7" s="740" t="s">
        <v>215</v>
      </c>
      <c r="I7" s="740" t="s">
        <v>216</v>
      </c>
      <c r="J7" s="740" t="s">
        <v>217</v>
      </c>
      <c r="K7" s="740" t="s">
        <v>215</v>
      </c>
      <c r="L7" s="740" t="s">
        <v>216</v>
      </c>
      <c r="M7" s="740" t="s">
        <v>217</v>
      </c>
      <c r="N7" s="888"/>
    </row>
    <row r="8" spans="1:14" s="20" customFormat="1" ht="12.75" customHeight="1">
      <c r="A8" s="74" t="s">
        <v>226</v>
      </c>
      <c r="B8" s="183">
        <v>1</v>
      </c>
      <c r="C8" s="183">
        <v>9</v>
      </c>
      <c r="D8" s="183">
        <v>59</v>
      </c>
      <c r="E8" s="561">
        <v>14411</v>
      </c>
      <c r="F8" s="561">
        <v>9353</v>
      </c>
      <c r="G8" s="561">
        <f>E8-F8</f>
        <v>5058</v>
      </c>
      <c r="H8" s="561">
        <v>427</v>
      </c>
      <c r="I8" s="561">
        <f>H8-J8</f>
        <v>389</v>
      </c>
      <c r="J8" s="621">
        <v>38</v>
      </c>
      <c r="K8" s="561">
        <v>280</v>
      </c>
      <c r="L8" s="561">
        <f>K8-M8</f>
        <v>201</v>
      </c>
      <c r="M8" s="561">
        <v>79</v>
      </c>
      <c r="N8" s="72" t="s">
        <v>226</v>
      </c>
    </row>
    <row r="9" spans="1:14" s="20" customFormat="1" ht="12.75" customHeight="1">
      <c r="A9" s="74" t="s">
        <v>227</v>
      </c>
      <c r="B9" s="183">
        <v>1</v>
      </c>
      <c r="C9" s="183">
        <v>9</v>
      </c>
      <c r="D9" s="183">
        <v>59</v>
      </c>
      <c r="E9" s="561">
        <v>14411</v>
      </c>
      <c r="F9" s="561">
        <v>9353</v>
      </c>
      <c r="G9" s="561">
        <v>5058</v>
      </c>
      <c r="H9" s="561">
        <v>427</v>
      </c>
      <c r="I9" s="561">
        <v>389</v>
      </c>
      <c r="J9" s="621">
        <v>38</v>
      </c>
      <c r="K9" s="561">
        <v>280</v>
      </c>
      <c r="L9" s="561">
        <v>201</v>
      </c>
      <c r="M9" s="561">
        <v>79</v>
      </c>
      <c r="N9" s="72" t="s">
        <v>227</v>
      </c>
    </row>
    <row r="10" spans="1:14" s="20" customFormat="1" ht="12.75" customHeight="1">
      <c r="A10" s="74" t="s">
        <v>228</v>
      </c>
      <c r="B10" s="183">
        <v>1</v>
      </c>
      <c r="C10" s="183">
        <v>9</v>
      </c>
      <c r="D10" s="183">
        <v>60</v>
      </c>
      <c r="E10" s="561">
        <v>15081</v>
      </c>
      <c r="F10" s="561">
        <v>9857</v>
      </c>
      <c r="G10" s="561">
        <v>5224</v>
      </c>
      <c r="H10" s="561">
        <v>446</v>
      </c>
      <c r="I10" s="561">
        <v>402</v>
      </c>
      <c r="J10" s="621">
        <v>44</v>
      </c>
      <c r="K10" s="561">
        <v>275</v>
      </c>
      <c r="L10" s="561">
        <v>194</v>
      </c>
      <c r="M10" s="561">
        <v>81</v>
      </c>
      <c r="N10" s="72" t="s">
        <v>228</v>
      </c>
    </row>
    <row r="11" spans="1:14" s="20" customFormat="1" ht="12.75" customHeight="1">
      <c r="A11" s="74" t="s">
        <v>229</v>
      </c>
      <c r="B11" s="183">
        <v>1</v>
      </c>
      <c r="C11" s="183">
        <v>9</v>
      </c>
      <c r="D11" s="183">
        <v>59</v>
      </c>
      <c r="E11" s="561">
        <v>15284</v>
      </c>
      <c r="F11" s="561">
        <v>10064</v>
      </c>
      <c r="G11" s="561">
        <v>5220</v>
      </c>
      <c r="H11" s="561">
        <v>461</v>
      </c>
      <c r="I11" s="561">
        <v>414</v>
      </c>
      <c r="J11" s="621">
        <v>47</v>
      </c>
      <c r="K11" s="561">
        <v>276</v>
      </c>
      <c r="L11" s="561">
        <v>193</v>
      </c>
      <c r="M11" s="561">
        <v>83</v>
      </c>
      <c r="N11" s="72" t="s">
        <v>229</v>
      </c>
    </row>
    <row r="12" spans="1:14" s="77" customFormat="1" ht="12.75" customHeight="1">
      <c r="A12" s="87" t="s">
        <v>230</v>
      </c>
      <c r="B12" s="35">
        <v>1</v>
      </c>
      <c r="C12" s="35">
        <v>9</v>
      </c>
      <c r="D12" s="35">
        <v>57</v>
      </c>
      <c r="E12" s="539">
        <v>15458</v>
      </c>
      <c r="F12" s="539">
        <v>10242</v>
      </c>
      <c r="G12" s="539">
        <v>5216</v>
      </c>
      <c r="H12" s="539">
        <v>507</v>
      </c>
      <c r="I12" s="539">
        <v>439</v>
      </c>
      <c r="J12" s="606">
        <v>68</v>
      </c>
      <c r="K12" s="539">
        <v>281</v>
      </c>
      <c r="L12" s="539">
        <v>196</v>
      </c>
      <c r="M12" s="539">
        <v>85</v>
      </c>
      <c r="N12" s="57" t="s">
        <v>230</v>
      </c>
    </row>
    <row r="13" spans="1:14" s="77" customFormat="1" ht="12.75" customHeight="1">
      <c r="A13" s="87" t="s">
        <v>231</v>
      </c>
      <c r="B13" s="615">
        <f>SUM(B15)</f>
        <v>1</v>
      </c>
      <c r="C13" s="615">
        <f>SUM(C15)</f>
        <v>9</v>
      </c>
      <c r="D13" s="615">
        <v>57</v>
      </c>
      <c r="E13" s="546">
        <v>15401</v>
      </c>
      <c r="F13" s="546">
        <v>10264</v>
      </c>
      <c r="G13" s="546">
        <v>5137</v>
      </c>
      <c r="H13" s="546">
        <v>523</v>
      </c>
      <c r="I13" s="546">
        <v>452</v>
      </c>
      <c r="J13" s="622">
        <v>71</v>
      </c>
      <c r="K13" s="546">
        <v>288</v>
      </c>
      <c r="L13" s="546">
        <v>202</v>
      </c>
      <c r="M13" s="546">
        <v>86</v>
      </c>
      <c r="N13" s="57" t="s">
        <v>231</v>
      </c>
    </row>
    <row r="14" spans="1:14" s="84" customFormat="1" ht="12.75" customHeight="1">
      <c r="A14" s="80" t="s">
        <v>361</v>
      </c>
      <c r="B14" s="489">
        <v>1</v>
      </c>
      <c r="C14" s="489">
        <v>9</v>
      </c>
      <c r="D14" s="489">
        <v>56</v>
      </c>
      <c r="E14" s="618">
        <v>9830</v>
      </c>
      <c r="F14" s="618">
        <v>5583</v>
      </c>
      <c r="G14" s="618">
        <v>4247</v>
      </c>
      <c r="H14" s="618">
        <v>518</v>
      </c>
      <c r="I14" s="618">
        <v>446</v>
      </c>
      <c r="J14" s="623">
        <v>72</v>
      </c>
      <c r="K14" s="618">
        <v>282</v>
      </c>
      <c r="L14" s="618">
        <v>194</v>
      </c>
      <c r="M14" s="618">
        <v>88</v>
      </c>
      <c r="N14" s="44" t="s">
        <v>361</v>
      </c>
    </row>
    <row r="15" spans="1:14" s="20" customFormat="1" ht="27" customHeight="1">
      <c r="A15" s="213" t="s">
        <v>232</v>
      </c>
      <c r="B15" s="616">
        <v>1</v>
      </c>
      <c r="C15" s="617">
        <v>9</v>
      </c>
      <c r="D15" s="617">
        <v>56</v>
      </c>
      <c r="E15" s="619">
        <v>9830</v>
      </c>
      <c r="F15" s="620">
        <v>5583</v>
      </c>
      <c r="G15" s="620">
        <v>4247</v>
      </c>
      <c r="H15" s="620">
        <v>518</v>
      </c>
      <c r="I15" s="620">
        <v>446</v>
      </c>
      <c r="J15" s="624">
        <v>72</v>
      </c>
      <c r="K15" s="620">
        <v>282</v>
      </c>
      <c r="L15" s="620">
        <v>194</v>
      </c>
      <c r="M15" s="620">
        <v>88</v>
      </c>
      <c r="N15" s="313" t="s">
        <v>233</v>
      </c>
    </row>
    <row r="16" spans="1:22" s="20" customFormat="1" ht="12.75" customHeight="1">
      <c r="A16" s="10"/>
      <c r="B16" s="462"/>
      <c r="C16" s="462"/>
      <c r="D16" s="462"/>
      <c r="E16" s="462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463"/>
    </row>
    <row r="17" spans="1:10" s="124" customFormat="1" ht="19.5" customHeight="1">
      <c r="A17" s="986" t="s">
        <v>182</v>
      </c>
      <c r="B17" s="950" t="s">
        <v>189</v>
      </c>
      <c r="C17" s="951"/>
      <c r="D17" s="951"/>
      <c r="E17" s="952"/>
      <c r="F17" s="953" t="s">
        <v>190</v>
      </c>
      <c r="G17" s="952"/>
      <c r="H17" s="684" t="s">
        <v>191</v>
      </c>
      <c r="I17" s="714" t="s">
        <v>192</v>
      </c>
      <c r="J17" s="884" t="s">
        <v>193</v>
      </c>
    </row>
    <row r="18" spans="1:10" s="6" customFormat="1" ht="19.5" customHeight="1">
      <c r="A18" s="987"/>
      <c r="B18" s="954" t="s">
        <v>197</v>
      </c>
      <c r="C18" s="955"/>
      <c r="D18" s="955"/>
      <c r="E18" s="956"/>
      <c r="F18" s="984" t="s">
        <v>198</v>
      </c>
      <c r="G18" s="985"/>
      <c r="H18" s="739"/>
      <c r="I18" s="739"/>
      <c r="J18" s="886"/>
    </row>
    <row r="19" spans="1:10" s="6" customFormat="1" ht="19.5" customHeight="1">
      <c r="A19" s="987"/>
      <c r="B19" s="761" t="s">
        <v>203</v>
      </c>
      <c r="C19" s="761" t="s">
        <v>204</v>
      </c>
      <c r="D19" s="714" t="s">
        <v>205</v>
      </c>
      <c r="E19" s="714" t="s">
        <v>206</v>
      </c>
      <c r="F19" s="714" t="s">
        <v>207</v>
      </c>
      <c r="G19" s="714" t="s">
        <v>208</v>
      </c>
      <c r="H19" s="739"/>
      <c r="I19" s="739"/>
      <c r="J19" s="886"/>
    </row>
    <row r="20" spans="1:10" s="760" customFormat="1" ht="19.5" customHeight="1">
      <c r="A20" s="987"/>
      <c r="B20" s="739"/>
      <c r="C20" s="739" t="s">
        <v>209</v>
      </c>
      <c r="D20" s="739"/>
      <c r="E20" s="739" t="s">
        <v>210</v>
      </c>
      <c r="F20" s="739"/>
      <c r="G20" s="739"/>
      <c r="H20" s="739" t="s">
        <v>211</v>
      </c>
      <c r="I20" s="739" t="s">
        <v>105</v>
      </c>
      <c r="J20" s="886"/>
    </row>
    <row r="21" spans="1:10" s="760" customFormat="1" ht="19.5" customHeight="1">
      <c r="A21" s="988"/>
      <c r="B21" s="740" t="s">
        <v>218</v>
      </c>
      <c r="C21" s="740" t="s">
        <v>219</v>
      </c>
      <c r="D21" s="764" t="s">
        <v>220</v>
      </c>
      <c r="E21" s="740" t="s">
        <v>221</v>
      </c>
      <c r="F21" s="740" t="s">
        <v>222</v>
      </c>
      <c r="G21" s="740" t="s">
        <v>223</v>
      </c>
      <c r="H21" s="740" t="s">
        <v>224</v>
      </c>
      <c r="I21" s="740" t="s">
        <v>225</v>
      </c>
      <c r="J21" s="888"/>
    </row>
    <row r="22" spans="1:10" ht="12.75">
      <c r="A22" s="74" t="s">
        <v>226</v>
      </c>
      <c r="B22" s="561">
        <v>1923</v>
      </c>
      <c r="C22" s="561">
        <v>190</v>
      </c>
      <c r="D22" s="561">
        <v>913</v>
      </c>
      <c r="E22" s="561">
        <v>14</v>
      </c>
      <c r="F22" s="561">
        <v>5793</v>
      </c>
      <c r="G22" s="561">
        <v>2729</v>
      </c>
      <c r="H22" s="561">
        <v>769</v>
      </c>
      <c r="I22" s="561">
        <v>173</v>
      </c>
      <c r="J22" s="72" t="s">
        <v>226</v>
      </c>
    </row>
    <row r="23" spans="1:10" ht="12.75">
      <c r="A23" s="74" t="s">
        <v>227</v>
      </c>
      <c r="B23" s="561">
        <v>1952</v>
      </c>
      <c r="C23" s="561">
        <v>155</v>
      </c>
      <c r="D23" s="561">
        <v>983</v>
      </c>
      <c r="E23" s="561">
        <v>18</v>
      </c>
      <c r="F23" s="561">
        <v>5383</v>
      </c>
      <c r="G23" s="561">
        <v>2564</v>
      </c>
      <c r="H23" s="561">
        <v>770</v>
      </c>
      <c r="I23" s="561">
        <v>184</v>
      </c>
      <c r="J23" s="72" t="s">
        <v>227</v>
      </c>
    </row>
    <row r="24" spans="1:10" ht="12.75">
      <c r="A24" s="74" t="s">
        <v>228</v>
      </c>
      <c r="B24" s="561">
        <v>1906</v>
      </c>
      <c r="C24" s="561">
        <v>141</v>
      </c>
      <c r="D24" s="561">
        <v>971</v>
      </c>
      <c r="E24" s="561">
        <v>14</v>
      </c>
      <c r="F24" s="561">
        <v>5433</v>
      </c>
      <c r="G24" s="561">
        <v>2543</v>
      </c>
      <c r="H24" s="561">
        <v>770</v>
      </c>
      <c r="I24" s="561">
        <v>199</v>
      </c>
      <c r="J24" s="72" t="s">
        <v>228</v>
      </c>
    </row>
    <row r="25" spans="1:10" ht="12.75">
      <c r="A25" s="74" t="s">
        <v>229</v>
      </c>
      <c r="B25" s="561">
        <v>1797</v>
      </c>
      <c r="C25" s="561">
        <v>144</v>
      </c>
      <c r="D25" s="561">
        <v>864</v>
      </c>
      <c r="E25" s="561">
        <v>33</v>
      </c>
      <c r="F25" s="561">
        <v>8802</v>
      </c>
      <c r="G25" s="561">
        <v>2551</v>
      </c>
      <c r="H25" s="561">
        <v>770</v>
      </c>
      <c r="I25" s="561">
        <v>207</v>
      </c>
      <c r="J25" s="72" t="s">
        <v>229</v>
      </c>
    </row>
    <row r="26" spans="1:10" ht="12.75">
      <c r="A26" s="87" t="s">
        <v>230</v>
      </c>
      <c r="B26" s="539">
        <v>2133</v>
      </c>
      <c r="C26" s="539">
        <v>169</v>
      </c>
      <c r="D26" s="539">
        <v>968</v>
      </c>
      <c r="E26" s="539">
        <v>30</v>
      </c>
      <c r="F26" s="539">
        <v>7613</v>
      </c>
      <c r="G26" s="539">
        <v>2497</v>
      </c>
      <c r="H26" s="539">
        <v>770</v>
      </c>
      <c r="I26" s="539">
        <v>221</v>
      </c>
      <c r="J26" s="57" t="s">
        <v>230</v>
      </c>
    </row>
    <row r="27" spans="1:10" ht="12.75">
      <c r="A27" s="87" t="s">
        <v>231</v>
      </c>
      <c r="B27" s="546">
        <v>2137</v>
      </c>
      <c r="C27" s="546">
        <v>140</v>
      </c>
      <c r="D27" s="546">
        <v>1106</v>
      </c>
      <c r="E27" s="546">
        <v>12</v>
      </c>
      <c r="F27" s="546">
        <v>6052</v>
      </c>
      <c r="G27" s="546">
        <v>2316</v>
      </c>
      <c r="H27" s="546">
        <v>1509</v>
      </c>
      <c r="I27" s="546">
        <v>228</v>
      </c>
      <c r="J27" s="57" t="s">
        <v>231</v>
      </c>
    </row>
    <row r="28" spans="1:10" ht="12.75">
      <c r="A28" s="80" t="s">
        <v>361</v>
      </c>
      <c r="B28" s="618">
        <v>2115</v>
      </c>
      <c r="C28" s="618">
        <v>143</v>
      </c>
      <c r="D28" s="618">
        <v>1123</v>
      </c>
      <c r="E28" s="618">
        <v>12</v>
      </c>
      <c r="F28" s="618">
        <v>6467</v>
      </c>
      <c r="G28" s="618">
        <v>2366</v>
      </c>
      <c r="H28" s="618">
        <v>1507</v>
      </c>
      <c r="I28" s="618">
        <v>151</v>
      </c>
      <c r="J28" s="44" t="s">
        <v>361</v>
      </c>
    </row>
    <row r="29" spans="1:10" ht="27.75" customHeight="1">
      <c r="A29" s="213" t="s">
        <v>232</v>
      </c>
      <c r="B29" s="620">
        <v>2115</v>
      </c>
      <c r="C29" s="620">
        <v>143</v>
      </c>
      <c r="D29" s="620">
        <v>1123</v>
      </c>
      <c r="E29" s="620">
        <v>12</v>
      </c>
      <c r="F29" s="620">
        <v>6467</v>
      </c>
      <c r="G29" s="620">
        <v>2366</v>
      </c>
      <c r="H29" s="620">
        <v>1507</v>
      </c>
      <c r="I29" s="625">
        <v>151</v>
      </c>
      <c r="J29" s="313" t="s">
        <v>233</v>
      </c>
    </row>
    <row r="30" spans="1:21" ht="18" customHeight="1">
      <c r="A30" s="7" t="s">
        <v>234</v>
      </c>
      <c r="B30" s="20"/>
      <c r="C30" s="20"/>
      <c r="D30" s="20"/>
      <c r="E30" s="20"/>
      <c r="F30" s="20"/>
      <c r="G30" s="20"/>
      <c r="H30" s="20"/>
      <c r="I30" s="53"/>
      <c r="J30" s="53" t="s">
        <v>235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2" ht="12.7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</row>
    <row r="32" spans="1:22" ht="12.7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</row>
  </sheetData>
  <mergeCells count="15">
    <mergeCell ref="A1:N1"/>
    <mergeCell ref="J17:J21"/>
    <mergeCell ref="B18:E18"/>
    <mergeCell ref="F18:G18"/>
    <mergeCell ref="K4:M4"/>
    <mergeCell ref="A17:A21"/>
    <mergeCell ref="B17:E17"/>
    <mergeCell ref="F17:G17"/>
    <mergeCell ref="A3:A7"/>
    <mergeCell ref="E3:G3"/>
    <mergeCell ref="H3:J3"/>
    <mergeCell ref="K3:M3"/>
    <mergeCell ref="N3:N7"/>
    <mergeCell ref="E4:G4"/>
    <mergeCell ref="H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7"/>
  <sheetViews>
    <sheetView workbookViewId="0" topLeftCell="A10">
      <selection activeCell="K12" sqref="K12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4" width="8.57421875" style="0" customWidth="1"/>
    <col min="5" max="6" width="8.140625" style="0" customWidth="1"/>
    <col min="7" max="10" width="8.00390625" style="0" customWidth="1"/>
    <col min="11" max="12" width="8.140625" style="0" customWidth="1"/>
    <col min="13" max="13" width="33.7109375" style="116" customWidth="1"/>
    <col min="14" max="20" width="10.00390625" style="116" customWidth="1"/>
    <col min="21" max="21" width="20.28125" style="116" customWidth="1"/>
    <col min="22" max="53" width="10.00390625" style="116" customWidth="1"/>
    <col min="54" max="54" width="19.28125" style="116" customWidth="1"/>
  </cols>
  <sheetData>
    <row r="1" spans="1:22" s="700" customFormat="1" ht="32.25" customHeight="1">
      <c r="A1" s="832" t="s">
        <v>236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V1" s="898"/>
    </row>
    <row r="2" spans="1:22" s="1" customFormat="1" ht="18" customHeight="1">
      <c r="A2" s="780" t="s">
        <v>237</v>
      </c>
      <c r="B2" s="215"/>
      <c r="C2" s="215"/>
      <c r="D2" s="215"/>
      <c r="E2" s="215"/>
      <c r="F2" s="215"/>
      <c r="G2" s="215"/>
      <c r="H2" s="215"/>
      <c r="I2" s="215"/>
      <c r="J2" s="215"/>
      <c r="M2" s="227" t="s">
        <v>318</v>
      </c>
      <c r="V2" s="178"/>
    </row>
    <row r="3" spans="1:14" s="124" customFormat="1" ht="19.5" customHeight="1">
      <c r="A3" s="881" t="s">
        <v>22</v>
      </c>
      <c r="B3" s="208" t="s">
        <v>238</v>
      </c>
      <c r="C3" s="980" t="s">
        <v>239</v>
      </c>
      <c r="D3" s="952"/>
      <c r="E3" s="980" t="s">
        <v>240</v>
      </c>
      <c r="F3" s="952"/>
      <c r="G3" s="980" t="s">
        <v>269</v>
      </c>
      <c r="H3" s="952"/>
      <c r="I3" s="980" t="s">
        <v>270</v>
      </c>
      <c r="J3" s="952"/>
      <c r="K3" s="980" t="s">
        <v>271</v>
      </c>
      <c r="L3" s="951"/>
      <c r="M3" s="884" t="s">
        <v>272</v>
      </c>
      <c r="N3" s="737"/>
    </row>
    <row r="4" spans="1:14" s="124" customFormat="1" ht="19.5" customHeight="1">
      <c r="A4" s="882"/>
      <c r="B4" s="739"/>
      <c r="C4" s="984" t="s">
        <v>273</v>
      </c>
      <c r="D4" s="956"/>
      <c r="E4" s="954" t="s">
        <v>274</v>
      </c>
      <c r="F4" s="956"/>
      <c r="G4" s="959" t="s">
        <v>275</v>
      </c>
      <c r="H4" s="958"/>
      <c r="I4" s="959" t="s">
        <v>276</v>
      </c>
      <c r="J4" s="958"/>
      <c r="K4" s="959" t="s">
        <v>277</v>
      </c>
      <c r="L4" s="957"/>
      <c r="M4" s="886"/>
      <c r="N4" s="737"/>
    </row>
    <row r="5" spans="1:14" s="124" customFormat="1" ht="19.5" customHeight="1">
      <c r="A5" s="882"/>
      <c r="B5" s="739"/>
      <c r="C5" s="208" t="s">
        <v>278</v>
      </c>
      <c r="D5" s="208" t="s">
        <v>279</v>
      </c>
      <c r="E5" s="208" t="s">
        <v>278</v>
      </c>
      <c r="F5" s="208" t="s">
        <v>279</v>
      </c>
      <c r="G5" s="208" t="s">
        <v>375</v>
      </c>
      <c r="H5" s="208" t="s">
        <v>280</v>
      </c>
      <c r="I5" s="208" t="s">
        <v>375</v>
      </c>
      <c r="J5" s="208" t="s">
        <v>280</v>
      </c>
      <c r="K5" s="208" t="s">
        <v>375</v>
      </c>
      <c r="L5" s="681" t="s">
        <v>280</v>
      </c>
      <c r="M5" s="886"/>
      <c r="N5" s="737"/>
    </row>
    <row r="6" spans="1:14" s="124" customFormat="1" ht="19.5" customHeight="1">
      <c r="A6" s="883"/>
      <c r="B6" s="740" t="s">
        <v>379</v>
      </c>
      <c r="C6" s="764" t="s">
        <v>281</v>
      </c>
      <c r="D6" s="764" t="s">
        <v>282</v>
      </c>
      <c r="E6" s="740" t="s">
        <v>283</v>
      </c>
      <c r="F6" s="740" t="s">
        <v>284</v>
      </c>
      <c r="G6" s="757" t="s">
        <v>381</v>
      </c>
      <c r="H6" s="740" t="s">
        <v>54</v>
      </c>
      <c r="I6" s="757" t="s">
        <v>381</v>
      </c>
      <c r="J6" s="740" t="s">
        <v>54</v>
      </c>
      <c r="K6" s="757" t="s">
        <v>381</v>
      </c>
      <c r="L6" s="757" t="s">
        <v>54</v>
      </c>
      <c r="M6" s="888"/>
      <c r="N6" s="737"/>
    </row>
    <row r="7" spans="1:14" s="27" customFormat="1" ht="18" customHeight="1">
      <c r="A7" s="28" t="s">
        <v>1081</v>
      </c>
      <c r="B7" s="186">
        <v>7</v>
      </c>
      <c r="C7" s="186">
        <v>74</v>
      </c>
      <c r="D7" s="186">
        <v>25</v>
      </c>
      <c r="E7" s="186">
        <v>635</v>
      </c>
      <c r="F7" s="186">
        <v>64</v>
      </c>
      <c r="G7" s="186">
        <v>1385</v>
      </c>
      <c r="H7" s="186">
        <v>487</v>
      </c>
      <c r="I7" s="186">
        <v>145</v>
      </c>
      <c r="J7" s="186">
        <v>25</v>
      </c>
      <c r="K7" s="186">
        <v>36</v>
      </c>
      <c r="L7" s="186">
        <v>4</v>
      </c>
      <c r="M7" s="187" t="s">
        <v>1081</v>
      </c>
      <c r="N7" s="188"/>
    </row>
    <row r="8" spans="1:14" s="27" customFormat="1" ht="18" customHeight="1">
      <c r="A8" s="28" t="s">
        <v>285</v>
      </c>
      <c r="B8" s="186">
        <v>7</v>
      </c>
      <c r="C8" s="186">
        <v>80</v>
      </c>
      <c r="D8" s="186">
        <v>32</v>
      </c>
      <c r="E8" s="186">
        <v>615</v>
      </c>
      <c r="F8" s="186">
        <v>77</v>
      </c>
      <c r="G8" s="186">
        <v>1477</v>
      </c>
      <c r="H8" s="186">
        <v>554</v>
      </c>
      <c r="I8" s="186">
        <v>156</v>
      </c>
      <c r="J8" s="186">
        <v>36</v>
      </c>
      <c r="K8" s="186">
        <v>11</v>
      </c>
      <c r="L8" s="186">
        <v>2</v>
      </c>
      <c r="M8" s="187" t="s">
        <v>285</v>
      </c>
      <c r="N8" s="188"/>
    </row>
    <row r="9" spans="1:14" s="27" customFormat="1" ht="18" customHeight="1">
      <c r="A9" s="28" t="s">
        <v>1078</v>
      </c>
      <c r="B9" s="186">
        <v>7</v>
      </c>
      <c r="C9" s="186">
        <v>84</v>
      </c>
      <c r="D9" s="186">
        <v>37</v>
      </c>
      <c r="E9" s="186">
        <v>622</v>
      </c>
      <c r="F9" s="186">
        <v>79</v>
      </c>
      <c r="G9" s="186">
        <v>1481</v>
      </c>
      <c r="H9" s="186">
        <v>580</v>
      </c>
      <c r="I9" s="186">
        <v>177</v>
      </c>
      <c r="J9" s="186">
        <v>52</v>
      </c>
      <c r="K9" s="186">
        <v>11</v>
      </c>
      <c r="L9" s="186">
        <v>2</v>
      </c>
      <c r="M9" s="187" t="s">
        <v>1078</v>
      </c>
      <c r="N9" s="188"/>
    </row>
    <row r="10" spans="1:14" s="27" customFormat="1" ht="18" customHeight="1">
      <c r="A10" s="28" t="s">
        <v>303</v>
      </c>
      <c r="B10" s="186">
        <v>7</v>
      </c>
      <c r="C10" s="186">
        <v>86</v>
      </c>
      <c r="D10" s="186">
        <v>41</v>
      </c>
      <c r="E10" s="186">
        <v>620</v>
      </c>
      <c r="F10" s="186">
        <v>91</v>
      </c>
      <c r="G10" s="186">
        <v>1528</v>
      </c>
      <c r="H10" s="186">
        <v>666</v>
      </c>
      <c r="I10" s="186">
        <v>213</v>
      </c>
      <c r="J10" s="186">
        <v>66</v>
      </c>
      <c r="K10" s="186">
        <v>10</v>
      </c>
      <c r="L10" s="470">
        <v>2</v>
      </c>
      <c r="M10" s="188" t="s">
        <v>303</v>
      </c>
      <c r="N10" s="188"/>
    </row>
    <row r="11" spans="1:14" s="77" customFormat="1" ht="18" customHeight="1">
      <c r="A11" s="87" t="s">
        <v>1082</v>
      </c>
      <c r="B11" s="35">
        <v>7</v>
      </c>
      <c r="C11" s="35">
        <v>89</v>
      </c>
      <c r="D11" s="35">
        <v>41</v>
      </c>
      <c r="E11" s="35">
        <v>610</v>
      </c>
      <c r="F11" s="35">
        <v>91</v>
      </c>
      <c r="G11" s="35">
        <v>1709</v>
      </c>
      <c r="H11" s="35">
        <v>726</v>
      </c>
      <c r="I11" s="35">
        <v>251</v>
      </c>
      <c r="J11" s="35">
        <v>72</v>
      </c>
      <c r="K11" s="35">
        <v>13</v>
      </c>
      <c r="L11" s="36">
        <v>3</v>
      </c>
      <c r="M11" s="41" t="s">
        <v>1082</v>
      </c>
      <c r="N11" s="41"/>
    </row>
    <row r="12" spans="1:14" s="77" customFormat="1" ht="18" customHeight="1">
      <c r="A12" s="87" t="s">
        <v>310</v>
      </c>
      <c r="B12" s="35">
        <f>SUM(B14:B20)</f>
        <v>7</v>
      </c>
      <c r="C12" s="35">
        <f aca="true" t="shared" si="0" ref="C12:L12">SUM(C14:C20)</f>
        <v>85</v>
      </c>
      <c r="D12" s="35" t="s">
        <v>621</v>
      </c>
      <c r="E12" s="35">
        <f t="shared" si="0"/>
        <v>589</v>
      </c>
      <c r="F12" s="35">
        <f t="shared" si="0"/>
        <v>102</v>
      </c>
      <c r="G12" s="35">
        <f t="shared" si="0"/>
        <v>1321</v>
      </c>
      <c r="H12" s="35">
        <f t="shared" si="0"/>
        <v>630</v>
      </c>
      <c r="I12" s="35">
        <f t="shared" si="0"/>
        <v>236</v>
      </c>
      <c r="J12" s="35">
        <f t="shared" si="0"/>
        <v>74</v>
      </c>
      <c r="K12" s="35">
        <f t="shared" si="0"/>
        <v>13</v>
      </c>
      <c r="L12" s="36">
        <f t="shared" si="0"/>
        <v>3</v>
      </c>
      <c r="M12" s="41" t="s">
        <v>310</v>
      </c>
      <c r="N12" s="41"/>
    </row>
    <row r="13" spans="1:14" s="84" customFormat="1" ht="18" customHeight="1">
      <c r="A13" s="80" t="s">
        <v>361</v>
      </c>
      <c r="B13" s="81">
        <f>SUM(B14:B20)</f>
        <v>7</v>
      </c>
      <c r="C13" s="81">
        <f aca="true" t="shared" si="1" ref="C13:L13">SUM(C14:C20)</f>
        <v>85</v>
      </c>
      <c r="D13" s="81" t="s">
        <v>975</v>
      </c>
      <c r="E13" s="81">
        <f t="shared" si="1"/>
        <v>589</v>
      </c>
      <c r="F13" s="81">
        <f t="shared" si="1"/>
        <v>102</v>
      </c>
      <c r="G13" s="81">
        <f t="shared" si="1"/>
        <v>1321</v>
      </c>
      <c r="H13" s="81">
        <f t="shared" si="1"/>
        <v>630</v>
      </c>
      <c r="I13" s="81">
        <f t="shared" si="1"/>
        <v>236</v>
      </c>
      <c r="J13" s="81">
        <f t="shared" si="1"/>
        <v>74</v>
      </c>
      <c r="K13" s="81">
        <f t="shared" si="1"/>
        <v>13</v>
      </c>
      <c r="L13" s="192">
        <f t="shared" si="1"/>
        <v>3</v>
      </c>
      <c r="M13" s="82" t="s">
        <v>361</v>
      </c>
      <c r="N13" s="82"/>
    </row>
    <row r="14" spans="1:13" s="20" customFormat="1" ht="32.25" customHeight="1">
      <c r="A14" s="184" t="s">
        <v>286</v>
      </c>
      <c r="B14" s="173">
        <v>1</v>
      </c>
      <c r="C14" s="174">
        <v>51</v>
      </c>
      <c r="D14" s="471" t="s">
        <v>975</v>
      </c>
      <c r="E14" s="174">
        <v>203</v>
      </c>
      <c r="F14" s="174">
        <v>102</v>
      </c>
      <c r="G14" s="174">
        <v>412</v>
      </c>
      <c r="H14" s="174">
        <v>178</v>
      </c>
      <c r="I14" s="174">
        <v>236</v>
      </c>
      <c r="J14" s="174">
        <v>74</v>
      </c>
      <c r="K14" s="471" t="s">
        <v>975</v>
      </c>
      <c r="L14" s="473" t="s">
        <v>975</v>
      </c>
      <c r="M14" s="189" t="s">
        <v>287</v>
      </c>
    </row>
    <row r="15" spans="1:13" s="20" customFormat="1" ht="32.25" customHeight="1">
      <c r="A15" s="184" t="s">
        <v>288</v>
      </c>
      <c r="B15" s="173">
        <v>1</v>
      </c>
      <c r="C15" s="174">
        <v>1</v>
      </c>
      <c r="D15" s="471" t="s">
        <v>975</v>
      </c>
      <c r="E15" s="174">
        <v>146</v>
      </c>
      <c r="F15" s="471" t="s">
        <v>975</v>
      </c>
      <c r="G15" s="174">
        <v>349</v>
      </c>
      <c r="H15" s="174">
        <v>262</v>
      </c>
      <c r="I15" s="471" t="s">
        <v>975</v>
      </c>
      <c r="J15" s="471" t="s">
        <v>975</v>
      </c>
      <c r="K15" s="174">
        <v>6</v>
      </c>
      <c r="L15" s="175">
        <v>0</v>
      </c>
      <c r="M15" s="189" t="s">
        <v>289</v>
      </c>
    </row>
    <row r="16" spans="1:13" s="20" customFormat="1" ht="37.5" customHeight="1">
      <c r="A16" s="184" t="s">
        <v>290</v>
      </c>
      <c r="B16" s="173">
        <v>1</v>
      </c>
      <c r="C16" s="174">
        <v>7</v>
      </c>
      <c r="D16" s="471" t="s">
        <v>975</v>
      </c>
      <c r="E16" s="174">
        <v>60</v>
      </c>
      <c r="F16" s="471" t="s">
        <v>975</v>
      </c>
      <c r="G16" s="174">
        <v>139</v>
      </c>
      <c r="H16" s="174">
        <v>26</v>
      </c>
      <c r="I16" s="471" t="s">
        <v>975</v>
      </c>
      <c r="J16" s="471" t="s">
        <v>975</v>
      </c>
      <c r="K16" s="174">
        <v>0</v>
      </c>
      <c r="L16" s="175">
        <v>0</v>
      </c>
      <c r="M16" s="189" t="s">
        <v>291</v>
      </c>
    </row>
    <row r="17" spans="1:13" s="20" customFormat="1" ht="37.5" customHeight="1">
      <c r="A17" s="184" t="s">
        <v>292</v>
      </c>
      <c r="B17" s="173">
        <v>1</v>
      </c>
      <c r="C17" s="174">
        <v>1</v>
      </c>
      <c r="D17" s="471" t="s">
        <v>975</v>
      </c>
      <c r="E17" s="174">
        <v>40</v>
      </c>
      <c r="F17" s="471" t="s">
        <v>975</v>
      </c>
      <c r="G17" s="174">
        <v>112</v>
      </c>
      <c r="H17" s="174">
        <v>20</v>
      </c>
      <c r="I17" s="471" t="s">
        <v>975</v>
      </c>
      <c r="J17" s="471" t="s">
        <v>975</v>
      </c>
      <c r="K17" s="174">
        <v>1</v>
      </c>
      <c r="L17" s="175">
        <v>0</v>
      </c>
      <c r="M17" s="189" t="s">
        <v>293</v>
      </c>
    </row>
    <row r="18" spans="1:13" s="20" customFormat="1" ht="30.75" customHeight="1">
      <c r="A18" s="184" t="s">
        <v>294</v>
      </c>
      <c r="B18" s="173">
        <v>1</v>
      </c>
      <c r="C18" s="174">
        <v>9</v>
      </c>
      <c r="D18" s="471" t="s">
        <v>975</v>
      </c>
      <c r="E18" s="174">
        <v>60</v>
      </c>
      <c r="F18" s="471" t="s">
        <v>975</v>
      </c>
      <c r="G18" s="174">
        <v>115</v>
      </c>
      <c r="H18" s="174">
        <v>18</v>
      </c>
      <c r="I18" s="471" t="s">
        <v>975</v>
      </c>
      <c r="J18" s="471" t="s">
        <v>975</v>
      </c>
      <c r="K18" s="174">
        <v>0</v>
      </c>
      <c r="L18" s="175">
        <v>0</v>
      </c>
      <c r="M18" s="189" t="s">
        <v>295</v>
      </c>
    </row>
    <row r="19" spans="1:13" s="20" customFormat="1" ht="33.75" customHeight="1">
      <c r="A19" s="184" t="s">
        <v>296</v>
      </c>
      <c r="B19" s="173">
        <v>1</v>
      </c>
      <c r="C19" s="174">
        <v>4</v>
      </c>
      <c r="D19" s="471" t="s">
        <v>975</v>
      </c>
      <c r="E19" s="174">
        <v>20</v>
      </c>
      <c r="F19" s="471" t="s">
        <v>975</v>
      </c>
      <c r="G19" s="174">
        <v>36</v>
      </c>
      <c r="H19" s="174">
        <v>28</v>
      </c>
      <c r="I19" s="471" t="s">
        <v>975</v>
      </c>
      <c r="J19" s="471" t="s">
        <v>975</v>
      </c>
      <c r="K19" s="174">
        <v>6</v>
      </c>
      <c r="L19" s="175">
        <v>3</v>
      </c>
      <c r="M19" s="189" t="s">
        <v>297</v>
      </c>
    </row>
    <row r="20" spans="1:13" s="20" customFormat="1" ht="30.75" customHeight="1">
      <c r="A20" s="314" t="s">
        <v>952</v>
      </c>
      <c r="B20" s="310">
        <v>1</v>
      </c>
      <c r="C20" s="311">
        <v>12</v>
      </c>
      <c r="D20" s="472" t="s">
        <v>975</v>
      </c>
      <c r="E20" s="311">
        <v>60</v>
      </c>
      <c r="F20" s="311">
        <v>0</v>
      </c>
      <c r="G20" s="311">
        <v>158</v>
      </c>
      <c r="H20" s="311">
        <v>98</v>
      </c>
      <c r="I20" s="311">
        <v>0</v>
      </c>
      <c r="J20" s="311">
        <v>0</v>
      </c>
      <c r="K20" s="311">
        <v>0</v>
      </c>
      <c r="L20" s="312">
        <v>0</v>
      </c>
      <c r="M20" s="315" t="s">
        <v>953</v>
      </c>
    </row>
    <row r="21" spans="1:22" s="20" customFormat="1" ht="12.75">
      <c r="A21" s="7" t="s">
        <v>409</v>
      </c>
      <c r="G21" s="190"/>
      <c r="H21" s="190"/>
      <c r="M21" s="53" t="s">
        <v>410</v>
      </c>
      <c r="N21" s="53"/>
      <c r="O21" s="53"/>
      <c r="P21" s="53"/>
      <c r="Q21" s="53"/>
      <c r="R21" s="53"/>
      <c r="S21" s="53"/>
      <c r="T21" s="53"/>
      <c r="U21" s="53"/>
      <c r="V21" s="118"/>
    </row>
    <row r="22" s="20" customFormat="1" ht="13.5" customHeight="1">
      <c r="A22" s="191" t="s">
        <v>954</v>
      </c>
    </row>
    <row r="23" s="66" customFormat="1" ht="12.75">
      <c r="V23" s="110"/>
    </row>
    <row r="24" s="66" customFormat="1" ht="12.75">
      <c r="V24" s="110"/>
    </row>
    <row r="25" ht="12.75">
      <c r="V25" s="115"/>
    </row>
    <row r="26" ht="12.75">
      <c r="V26" s="115"/>
    </row>
    <row r="27" ht="12.75">
      <c r="V27" s="115"/>
    </row>
    <row r="28" ht="12.75">
      <c r="V28" s="115"/>
    </row>
    <row r="29" ht="12.75">
      <c r="V29" s="115"/>
    </row>
    <row r="30" ht="12.75">
      <c r="V30" s="115"/>
    </row>
    <row r="31" ht="12.75">
      <c r="V31" s="115"/>
    </row>
    <row r="32" ht="12.75">
      <c r="V32" s="115"/>
    </row>
    <row r="33" ht="12.75">
      <c r="V33" s="115"/>
    </row>
    <row r="34" ht="12.75">
      <c r="V34" s="115"/>
    </row>
    <row r="35" ht="12.75">
      <c r="V35" s="115"/>
    </row>
    <row r="36" ht="12.75">
      <c r="V36" s="115"/>
    </row>
    <row r="37" ht="12.75">
      <c r="V37" s="115"/>
    </row>
    <row r="38" ht="12.75">
      <c r="V38" s="115"/>
    </row>
    <row r="39" ht="12.75">
      <c r="V39" s="115"/>
    </row>
    <row r="40" ht="12.75">
      <c r="V40" s="115"/>
    </row>
    <row r="41" ht="12.75">
      <c r="V41" s="115"/>
    </row>
    <row r="42" ht="12.75">
      <c r="V42" s="115"/>
    </row>
    <row r="43" ht="12.75">
      <c r="V43" s="115"/>
    </row>
    <row r="44" ht="12.75">
      <c r="V44" s="115"/>
    </row>
    <row r="45" ht="12.75">
      <c r="V45" s="115"/>
    </row>
    <row r="46" ht="12.75">
      <c r="V46" s="115"/>
    </row>
    <row r="47" ht="12.75">
      <c r="V47" s="115"/>
    </row>
    <row r="48" ht="12.75">
      <c r="V48" s="115"/>
    </row>
    <row r="49" ht="12.75">
      <c r="V49" s="115"/>
    </row>
    <row r="50" ht="12.75">
      <c r="V50" s="115"/>
    </row>
    <row r="51" ht="12.75">
      <c r="V51" s="115"/>
    </row>
    <row r="52" ht="12.75">
      <c r="V52" s="115"/>
    </row>
    <row r="53" ht="12.75">
      <c r="V53" s="115"/>
    </row>
    <row r="54" ht="12.75">
      <c r="V54" s="115"/>
    </row>
    <row r="55" ht="12.75">
      <c r="V55" s="115"/>
    </row>
    <row r="56" ht="12.75">
      <c r="V56" s="115"/>
    </row>
    <row r="57" ht="12.75">
      <c r="V57" s="115"/>
    </row>
    <row r="58" ht="12.75">
      <c r="V58" s="115"/>
    </row>
    <row r="59" ht="12.75">
      <c r="V59" s="115"/>
    </row>
    <row r="60" ht="12.75">
      <c r="V60" s="115"/>
    </row>
    <row r="61" ht="12.75">
      <c r="V61" s="115"/>
    </row>
    <row r="62" ht="12.75">
      <c r="V62" s="115"/>
    </row>
    <row r="63" ht="12.75">
      <c r="V63" s="115"/>
    </row>
    <row r="64" ht="12.75">
      <c r="V64" s="115"/>
    </row>
    <row r="65" ht="12.75">
      <c r="V65" s="115"/>
    </row>
    <row r="66" ht="12.75">
      <c r="V66" s="115"/>
    </row>
    <row r="67" ht="12.75">
      <c r="V67" s="115"/>
    </row>
    <row r="68" ht="12.75">
      <c r="V68" s="115"/>
    </row>
    <row r="69" ht="12.75">
      <c r="V69" s="115"/>
    </row>
    <row r="70" ht="12.75">
      <c r="V70" s="115"/>
    </row>
    <row r="71" ht="12.75">
      <c r="V71" s="115"/>
    </row>
    <row r="72" ht="12.75">
      <c r="V72" s="115"/>
    </row>
    <row r="73" ht="12.75">
      <c r="V73" s="115"/>
    </row>
    <row r="74" ht="12.75">
      <c r="V74" s="115"/>
    </row>
    <row r="75" ht="12.75">
      <c r="V75" s="115"/>
    </row>
    <row r="76" ht="12.75">
      <c r="V76" s="115"/>
    </row>
    <row r="77" ht="12.75">
      <c r="V77" s="115"/>
    </row>
    <row r="78" ht="12.75">
      <c r="V78" s="115"/>
    </row>
    <row r="79" ht="12.75">
      <c r="V79" s="115"/>
    </row>
    <row r="80" ht="12.75">
      <c r="V80" s="115"/>
    </row>
    <row r="81" ht="12.75">
      <c r="V81" s="115"/>
    </row>
    <row r="82" ht="12.75">
      <c r="V82" s="115"/>
    </row>
    <row r="83" ht="12.75">
      <c r="V83" s="115"/>
    </row>
    <row r="84" ht="12.75">
      <c r="V84" s="115"/>
    </row>
    <row r="85" ht="12.75">
      <c r="V85" s="115"/>
    </row>
    <row r="86" ht="12.75">
      <c r="V86" s="115"/>
    </row>
    <row r="87" ht="12.75">
      <c r="V87" s="115"/>
    </row>
    <row r="88" ht="12.75">
      <c r="V88" s="115"/>
    </row>
    <row r="89" ht="12.75">
      <c r="V89" s="115"/>
    </row>
    <row r="90" ht="12.75">
      <c r="V90" s="115"/>
    </row>
    <row r="91" ht="12.75">
      <c r="V91" s="115"/>
    </row>
    <row r="92" ht="12.75">
      <c r="V92" s="115"/>
    </row>
    <row r="93" ht="12.75">
      <c r="V93" s="115"/>
    </row>
    <row r="94" ht="12.75">
      <c r="V94" s="115"/>
    </row>
    <row r="95" ht="12.75">
      <c r="V95" s="115"/>
    </row>
    <row r="96" ht="12.75">
      <c r="V96" s="115"/>
    </row>
    <row r="97" ht="12.75">
      <c r="V97" s="115"/>
    </row>
    <row r="98" ht="12.75">
      <c r="V98" s="115"/>
    </row>
    <row r="99" ht="12.75">
      <c r="V99" s="115"/>
    </row>
    <row r="100" ht="12.75">
      <c r="V100" s="115"/>
    </row>
    <row r="101" ht="12.75">
      <c r="V101" s="115"/>
    </row>
    <row r="102" ht="12.75">
      <c r="V102" s="115"/>
    </row>
    <row r="103" ht="12.75">
      <c r="V103" s="115"/>
    </row>
    <row r="104" ht="12.75">
      <c r="V104" s="115"/>
    </row>
    <row r="105" ht="12.75">
      <c r="V105" s="115"/>
    </row>
    <row r="106" ht="12.75">
      <c r="V106" s="115"/>
    </row>
    <row r="107" ht="12.75">
      <c r="V107" s="115"/>
    </row>
    <row r="108" ht="12.75">
      <c r="V108" s="115"/>
    </row>
    <row r="109" ht="12.75">
      <c r="V109" s="115"/>
    </row>
    <row r="110" ht="12.75">
      <c r="V110" s="115"/>
    </row>
    <row r="111" ht="12.75">
      <c r="V111" s="115"/>
    </row>
    <row r="112" ht="12.75">
      <c r="V112" s="115"/>
    </row>
    <row r="113" ht="12.75">
      <c r="V113" s="115"/>
    </row>
    <row r="114" ht="12.75">
      <c r="V114" s="115"/>
    </row>
    <row r="115" ht="12.75">
      <c r="V115" s="115"/>
    </row>
    <row r="116" ht="12.75">
      <c r="V116" s="115"/>
    </row>
    <row r="117" ht="12.75">
      <c r="V117" s="115"/>
    </row>
    <row r="118" ht="12.75">
      <c r="V118" s="115"/>
    </row>
    <row r="119" ht="12.75">
      <c r="V119" s="115"/>
    </row>
    <row r="120" ht="12.75">
      <c r="V120" s="115"/>
    </row>
    <row r="121" ht="12.75">
      <c r="V121" s="115"/>
    </row>
    <row r="122" ht="12.75">
      <c r="V122" s="115"/>
    </row>
    <row r="123" ht="12.75">
      <c r="V123" s="115"/>
    </row>
    <row r="124" ht="12.75">
      <c r="V124" s="115"/>
    </row>
    <row r="125" ht="12.75">
      <c r="V125" s="115"/>
    </row>
    <row r="126" ht="12.75">
      <c r="V126" s="115"/>
    </row>
    <row r="127" ht="12.75">
      <c r="V127" s="115"/>
    </row>
    <row r="128" ht="12.75">
      <c r="V128" s="115"/>
    </row>
    <row r="129" ht="12.75">
      <c r="V129" s="115"/>
    </row>
    <row r="130" ht="12.75">
      <c r="V130" s="115"/>
    </row>
    <row r="131" ht="12.75">
      <c r="V131" s="115"/>
    </row>
    <row r="132" ht="12.75">
      <c r="V132" s="115"/>
    </row>
    <row r="133" ht="12.75">
      <c r="V133" s="115"/>
    </row>
    <row r="134" ht="12.75">
      <c r="V134" s="115"/>
    </row>
    <row r="135" ht="12.75">
      <c r="V135" s="115"/>
    </row>
    <row r="136" ht="12.75">
      <c r="V136" s="115"/>
    </row>
    <row r="137" ht="12.75">
      <c r="V137" s="115"/>
    </row>
    <row r="138" ht="12.75">
      <c r="V138" s="115"/>
    </row>
    <row r="139" ht="12.75">
      <c r="V139" s="115"/>
    </row>
    <row r="140" ht="12.75">
      <c r="V140" s="115"/>
    </row>
    <row r="141" ht="12.75">
      <c r="V141" s="115"/>
    </row>
    <row r="142" ht="12.75">
      <c r="V142" s="115"/>
    </row>
    <row r="143" ht="12.75">
      <c r="V143" s="115"/>
    </row>
    <row r="144" ht="12.75">
      <c r="V144" s="115"/>
    </row>
    <row r="145" ht="12.75">
      <c r="V145" s="115"/>
    </row>
    <row r="146" ht="12.75">
      <c r="V146" s="115"/>
    </row>
    <row r="147" ht="12.75">
      <c r="V147" s="115"/>
    </row>
    <row r="148" ht="12.75">
      <c r="V148" s="115"/>
    </row>
    <row r="149" ht="12.75">
      <c r="V149" s="115"/>
    </row>
    <row r="150" ht="12.75">
      <c r="V150" s="115"/>
    </row>
    <row r="151" ht="12.75">
      <c r="V151" s="115"/>
    </row>
    <row r="152" ht="12.75">
      <c r="V152" s="115"/>
    </row>
    <row r="153" ht="12.75">
      <c r="V153" s="115"/>
    </row>
    <row r="154" ht="12.75">
      <c r="V154" s="115"/>
    </row>
    <row r="155" ht="12.75">
      <c r="V155" s="115"/>
    </row>
    <row r="156" ht="12.75">
      <c r="V156" s="115"/>
    </row>
    <row r="157" ht="12.75">
      <c r="V157" s="115"/>
    </row>
    <row r="158" ht="12.75">
      <c r="V158" s="115"/>
    </row>
    <row r="159" ht="12.75">
      <c r="V159" s="115"/>
    </row>
    <row r="160" ht="12.75">
      <c r="V160" s="115"/>
    </row>
    <row r="161" ht="12.75">
      <c r="V161" s="115"/>
    </row>
    <row r="162" ht="12.75">
      <c r="V162" s="115"/>
    </row>
    <row r="163" ht="12.75">
      <c r="V163" s="115"/>
    </row>
    <row r="164" ht="12.75">
      <c r="V164" s="115"/>
    </row>
    <row r="165" ht="12.75">
      <c r="V165" s="115"/>
    </row>
    <row r="166" ht="12.75">
      <c r="V166" s="115"/>
    </row>
    <row r="167" ht="12.75">
      <c r="V167" s="115"/>
    </row>
    <row r="168" ht="12.75">
      <c r="V168" s="115"/>
    </row>
    <row r="169" ht="12.75">
      <c r="V169" s="115"/>
    </row>
    <row r="170" ht="12.75">
      <c r="V170" s="115"/>
    </row>
    <row r="171" ht="12.75">
      <c r="V171" s="115"/>
    </row>
    <row r="172" ht="12.75">
      <c r="V172" s="115"/>
    </row>
    <row r="173" ht="12.75">
      <c r="V173" s="115"/>
    </row>
    <row r="174" ht="12.75">
      <c r="V174" s="115"/>
    </row>
    <row r="175" ht="12.75">
      <c r="V175" s="115"/>
    </row>
    <row r="176" ht="12.75">
      <c r="V176" s="115"/>
    </row>
    <row r="177" ht="12.75">
      <c r="V177" s="115"/>
    </row>
    <row r="178" ht="12.75">
      <c r="V178" s="115"/>
    </row>
    <row r="179" ht="12.75">
      <c r="V179" s="115"/>
    </row>
    <row r="180" ht="12.75">
      <c r="V180" s="115"/>
    </row>
    <row r="181" ht="12.75">
      <c r="V181" s="115"/>
    </row>
    <row r="182" ht="12.75">
      <c r="V182" s="115"/>
    </row>
    <row r="183" ht="12.75">
      <c r="V183" s="115"/>
    </row>
    <row r="184" ht="12.75">
      <c r="V184" s="115"/>
    </row>
    <row r="185" ht="12.75">
      <c r="V185" s="115"/>
    </row>
    <row r="186" ht="12.75">
      <c r="V186" s="115"/>
    </row>
    <row r="187" ht="12.75">
      <c r="V187" s="115"/>
    </row>
    <row r="188" ht="12.75">
      <c r="V188" s="115"/>
    </row>
    <row r="189" ht="12.75">
      <c r="V189" s="115"/>
    </row>
    <row r="190" ht="12.75">
      <c r="V190" s="115"/>
    </row>
    <row r="191" ht="12.75">
      <c r="V191" s="115"/>
    </row>
    <row r="192" ht="12.75">
      <c r="V192" s="115"/>
    </row>
    <row r="193" ht="12.75">
      <c r="V193" s="115"/>
    </row>
    <row r="194" ht="12.75">
      <c r="V194" s="115"/>
    </row>
    <row r="195" ht="12.75">
      <c r="V195" s="115"/>
    </row>
    <row r="196" ht="12.75">
      <c r="V196" s="115"/>
    </row>
    <row r="197" ht="12.75">
      <c r="V197" s="115"/>
    </row>
    <row r="198" ht="12.75">
      <c r="V198" s="115"/>
    </row>
    <row r="199" ht="12.75">
      <c r="V199" s="115"/>
    </row>
    <row r="200" ht="12.75">
      <c r="V200" s="115"/>
    </row>
    <row r="201" ht="12.75">
      <c r="V201" s="115"/>
    </row>
    <row r="202" ht="12.75">
      <c r="V202" s="115"/>
    </row>
    <row r="203" ht="12.75">
      <c r="V203" s="115"/>
    </row>
    <row r="204" ht="12.75">
      <c r="V204" s="115"/>
    </row>
    <row r="205" ht="12.75">
      <c r="V205" s="115"/>
    </row>
    <row r="206" ht="12.75">
      <c r="V206" s="115"/>
    </row>
    <row r="207" ht="12.75">
      <c r="V207" s="115"/>
    </row>
    <row r="208" ht="12.75">
      <c r="V208" s="115"/>
    </row>
    <row r="209" ht="12.75">
      <c r="V209" s="115"/>
    </row>
    <row r="210" ht="12.75">
      <c r="V210" s="115"/>
    </row>
    <row r="211" ht="12.75">
      <c r="V211" s="115"/>
    </row>
    <row r="212" ht="12.75">
      <c r="V212" s="115"/>
    </row>
    <row r="213" ht="12.75">
      <c r="V213" s="115"/>
    </row>
    <row r="214" ht="12.75">
      <c r="V214" s="115"/>
    </row>
    <row r="215" ht="12.75">
      <c r="V215" s="115"/>
    </row>
    <row r="216" ht="12.75">
      <c r="V216" s="115"/>
    </row>
    <row r="217" ht="12.75">
      <c r="V217" s="115"/>
    </row>
    <row r="218" ht="12.75">
      <c r="V218" s="115"/>
    </row>
    <row r="219" ht="12.75">
      <c r="V219" s="115"/>
    </row>
    <row r="220" ht="12.75">
      <c r="V220" s="115"/>
    </row>
    <row r="221" ht="12.75">
      <c r="V221" s="115"/>
    </row>
    <row r="222" ht="12.75">
      <c r="V222" s="115"/>
    </row>
    <row r="223" ht="12.75">
      <c r="V223" s="115"/>
    </row>
    <row r="224" ht="12.75">
      <c r="V224" s="115"/>
    </row>
    <row r="225" ht="12.75">
      <c r="V225" s="115"/>
    </row>
    <row r="226" ht="12.75">
      <c r="V226" s="115"/>
    </row>
    <row r="227" ht="12.75">
      <c r="V227" s="115"/>
    </row>
    <row r="228" ht="12.75">
      <c r="V228" s="115"/>
    </row>
    <row r="229" ht="12.75">
      <c r="V229" s="115"/>
    </row>
    <row r="230" ht="12.75">
      <c r="V230" s="115"/>
    </row>
    <row r="231" ht="12.75">
      <c r="V231" s="115"/>
    </row>
    <row r="232" ht="12.75">
      <c r="V232" s="115"/>
    </row>
    <row r="233" ht="12.75">
      <c r="V233" s="115"/>
    </row>
    <row r="234" ht="12.75">
      <c r="V234" s="115"/>
    </row>
    <row r="235" ht="12.75">
      <c r="V235" s="115"/>
    </row>
    <row r="236" ht="12.75">
      <c r="V236" s="115"/>
    </row>
    <row r="237" ht="12.75">
      <c r="V237" s="115"/>
    </row>
    <row r="238" ht="12.75">
      <c r="V238" s="115"/>
    </row>
    <row r="239" ht="12.75">
      <c r="V239" s="115"/>
    </row>
    <row r="240" ht="12.75">
      <c r="V240" s="115"/>
    </row>
    <row r="241" ht="12.75">
      <c r="V241" s="115"/>
    </row>
    <row r="242" ht="12.75">
      <c r="V242" s="115"/>
    </row>
    <row r="243" ht="12.75">
      <c r="V243" s="115"/>
    </row>
    <row r="244" ht="12.75">
      <c r="V244" s="115"/>
    </row>
    <row r="245" ht="12.75">
      <c r="V245" s="115"/>
    </row>
    <row r="246" ht="12.75">
      <c r="V246" s="115"/>
    </row>
    <row r="247" ht="12.75">
      <c r="V247" s="115"/>
    </row>
    <row r="248" ht="12.75">
      <c r="V248" s="115"/>
    </row>
    <row r="249" ht="12.75">
      <c r="V249" s="115"/>
    </row>
    <row r="250" ht="12.75">
      <c r="V250" s="115"/>
    </row>
    <row r="251" ht="12.75">
      <c r="V251" s="115"/>
    </row>
    <row r="252" ht="12.75">
      <c r="V252" s="115"/>
    </row>
    <row r="253" ht="12.75">
      <c r="V253" s="115"/>
    </row>
    <row r="254" ht="12.75">
      <c r="V254" s="115"/>
    </row>
    <row r="255" ht="12.75">
      <c r="V255" s="115"/>
    </row>
    <row r="256" ht="12.75">
      <c r="V256" s="115"/>
    </row>
    <row r="257" ht="12.75">
      <c r="V257" s="115"/>
    </row>
    <row r="258" ht="12.75">
      <c r="V258" s="115"/>
    </row>
    <row r="259" ht="12.75">
      <c r="V259" s="115"/>
    </row>
    <row r="260" ht="12.75">
      <c r="V260" s="115"/>
    </row>
    <row r="261" ht="12.75">
      <c r="V261" s="115"/>
    </row>
    <row r="262" ht="12.75">
      <c r="V262" s="115"/>
    </row>
    <row r="263" ht="12.75">
      <c r="V263" s="115"/>
    </row>
    <row r="264" ht="12.75">
      <c r="V264" s="115"/>
    </row>
    <row r="265" ht="12.75">
      <c r="V265" s="115"/>
    </row>
    <row r="266" ht="12.75">
      <c r="V266" s="115"/>
    </row>
    <row r="267" ht="12.75">
      <c r="V267" s="115"/>
    </row>
    <row r="268" ht="12.75">
      <c r="V268" s="115"/>
    </row>
    <row r="269" ht="12.75">
      <c r="V269" s="115"/>
    </row>
    <row r="270" ht="12.75">
      <c r="V270" s="115"/>
    </row>
    <row r="271" ht="12.75">
      <c r="V271" s="115"/>
    </row>
    <row r="272" ht="12.75">
      <c r="V272" s="115"/>
    </row>
    <row r="273" ht="12.75">
      <c r="V273" s="115"/>
    </row>
    <row r="274" ht="12.75">
      <c r="V274" s="115"/>
    </row>
    <row r="275" ht="12.75">
      <c r="V275" s="115"/>
    </row>
    <row r="276" ht="12.75">
      <c r="V276" s="115"/>
    </row>
    <row r="277" ht="12.75">
      <c r="V277" s="115"/>
    </row>
    <row r="278" ht="12.75">
      <c r="V278" s="115"/>
    </row>
    <row r="279" ht="12.75">
      <c r="V279" s="115"/>
    </row>
    <row r="280" ht="12.75">
      <c r="V280" s="115"/>
    </row>
    <row r="281" ht="12.75">
      <c r="V281" s="115"/>
    </row>
    <row r="282" ht="12.75">
      <c r="V282" s="115"/>
    </row>
    <row r="283" ht="12.75">
      <c r="V283" s="115"/>
    </row>
    <row r="284" ht="12.75">
      <c r="V284" s="115"/>
    </row>
    <row r="285" ht="12.75">
      <c r="V285" s="115"/>
    </row>
    <row r="286" ht="12.75">
      <c r="V286" s="115"/>
    </row>
    <row r="287" ht="12.75">
      <c r="V287" s="115"/>
    </row>
    <row r="288" ht="12.75">
      <c r="V288" s="115"/>
    </row>
    <row r="289" ht="12.75">
      <c r="V289" s="115"/>
    </row>
    <row r="290" ht="12.75">
      <c r="V290" s="115"/>
    </row>
    <row r="291" ht="12.75">
      <c r="V291" s="115"/>
    </row>
    <row r="292" ht="12.75">
      <c r="V292" s="115"/>
    </row>
    <row r="293" ht="12.75">
      <c r="V293" s="115"/>
    </row>
    <row r="294" ht="12.75">
      <c r="V294" s="115"/>
    </row>
    <row r="295" ht="12.75">
      <c r="V295" s="115"/>
    </row>
    <row r="296" ht="12.75">
      <c r="V296" s="115"/>
    </row>
    <row r="297" ht="12.75">
      <c r="V297" s="115"/>
    </row>
    <row r="298" ht="12.75">
      <c r="V298" s="115"/>
    </row>
    <row r="299" ht="12.75">
      <c r="V299" s="115"/>
    </row>
    <row r="300" ht="12.75">
      <c r="V300" s="115"/>
    </row>
    <row r="301" ht="12.75">
      <c r="V301" s="115"/>
    </row>
    <row r="302" ht="12.75">
      <c r="V302" s="115"/>
    </row>
    <row r="303" ht="12.75">
      <c r="V303" s="115"/>
    </row>
    <row r="304" ht="12.75">
      <c r="V304" s="115"/>
    </row>
    <row r="305" ht="12.75">
      <c r="V305" s="115"/>
    </row>
    <row r="306" ht="12.75">
      <c r="V306" s="115"/>
    </row>
    <row r="307" ht="12.75">
      <c r="V307" s="115"/>
    </row>
  </sheetData>
  <mergeCells count="13">
    <mergeCell ref="M3:M6"/>
    <mergeCell ref="I4:J4"/>
    <mergeCell ref="K4:L4"/>
    <mergeCell ref="A1:L1"/>
    <mergeCell ref="A3:A6"/>
    <mergeCell ref="C3:D3"/>
    <mergeCell ref="E3:F3"/>
    <mergeCell ref="G3:H3"/>
    <mergeCell ref="I3:J3"/>
    <mergeCell ref="K3:L3"/>
    <mergeCell ref="C4:D4"/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7"/>
  <sheetViews>
    <sheetView zoomScaleSheetLayoutView="100" workbookViewId="0" topLeftCell="A13">
      <selection activeCell="H25" sqref="H25"/>
    </sheetView>
  </sheetViews>
  <sheetFormatPr defaultColWidth="9.140625" defaultRowHeight="12.75"/>
  <cols>
    <col min="1" max="1" width="23.28125" style="0" customWidth="1"/>
    <col min="2" max="3" width="10.28125" style="0" customWidth="1"/>
    <col min="4" max="9" width="10.8515625" style="0" customWidth="1"/>
    <col min="10" max="10" width="38.00390625" style="0" customWidth="1"/>
    <col min="11" max="12" width="8.8515625" style="0" customWidth="1"/>
    <col min="13" max="13" width="9.7109375" style="116" customWidth="1"/>
    <col min="14" max="20" width="10.00390625" style="116" customWidth="1"/>
    <col min="21" max="21" width="20.28125" style="116" customWidth="1"/>
    <col min="22" max="53" width="10.00390625" style="116" customWidth="1"/>
    <col min="54" max="54" width="19.28125" style="116" customWidth="1"/>
  </cols>
  <sheetData>
    <row r="1" spans="1:22" s="700" customFormat="1" ht="32.25" customHeight="1">
      <c r="A1" s="832" t="s">
        <v>21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V1" s="898"/>
    </row>
    <row r="2" spans="1:22" s="1" customFormat="1" ht="18" customHeight="1">
      <c r="A2" s="780" t="s">
        <v>1101</v>
      </c>
      <c r="B2" s="215"/>
      <c r="C2" s="215"/>
      <c r="D2" s="215"/>
      <c r="E2" s="215"/>
      <c r="F2" s="215"/>
      <c r="G2" s="215"/>
      <c r="H2" s="215"/>
      <c r="I2" s="215"/>
      <c r="J2" s="227" t="s">
        <v>1102</v>
      </c>
      <c r="V2" s="178"/>
    </row>
    <row r="3" spans="1:11" s="1" customFormat="1" ht="26.25" customHeight="1">
      <c r="A3" s="881" t="s">
        <v>22</v>
      </c>
      <c r="B3" s="980" t="s">
        <v>1103</v>
      </c>
      <c r="C3" s="982"/>
      <c r="D3" s="980" t="s">
        <v>1104</v>
      </c>
      <c r="E3" s="982"/>
      <c r="F3" s="991" t="s">
        <v>1105</v>
      </c>
      <c r="G3" s="992"/>
      <c r="H3" s="992"/>
      <c r="I3" s="993"/>
      <c r="J3" s="994" t="s">
        <v>23</v>
      </c>
      <c r="K3" s="178"/>
    </row>
    <row r="4" spans="1:11" s="1" customFormat="1" ht="26.25" customHeight="1">
      <c r="A4" s="989"/>
      <c r="B4" s="973" t="s">
        <v>1106</v>
      </c>
      <c r="C4" s="975"/>
      <c r="D4" s="973" t="s">
        <v>1107</v>
      </c>
      <c r="E4" s="975"/>
      <c r="F4" s="997" t="s">
        <v>1108</v>
      </c>
      <c r="G4" s="993"/>
      <c r="H4" s="997" t="s">
        <v>1109</v>
      </c>
      <c r="I4" s="993"/>
      <c r="J4" s="995"/>
      <c r="K4" s="178"/>
    </row>
    <row r="5" spans="1:11" s="1" customFormat="1" ht="26.25" customHeight="1">
      <c r="A5" s="989"/>
      <c r="B5" s="208" t="s">
        <v>1110</v>
      </c>
      <c r="C5" s="208" t="s">
        <v>1111</v>
      </c>
      <c r="D5" s="208" t="s">
        <v>1112</v>
      </c>
      <c r="E5" s="208" t="s">
        <v>1113</v>
      </c>
      <c r="F5" s="208" t="s">
        <v>1114</v>
      </c>
      <c r="G5" s="208" t="s">
        <v>1115</v>
      </c>
      <c r="H5" s="208" t="s">
        <v>1114</v>
      </c>
      <c r="I5" s="208" t="s">
        <v>1115</v>
      </c>
      <c r="J5" s="995"/>
      <c r="K5" s="178"/>
    </row>
    <row r="6" spans="1:11" s="1" customFormat="1" ht="26.25" customHeight="1">
      <c r="A6" s="990"/>
      <c r="B6" s="4" t="s">
        <v>1117</v>
      </c>
      <c r="C6" s="212" t="s">
        <v>1118</v>
      </c>
      <c r="D6" s="790" t="s">
        <v>1116</v>
      </c>
      <c r="E6" s="790" t="s">
        <v>1119</v>
      </c>
      <c r="F6" s="212" t="s">
        <v>1120</v>
      </c>
      <c r="G6" s="212" t="s">
        <v>1121</v>
      </c>
      <c r="H6" s="212" t="s">
        <v>1120</v>
      </c>
      <c r="I6" s="212" t="s">
        <v>1121</v>
      </c>
      <c r="J6" s="996"/>
      <c r="K6" s="178"/>
    </row>
    <row r="7" spans="1:11" s="24" customFormat="1" ht="20.25" customHeight="1">
      <c r="A7" s="464" t="s">
        <v>0</v>
      </c>
      <c r="B7" s="626">
        <v>1</v>
      </c>
      <c r="C7" s="626" t="s">
        <v>1</v>
      </c>
      <c r="D7" s="629">
        <v>121</v>
      </c>
      <c r="E7" s="633">
        <v>10</v>
      </c>
      <c r="F7" s="629">
        <v>742</v>
      </c>
      <c r="G7" s="629">
        <v>602</v>
      </c>
      <c r="H7" s="633">
        <v>79</v>
      </c>
      <c r="I7" s="633">
        <v>60</v>
      </c>
      <c r="J7" s="465" t="s">
        <v>0</v>
      </c>
      <c r="K7" s="466"/>
    </row>
    <row r="8" spans="1:11" s="24" customFormat="1" ht="20.25" customHeight="1">
      <c r="A8" s="464" t="s">
        <v>2</v>
      </c>
      <c r="B8" s="626">
        <v>5</v>
      </c>
      <c r="C8" s="626">
        <v>1</v>
      </c>
      <c r="D8" s="629">
        <v>141</v>
      </c>
      <c r="E8" s="633">
        <v>7</v>
      </c>
      <c r="F8" s="629">
        <v>664</v>
      </c>
      <c r="G8" s="629">
        <v>535</v>
      </c>
      <c r="H8" s="633">
        <v>99</v>
      </c>
      <c r="I8" s="633">
        <v>65</v>
      </c>
      <c r="J8" s="465" t="s">
        <v>2</v>
      </c>
      <c r="K8" s="466"/>
    </row>
    <row r="9" spans="1:11" s="24" customFormat="1" ht="20.25" customHeight="1">
      <c r="A9" s="464" t="s">
        <v>1078</v>
      </c>
      <c r="B9" s="626">
        <v>1</v>
      </c>
      <c r="C9" s="626" t="s">
        <v>975</v>
      </c>
      <c r="D9" s="629">
        <v>168</v>
      </c>
      <c r="E9" s="633">
        <v>15</v>
      </c>
      <c r="F9" s="629">
        <v>642</v>
      </c>
      <c r="G9" s="629">
        <v>493</v>
      </c>
      <c r="H9" s="633">
        <v>132</v>
      </c>
      <c r="I9" s="633">
        <v>72</v>
      </c>
      <c r="J9" s="465" t="s">
        <v>1078</v>
      </c>
      <c r="K9" s="466"/>
    </row>
    <row r="10" spans="1:11" s="24" customFormat="1" ht="20.25" customHeight="1">
      <c r="A10" s="464" t="s">
        <v>303</v>
      </c>
      <c r="B10" s="626">
        <v>1</v>
      </c>
      <c r="C10" s="626" t="s">
        <v>975</v>
      </c>
      <c r="D10" s="629">
        <v>223</v>
      </c>
      <c r="E10" s="633">
        <v>20</v>
      </c>
      <c r="F10" s="629">
        <v>735</v>
      </c>
      <c r="G10" s="629">
        <v>561</v>
      </c>
      <c r="H10" s="633">
        <v>188</v>
      </c>
      <c r="I10" s="633">
        <v>98</v>
      </c>
      <c r="J10" s="465" t="s">
        <v>303</v>
      </c>
      <c r="K10" s="466"/>
    </row>
    <row r="11" spans="1:11" s="77" customFormat="1" ht="20.25" customHeight="1">
      <c r="A11" s="87" t="s">
        <v>3</v>
      </c>
      <c r="B11" s="35">
        <v>1</v>
      </c>
      <c r="C11" s="35">
        <f>SUM(C14:C20)</f>
        <v>4</v>
      </c>
      <c r="D11" s="539">
        <v>398</v>
      </c>
      <c r="E11" s="535">
        <v>22</v>
      </c>
      <c r="F11" s="539">
        <v>791</v>
      </c>
      <c r="G11" s="539">
        <v>572</v>
      </c>
      <c r="H11" s="535">
        <v>129</v>
      </c>
      <c r="I11" s="532">
        <v>84</v>
      </c>
      <c r="J11" s="41" t="s">
        <v>3</v>
      </c>
      <c r="K11" s="41"/>
    </row>
    <row r="12" spans="1:11" s="77" customFormat="1" ht="20.25" customHeight="1">
      <c r="A12" s="87" t="s">
        <v>4</v>
      </c>
      <c r="B12" s="35">
        <f aca="true" t="shared" si="0" ref="B12:I12">SUM(B14:B20)</f>
        <v>6</v>
      </c>
      <c r="C12" s="35">
        <f t="shared" si="0"/>
        <v>4</v>
      </c>
      <c r="D12" s="539">
        <f t="shared" si="0"/>
        <v>296</v>
      </c>
      <c r="E12" s="535">
        <f t="shared" si="0"/>
        <v>47</v>
      </c>
      <c r="F12" s="539">
        <f t="shared" si="0"/>
        <v>870</v>
      </c>
      <c r="G12" s="539">
        <f t="shared" si="0"/>
        <v>552</v>
      </c>
      <c r="H12" s="535">
        <f t="shared" si="0"/>
        <v>185</v>
      </c>
      <c r="I12" s="532">
        <f t="shared" si="0"/>
        <v>103</v>
      </c>
      <c r="J12" s="41" t="s">
        <v>4</v>
      </c>
      <c r="K12" s="41"/>
    </row>
    <row r="13" spans="1:11" s="84" customFormat="1" ht="20.25" customHeight="1">
      <c r="A13" s="80" t="s">
        <v>5</v>
      </c>
      <c r="B13" s="81">
        <f aca="true" t="shared" si="1" ref="B13:I13">SUM(B14:B20)</f>
        <v>6</v>
      </c>
      <c r="C13" s="81">
        <f t="shared" si="1"/>
        <v>4</v>
      </c>
      <c r="D13" s="630">
        <f t="shared" si="1"/>
        <v>296</v>
      </c>
      <c r="E13" s="634">
        <f t="shared" si="1"/>
        <v>47</v>
      </c>
      <c r="F13" s="630">
        <f t="shared" si="1"/>
        <v>870</v>
      </c>
      <c r="G13" s="630">
        <f t="shared" si="1"/>
        <v>552</v>
      </c>
      <c r="H13" s="634">
        <f t="shared" si="1"/>
        <v>185</v>
      </c>
      <c r="I13" s="635">
        <f t="shared" si="1"/>
        <v>103</v>
      </c>
      <c r="J13" s="82" t="s">
        <v>5</v>
      </c>
      <c r="K13" s="82"/>
    </row>
    <row r="14" spans="1:10" s="24" customFormat="1" ht="27" customHeight="1">
      <c r="A14" s="184" t="s">
        <v>6</v>
      </c>
      <c r="B14" s="627">
        <v>3</v>
      </c>
      <c r="C14" s="627">
        <v>2</v>
      </c>
      <c r="D14" s="609">
        <v>131</v>
      </c>
      <c r="E14" s="604">
        <v>47</v>
      </c>
      <c r="F14" s="609">
        <v>324</v>
      </c>
      <c r="G14" s="609">
        <v>209</v>
      </c>
      <c r="H14" s="604">
        <v>185</v>
      </c>
      <c r="I14" s="636">
        <v>103</v>
      </c>
      <c r="J14" s="467" t="s">
        <v>7</v>
      </c>
    </row>
    <row r="15" spans="1:10" s="24" customFormat="1" ht="27" customHeight="1">
      <c r="A15" s="184" t="s">
        <v>8</v>
      </c>
      <c r="B15" s="627" t="s">
        <v>975</v>
      </c>
      <c r="C15" s="627" t="s">
        <v>975</v>
      </c>
      <c r="D15" s="609">
        <v>53</v>
      </c>
      <c r="E15" s="627" t="s">
        <v>975</v>
      </c>
      <c r="F15" s="609">
        <v>209</v>
      </c>
      <c r="G15" s="609">
        <v>120</v>
      </c>
      <c r="H15" s="627" t="s">
        <v>975</v>
      </c>
      <c r="I15" s="631" t="s">
        <v>975</v>
      </c>
      <c r="J15" s="467" t="s">
        <v>9</v>
      </c>
    </row>
    <row r="16" spans="1:10" s="24" customFormat="1" ht="27" customHeight="1">
      <c r="A16" s="184" t="s">
        <v>10</v>
      </c>
      <c r="B16" s="627" t="s">
        <v>975</v>
      </c>
      <c r="C16" s="627" t="s">
        <v>975</v>
      </c>
      <c r="D16" s="609">
        <v>37</v>
      </c>
      <c r="E16" s="627" t="s">
        <v>975</v>
      </c>
      <c r="F16" s="609">
        <v>113</v>
      </c>
      <c r="G16" s="609">
        <v>60</v>
      </c>
      <c r="H16" s="627" t="s">
        <v>975</v>
      </c>
      <c r="I16" s="631" t="s">
        <v>975</v>
      </c>
      <c r="J16" s="467" t="s">
        <v>11</v>
      </c>
    </row>
    <row r="17" spans="1:10" s="24" customFormat="1" ht="27" customHeight="1">
      <c r="A17" s="184" t="s">
        <v>12</v>
      </c>
      <c r="B17" s="627" t="s">
        <v>975</v>
      </c>
      <c r="C17" s="627" t="s">
        <v>975</v>
      </c>
      <c r="D17" s="609">
        <v>32</v>
      </c>
      <c r="E17" s="627" t="s">
        <v>975</v>
      </c>
      <c r="F17" s="609">
        <v>67</v>
      </c>
      <c r="G17" s="609">
        <v>40</v>
      </c>
      <c r="H17" s="627" t="s">
        <v>975</v>
      </c>
      <c r="I17" s="631" t="s">
        <v>975</v>
      </c>
      <c r="J17" s="467" t="s">
        <v>13</v>
      </c>
    </row>
    <row r="18" spans="1:10" s="24" customFormat="1" ht="27" customHeight="1">
      <c r="A18" s="184" t="s">
        <v>14</v>
      </c>
      <c r="B18" s="627">
        <v>1</v>
      </c>
      <c r="C18" s="627" t="s">
        <v>975</v>
      </c>
      <c r="D18" s="609">
        <v>25</v>
      </c>
      <c r="E18" s="627" t="s">
        <v>975</v>
      </c>
      <c r="F18" s="609">
        <v>54</v>
      </c>
      <c r="G18" s="609">
        <v>47</v>
      </c>
      <c r="H18" s="627" t="s">
        <v>975</v>
      </c>
      <c r="I18" s="631" t="s">
        <v>975</v>
      </c>
      <c r="J18" s="467" t="s">
        <v>15</v>
      </c>
    </row>
    <row r="19" spans="1:10" s="24" customFormat="1" ht="27" customHeight="1">
      <c r="A19" s="184" t="s">
        <v>16</v>
      </c>
      <c r="B19" s="627">
        <v>1</v>
      </c>
      <c r="C19" s="627">
        <v>1</v>
      </c>
      <c r="D19" s="609">
        <v>14</v>
      </c>
      <c r="E19" s="627" t="s">
        <v>975</v>
      </c>
      <c r="F19" s="609">
        <v>24</v>
      </c>
      <c r="G19" s="609">
        <v>16</v>
      </c>
      <c r="H19" s="627" t="s">
        <v>975</v>
      </c>
      <c r="I19" s="631" t="s">
        <v>975</v>
      </c>
      <c r="J19" s="467" t="s">
        <v>17</v>
      </c>
    </row>
    <row r="20" spans="1:10" s="24" customFormat="1" ht="27" customHeight="1">
      <c r="A20" s="314" t="s">
        <v>18</v>
      </c>
      <c r="B20" s="628">
        <v>1</v>
      </c>
      <c r="C20" s="628">
        <v>1</v>
      </c>
      <c r="D20" s="610">
        <v>4</v>
      </c>
      <c r="E20" s="628" t="s">
        <v>621</v>
      </c>
      <c r="F20" s="610">
        <v>79</v>
      </c>
      <c r="G20" s="610">
        <v>60</v>
      </c>
      <c r="H20" s="628" t="s">
        <v>621</v>
      </c>
      <c r="I20" s="632" t="s">
        <v>621</v>
      </c>
      <c r="J20" s="468" t="s">
        <v>19</v>
      </c>
    </row>
    <row r="21" spans="1:22" s="24" customFormat="1" ht="12.75">
      <c r="A21" s="7" t="s">
        <v>411</v>
      </c>
      <c r="G21" s="469"/>
      <c r="H21" s="469"/>
      <c r="J21" s="68" t="s">
        <v>412</v>
      </c>
      <c r="N21" s="68"/>
      <c r="O21" s="68"/>
      <c r="P21" s="68"/>
      <c r="Q21" s="68"/>
      <c r="R21" s="68"/>
      <c r="S21" s="68"/>
      <c r="T21" s="68"/>
      <c r="U21" s="68"/>
      <c r="V21" s="114"/>
    </row>
    <row r="22" s="24" customFormat="1" ht="14.25" customHeight="1">
      <c r="A22" s="23" t="s">
        <v>20</v>
      </c>
    </row>
    <row r="23" s="66" customFormat="1" ht="12.75">
      <c r="V23" s="110"/>
    </row>
    <row r="24" s="66" customFormat="1" ht="12.75">
      <c r="V24" s="110"/>
    </row>
    <row r="25" ht="12.75">
      <c r="V25" s="115"/>
    </row>
    <row r="26" ht="12.75">
      <c r="V26" s="115"/>
    </row>
    <row r="27" ht="12.75">
      <c r="V27" s="115"/>
    </row>
    <row r="28" ht="12.75">
      <c r="V28" s="115"/>
    </row>
    <row r="29" ht="12.75">
      <c r="V29" s="115"/>
    </row>
    <row r="30" ht="12.75">
      <c r="V30" s="115"/>
    </row>
    <row r="31" ht="12.75">
      <c r="V31" s="115"/>
    </row>
    <row r="32" ht="12.75">
      <c r="V32" s="115"/>
    </row>
    <row r="33" ht="12.75">
      <c r="V33" s="115"/>
    </row>
    <row r="34" ht="12.75">
      <c r="V34" s="115"/>
    </row>
    <row r="35" ht="12.75">
      <c r="V35" s="115"/>
    </row>
    <row r="36" ht="12.75">
      <c r="V36" s="115"/>
    </row>
    <row r="37" ht="12.75">
      <c r="V37" s="115"/>
    </row>
    <row r="38" ht="12.75">
      <c r="V38" s="115"/>
    </row>
    <row r="39" ht="12.75">
      <c r="V39" s="115"/>
    </row>
    <row r="40" ht="12.75">
      <c r="V40" s="115"/>
    </row>
    <row r="41" ht="12.75">
      <c r="V41" s="115"/>
    </row>
    <row r="42" ht="12.75">
      <c r="V42" s="115"/>
    </row>
    <row r="43" ht="12.75">
      <c r="V43" s="115"/>
    </row>
    <row r="44" ht="12.75">
      <c r="V44" s="115"/>
    </row>
    <row r="45" ht="12.75">
      <c r="V45" s="115"/>
    </row>
    <row r="46" ht="12.75">
      <c r="V46" s="115"/>
    </row>
    <row r="47" ht="12.75">
      <c r="V47" s="115"/>
    </row>
    <row r="48" ht="12.75">
      <c r="V48" s="115"/>
    </row>
    <row r="49" ht="12.75">
      <c r="V49" s="115"/>
    </row>
    <row r="50" ht="12.75">
      <c r="V50" s="115"/>
    </row>
    <row r="51" ht="12.75">
      <c r="V51" s="115"/>
    </row>
    <row r="52" ht="12.75">
      <c r="V52" s="115"/>
    </row>
    <row r="53" ht="12.75">
      <c r="V53" s="115"/>
    </row>
    <row r="54" ht="12.75">
      <c r="V54" s="115"/>
    </row>
    <row r="55" ht="12.75">
      <c r="V55" s="115"/>
    </row>
    <row r="56" ht="12.75">
      <c r="V56" s="115"/>
    </row>
    <row r="57" ht="12.75">
      <c r="V57" s="115"/>
    </row>
    <row r="58" ht="12.75">
      <c r="V58" s="115"/>
    </row>
    <row r="59" ht="12.75">
      <c r="V59" s="115"/>
    </row>
    <row r="60" ht="12.75">
      <c r="V60" s="115"/>
    </row>
    <row r="61" ht="12.75">
      <c r="V61" s="115"/>
    </row>
    <row r="62" ht="12.75">
      <c r="V62" s="115"/>
    </row>
    <row r="63" ht="12.75">
      <c r="V63" s="115"/>
    </row>
    <row r="64" ht="12.75">
      <c r="V64" s="115"/>
    </row>
    <row r="65" ht="12.75">
      <c r="V65" s="115"/>
    </row>
    <row r="66" ht="12.75">
      <c r="V66" s="115"/>
    </row>
    <row r="67" ht="12.75">
      <c r="V67" s="115"/>
    </row>
    <row r="68" ht="12.75">
      <c r="V68" s="115"/>
    </row>
    <row r="69" ht="12.75">
      <c r="V69" s="115"/>
    </row>
    <row r="70" ht="12.75">
      <c r="V70" s="115"/>
    </row>
    <row r="71" ht="12.75">
      <c r="V71" s="115"/>
    </row>
    <row r="72" ht="12.75">
      <c r="V72" s="115"/>
    </row>
    <row r="73" ht="12.75">
      <c r="V73" s="115"/>
    </row>
    <row r="74" ht="12.75">
      <c r="V74" s="115"/>
    </row>
    <row r="75" ht="12.75">
      <c r="V75" s="115"/>
    </row>
    <row r="76" ht="12.75">
      <c r="V76" s="115"/>
    </row>
    <row r="77" ht="12.75">
      <c r="V77" s="115"/>
    </row>
    <row r="78" ht="12.75">
      <c r="V78" s="115"/>
    </row>
    <row r="79" ht="12.75">
      <c r="V79" s="115"/>
    </row>
    <row r="80" ht="12.75">
      <c r="V80" s="115"/>
    </row>
    <row r="81" ht="12.75">
      <c r="V81" s="115"/>
    </row>
    <row r="82" ht="12.75">
      <c r="V82" s="115"/>
    </row>
    <row r="83" ht="12.75">
      <c r="V83" s="115"/>
    </row>
    <row r="84" ht="12.75">
      <c r="V84" s="115"/>
    </row>
    <row r="85" ht="12.75">
      <c r="V85" s="115"/>
    </row>
    <row r="86" ht="12.75">
      <c r="V86" s="115"/>
    </row>
    <row r="87" ht="12.75">
      <c r="V87" s="115"/>
    </row>
    <row r="88" ht="12.75">
      <c r="V88" s="115"/>
    </row>
    <row r="89" ht="12.75">
      <c r="V89" s="115"/>
    </row>
    <row r="90" ht="12.75">
      <c r="V90" s="115"/>
    </row>
    <row r="91" ht="12.75">
      <c r="V91" s="115"/>
    </row>
    <row r="92" ht="12.75">
      <c r="V92" s="115"/>
    </row>
    <row r="93" ht="12.75">
      <c r="V93" s="115"/>
    </row>
    <row r="94" ht="12.75">
      <c r="V94" s="115"/>
    </row>
    <row r="95" ht="12.75">
      <c r="V95" s="115"/>
    </row>
    <row r="96" ht="12.75">
      <c r="V96" s="115"/>
    </row>
    <row r="97" ht="12.75">
      <c r="V97" s="115"/>
    </row>
    <row r="98" ht="12.75">
      <c r="V98" s="115"/>
    </row>
    <row r="99" ht="12.75">
      <c r="V99" s="115"/>
    </row>
    <row r="100" ht="12.75">
      <c r="V100" s="115"/>
    </row>
    <row r="101" ht="12.75">
      <c r="V101" s="115"/>
    </row>
    <row r="102" ht="12.75">
      <c r="V102" s="115"/>
    </row>
    <row r="103" ht="12.75">
      <c r="V103" s="115"/>
    </row>
    <row r="104" ht="12.75">
      <c r="V104" s="115"/>
    </row>
    <row r="105" ht="12.75">
      <c r="V105" s="115"/>
    </row>
    <row r="106" ht="12.75">
      <c r="V106" s="115"/>
    </row>
    <row r="107" ht="12.75">
      <c r="V107" s="115"/>
    </row>
    <row r="108" ht="12.75">
      <c r="V108" s="115"/>
    </row>
    <row r="109" ht="12.75">
      <c r="V109" s="115"/>
    </row>
    <row r="110" ht="12.75">
      <c r="V110" s="115"/>
    </row>
    <row r="111" ht="12.75">
      <c r="V111" s="115"/>
    </row>
    <row r="112" ht="12.75">
      <c r="V112" s="115"/>
    </row>
    <row r="113" ht="12.75">
      <c r="V113" s="115"/>
    </row>
    <row r="114" ht="12.75">
      <c r="V114" s="115"/>
    </row>
    <row r="115" ht="12.75">
      <c r="V115" s="115"/>
    </row>
    <row r="116" ht="12.75">
      <c r="V116" s="115"/>
    </row>
    <row r="117" ht="12.75">
      <c r="V117" s="115"/>
    </row>
    <row r="118" ht="12.75">
      <c r="V118" s="115"/>
    </row>
    <row r="119" ht="12.75">
      <c r="V119" s="115"/>
    </row>
    <row r="120" ht="12.75">
      <c r="V120" s="115"/>
    </row>
    <row r="121" ht="12.75">
      <c r="V121" s="115"/>
    </row>
    <row r="122" ht="12.75">
      <c r="V122" s="115"/>
    </row>
    <row r="123" ht="12.75">
      <c r="V123" s="115"/>
    </row>
    <row r="124" ht="12.75">
      <c r="V124" s="115"/>
    </row>
    <row r="125" ht="12.75">
      <c r="V125" s="115"/>
    </row>
    <row r="126" ht="12.75">
      <c r="V126" s="115"/>
    </row>
    <row r="127" ht="12.75">
      <c r="V127" s="115"/>
    </row>
    <row r="128" ht="12.75">
      <c r="V128" s="115"/>
    </row>
    <row r="129" ht="12.75">
      <c r="V129" s="115"/>
    </row>
    <row r="130" ht="12.75">
      <c r="V130" s="115"/>
    </row>
    <row r="131" ht="12.75">
      <c r="V131" s="115"/>
    </row>
    <row r="132" ht="12.75">
      <c r="V132" s="115"/>
    </row>
    <row r="133" ht="12.75">
      <c r="V133" s="115"/>
    </row>
    <row r="134" ht="12.75">
      <c r="V134" s="115"/>
    </row>
    <row r="135" ht="12.75">
      <c r="V135" s="115"/>
    </row>
    <row r="136" ht="12.75">
      <c r="V136" s="115"/>
    </row>
    <row r="137" ht="12.75">
      <c r="V137" s="115"/>
    </row>
    <row r="138" ht="12.75">
      <c r="V138" s="115"/>
    </row>
    <row r="139" ht="12.75">
      <c r="V139" s="115"/>
    </row>
    <row r="140" ht="12.75">
      <c r="V140" s="115"/>
    </row>
    <row r="141" ht="12.75">
      <c r="V141" s="115"/>
    </row>
    <row r="142" ht="12.75">
      <c r="V142" s="115"/>
    </row>
    <row r="143" ht="12.75">
      <c r="V143" s="115"/>
    </row>
    <row r="144" ht="12.75">
      <c r="V144" s="115"/>
    </row>
    <row r="145" ht="12.75">
      <c r="V145" s="115"/>
    </row>
    <row r="146" ht="12.75">
      <c r="V146" s="115"/>
    </row>
    <row r="147" ht="12.75">
      <c r="V147" s="115"/>
    </row>
    <row r="148" ht="12.75">
      <c r="V148" s="115"/>
    </row>
    <row r="149" ht="12.75">
      <c r="V149" s="115"/>
    </row>
    <row r="150" ht="12.75">
      <c r="V150" s="115"/>
    </row>
    <row r="151" ht="12.75">
      <c r="V151" s="115"/>
    </row>
    <row r="152" ht="12.75">
      <c r="V152" s="115"/>
    </row>
    <row r="153" ht="12.75">
      <c r="V153" s="115"/>
    </row>
    <row r="154" ht="12.75">
      <c r="V154" s="115"/>
    </row>
    <row r="155" ht="12.75">
      <c r="V155" s="115"/>
    </row>
    <row r="156" ht="12.75">
      <c r="V156" s="115"/>
    </row>
    <row r="157" ht="12.75">
      <c r="V157" s="115"/>
    </row>
    <row r="158" ht="12.75">
      <c r="V158" s="115"/>
    </row>
    <row r="159" ht="12.75">
      <c r="V159" s="115"/>
    </row>
    <row r="160" ht="12.75">
      <c r="V160" s="115"/>
    </row>
    <row r="161" ht="12.75">
      <c r="V161" s="115"/>
    </row>
    <row r="162" ht="12.75">
      <c r="V162" s="115"/>
    </row>
    <row r="163" ht="12.75">
      <c r="V163" s="115"/>
    </row>
    <row r="164" ht="12.75">
      <c r="V164" s="115"/>
    </row>
    <row r="165" ht="12.75">
      <c r="V165" s="115"/>
    </row>
    <row r="166" ht="12.75">
      <c r="V166" s="115"/>
    </row>
    <row r="167" ht="12.75">
      <c r="V167" s="115"/>
    </row>
    <row r="168" ht="12.75">
      <c r="V168" s="115"/>
    </row>
    <row r="169" ht="12.75">
      <c r="V169" s="115"/>
    </row>
    <row r="170" ht="12.75">
      <c r="V170" s="115"/>
    </row>
    <row r="171" ht="12.75">
      <c r="V171" s="115"/>
    </row>
    <row r="172" ht="12.75">
      <c r="V172" s="115"/>
    </row>
    <row r="173" ht="12.75">
      <c r="V173" s="115"/>
    </row>
    <row r="174" ht="12.75">
      <c r="V174" s="115"/>
    </row>
    <row r="175" ht="12.75">
      <c r="V175" s="115"/>
    </row>
    <row r="176" ht="12.75">
      <c r="V176" s="115"/>
    </row>
    <row r="177" ht="12.75">
      <c r="V177" s="115"/>
    </row>
    <row r="178" ht="12.75">
      <c r="V178" s="115"/>
    </row>
    <row r="179" ht="12.75">
      <c r="V179" s="115"/>
    </row>
    <row r="180" ht="12.75">
      <c r="V180" s="115"/>
    </row>
    <row r="181" ht="12.75">
      <c r="V181" s="115"/>
    </row>
    <row r="182" ht="12.75">
      <c r="V182" s="115"/>
    </row>
    <row r="183" ht="12.75">
      <c r="V183" s="115"/>
    </row>
    <row r="184" ht="12.75">
      <c r="V184" s="115"/>
    </row>
    <row r="185" ht="12.75">
      <c r="V185" s="115"/>
    </row>
    <row r="186" ht="12.75">
      <c r="V186" s="115"/>
    </row>
    <row r="187" ht="12.75">
      <c r="V187" s="115"/>
    </row>
    <row r="188" ht="12.75">
      <c r="V188" s="115"/>
    </row>
    <row r="189" ht="12.75">
      <c r="V189" s="115"/>
    </row>
    <row r="190" ht="12.75">
      <c r="V190" s="115"/>
    </row>
    <row r="191" ht="12.75">
      <c r="V191" s="115"/>
    </row>
    <row r="192" ht="12.75">
      <c r="V192" s="115"/>
    </row>
    <row r="193" ht="12.75">
      <c r="V193" s="115"/>
    </row>
    <row r="194" ht="12.75">
      <c r="V194" s="115"/>
    </row>
    <row r="195" ht="12.75">
      <c r="V195" s="115"/>
    </row>
    <row r="196" ht="12.75">
      <c r="V196" s="115"/>
    </row>
    <row r="197" ht="12.75">
      <c r="V197" s="115"/>
    </row>
    <row r="198" ht="12.75">
      <c r="V198" s="115"/>
    </row>
    <row r="199" ht="12.75">
      <c r="V199" s="115"/>
    </row>
    <row r="200" ht="12.75">
      <c r="V200" s="115"/>
    </row>
    <row r="201" ht="12.75">
      <c r="V201" s="115"/>
    </row>
    <row r="202" ht="12.75">
      <c r="V202" s="115"/>
    </row>
    <row r="203" ht="12.75">
      <c r="V203" s="115"/>
    </row>
    <row r="204" ht="12.75">
      <c r="V204" s="115"/>
    </row>
    <row r="205" ht="12.75">
      <c r="V205" s="115"/>
    </row>
    <row r="206" ht="12.75">
      <c r="V206" s="115"/>
    </row>
    <row r="207" ht="12.75">
      <c r="V207" s="115"/>
    </row>
    <row r="208" ht="12.75">
      <c r="V208" s="115"/>
    </row>
    <row r="209" ht="12.75">
      <c r="V209" s="115"/>
    </row>
    <row r="210" ht="12.75">
      <c r="V210" s="115"/>
    </row>
    <row r="211" ht="12.75">
      <c r="V211" s="115"/>
    </row>
    <row r="212" ht="12.75">
      <c r="V212" s="115"/>
    </row>
    <row r="213" ht="12.75">
      <c r="V213" s="115"/>
    </row>
    <row r="214" ht="12.75">
      <c r="V214" s="115"/>
    </row>
    <row r="215" ht="12.75">
      <c r="V215" s="115"/>
    </row>
    <row r="216" ht="12.75">
      <c r="V216" s="115"/>
    </row>
    <row r="217" ht="12.75">
      <c r="V217" s="115"/>
    </row>
    <row r="218" ht="12.75">
      <c r="V218" s="115"/>
    </row>
    <row r="219" ht="12.75">
      <c r="V219" s="115"/>
    </row>
    <row r="220" ht="12.75">
      <c r="V220" s="115"/>
    </row>
    <row r="221" ht="12.75">
      <c r="V221" s="115"/>
    </row>
    <row r="222" ht="12.75">
      <c r="V222" s="115"/>
    </row>
    <row r="223" ht="12.75">
      <c r="V223" s="115"/>
    </row>
    <row r="224" ht="12.75">
      <c r="V224" s="115"/>
    </row>
    <row r="225" ht="12.75">
      <c r="V225" s="115"/>
    </row>
    <row r="226" ht="12.75">
      <c r="V226" s="115"/>
    </row>
    <row r="227" ht="12.75">
      <c r="V227" s="115"/>
    </row>
    <row r="228" ht="12.75">
      <c r="V228" s="115"/>
    </row>
    <row r="229" ht="12.75">
      <c r="V229" s="115"/>
    </row>
    <row r="230" ht="12.75">
      <c r="V230" s="115"/>
    </row>
    <row r="231" ht="12.75">
      <c r="V231" s="115"/>
    </row>
    <row r="232" ht="12.75">
      <c r="V232" s="115"/>
    </row>
    <row r="233" ht="12.75">
      <c r="V233" s="115"/>
    </row>
    <row r="234" ht="12.75">
      <c r="V234" s="115"/>
    </row>
    <row r="235" ht="12.75">
      <c r="V235" s="115"/>
    </row>
    <row r="236" ht="12.75">
      <c r="V236" s="115"/>
    </row>
    <row r="237" ht="12.75">
      <c r="V237" s="115"/>
    </row>
    <row r="238" ht="12.75">
      <c r="V238" s="115"/>
    </row>
    <row r="239" ht="12.75">
      <c r="V239" s="115"/>
    </row>
    <row r="240" ht="12.75">
      <c r="V240" s="115"/>
    </row>
    <row r="241" ht="12.75">
      <c r="V241" s="115"/>
    </row>
    <row r="242" ht="12.75">
      <c r="V242" s="115"/>
    </row>
    <row r="243" ht="12.75">
      <c r="V243" s="115"/>
    </row>
    <row r="244" ht="12.75">
      <c r="V244" s="115"/>
    </row>
    <row r="245" ht="12.75">
      <c r="V245" s="115"/>
    </row>
    <row r="246" ht="12.75">
      <c r="V246" s="115"/>
    </row>
    <row r="247" ht="12.75">
      <c r="V247" s="115"/>
    </row>
    <row r="248" ht="12.75">
      <c r="V248" s="115"/>
    </row>
    <row r="249" ht="12.75">
      <c r="V249" s="115"/>
    </row>
    <row r="250" ht="12.75">
      <c r="V250" s="115"/>
    </row>
    <row r="251" ht="12.75">
      <c r="V251" s="115"/>
    </row>
    <row r="252" ht="12.75">
      <c r="V252" s="115"/>
    </row>
    <row r="253" ht="12.75">
      <c r="V253" s="115"/>
    </row>
    <row r="254" ht="12.75">
      <c r="V254" s="115"/>
    </row>
    <row r="255" ht="12.75">
      <c r="V255" s="115"/>
    </row>
    <row r="256" ht="12.75">
      <c r="V256" s="115"/>
    </row>
    <row r="257" ht="12.75">
      <c r="V257" s="115"/>
    </row>
    <row r="258" ht="12.75">
      <c r="V258" s="115"/>
    </row>
    <row r="259" ht="12.75">
      <c r="V259" s="115"/>
    </row>
    <row r="260" ht="12.75">
      <c r="V260" s="115"/>
    </row>
    <row r="261" ht="12.75">
      <c r="V261" s="115"/>
    </row>
    <row r="262" ht="12.75">
      <c r="V262" s="115"/>
    </row>
    <row r="263" ht="12.75">
      <c r="V263" s="115"/>
    </row>
    <row r="264" ht="12.75">
      <c r="V264" s="115"/>
    </row>
    <row r="265" ht="12.75">
      <c r="V265" s="115"/>
    </row>
    <row r="266" ht="12.75">
      <c r="V266" s="115"/>
    </row>
    <row r="267" ht="12.75">
      <c r="V267" s="115"/>
    </row>
    <row r="268" ht="12.75">
      <c r="V268" s="115"/>
    </row>
    <row r="269" ht="12.75">
      <c r="V269" s="115"/>
    </row>
    <row r="270" ht="12.75">
      <c r="V270" s="115"/>
    </row>
    <row r="271" ht="12.75">
      <c r="V271" s="115"/>
    </row>
    <row r="272" ht="12.75">
      <c r="V272" s="115"/>
    </row>
    <row r="273" ht="12.75">
      <c r="V273" s="115"/>
    </row>
    <row r="274" ht="12.75">
      <c r="V274" s="115"/>
    </row>
    <row r="275" ht="12.75">
      <c r="V275" s="115"/>
    </row>
    <row r="276" ht="12.75">
      <c r="V276" s="115"/>
    </row>
    <row r="277" ht="12.75">
      <c r="V277" s="115"/>
    </row>
    <row r="278" ht="12.75">
      <c r="V278" s="115"/>
    </row>
    <row r="279" ht="12.75">
      <c r="V279" s="115"/>
    </row>
    <row r="280" ht="12.75">
      <c r="V280" s="115"/>
    </row>
    <row r="281" ht="12.75">
      <c r="V281" s="115"/>
    </row>
    <row r="282" ht="12.75">
      <c r="V282" s="115"/>
    </row>
    <row r="283" ht="12.75">
      <c r="V283" s="115"/>
    </row>
    <row r="284" ht="12.75">
      <c r="V284" s="115"/>
    </row>
    <row r="285" ht="12.75">
      <c r="V285" s="115"/>
    </row>
    <row r="286" ht="12.75">
      <c r="V286" s="115"/>
    </row>
    <row r="287" ht="12.75">
      <c r="V287" s="115"/>
    </row>
    <row r="288" ht="12.75">
      <c r="V288" s="115"/>
    </row>
    <row r="289" ht="12.75">
      <c r="V289" s="115"/>
    </row>
    <row r="290" ht="12.75">
      <c r="V290" s="115"/>
    </row>
    <row r="291" ht="12.75">
      <c r="V291" s="115"/>
    </row>
    <row r="292" ht="12.75">
      <c r="V292" s="115"/>
    </row>
    <row r="293" ht="12.75">
      <c r="V293" s="115"/>
    </row>
    <row r="294" ht="12.75">
      <c r="V294" s="115"/>
    </row>
    <row r="295" ht="12.75">
      <c r="V295" s="115"/>
    </row>
    <row r="296" ht="12.75">
      <c r="V296" s="115"/>
    </row>
    <row r="297" ht="12.75">
      <c r="V297" s="115"/>
    </row>
    <row r="298" ht="12.75">
      <c r="V298" s="115"/>
    </row>
    <row r="299" ht="12.75">
      <c r="V299" s="115"/>
    </row>
    <row r="300" ht="12.75">
      <c r="V300" s="115"/>
    </row>
    <row r="301" ht="12.75">
      <c r="V301" s="115"/>
    </row>
    <row r="302" ht="12.75">
      <c r="V302" s="115"/>
    </row>
    <row r="303" ht="12.75">
      <c r="V303" s="115"/>
    </row>
    <row r="304" ht="12.75">
      <c r="V304" s="115"/>
    </row>
    <row r="305" ht="12.75">
      <c r="V305" s="115"/>
    </row>
    <row r="306" ht="12.75">
      <c r="V306" s="115"/>
    </row>
    <row r="307" ht="12.75">
      <c r="V307" s="115"/>
    </row>
  </sheetData>
  <mergeCells count="10">
    <mergeCell ref="A1:L1"/>
    <mergeCell ref="A3:A6"/>
    <mergeCell ref="F3:I3"/>
    <mergeCell ref="J3:J6"/>
    <mergeCell ref="F4:G4"/>
    <mergeCell ref="H4:I4"/>
    <mergeCell ref="B4:C4"/>
    <mergeCell ref="D4:E4"/>
    <mergeCell ref="B3:C3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6"/>
  <sheetViews>
    <sheetView zoomScaleSheetLayoutView="100" workbookViewId="0" topLeftCell="A13">
      <selection activeCell="H12" sqref="H12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2.5742187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5" width="8.7109375" style="0" customWidth="1"/>
    <col min="16" max="16" width="10.28125" style="0" customWidth="1"/>
    <col min="17" max="18" width="8.7109375" style="0" customWidth="1"/>
    <col min="19" max="19" width="16.7109375" style="0" customWidth="1"/>
    <col min="20" max="54" width="8.7109375" style="0" customWidth="1"/>
  </cols>
  <sheetData>
    <row r="1" spans="1:19" s="22" customFormat="1" ht="32.25" customHeight="1">
      <c r="A1" s="901" t="s">
        <v>955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21"/>
      <c r="P1" s="21"/>
      <c r="Q1" s="21"/>
      <c r="R1" s="21"/>
      <c r="S1" s="21"/>
    </row>
    <row r="2" spans="1:21" s="1" customFormat="1" ht="17.25" customHeight="1">
      <c r="A2" s="2" t="s">
        <v>478</v>
      </c>
      <c r="N2" s="701" t="s">
        <v>479</v>
      </c>
      <c r="T2" s="178"/>
      <c r="U2" s="178"/>
    </row>
    <row r="3" spans="1:15" s="124" customFormat="1" ht="12.75" customHeight="1">
      <c r="A3" s="881" t="s">
        <v>319</v>
      </c>
      <c r="B3" s="714" t="s">
        <v>480</v>
      </c>
      <c r="C3" s="714" t="s">
        <v>481</v>
      </c>
      <c r="D3" s="950" t="s">
        <v>482</v>
      </c>
      <c r="E3" s="951"/>
      <c r="F3" s="952"/>
      <c r="G3" s="1011" t="s">
        <v>956</v>
      </c>
      <c r="H3" s="1012"/>
      <c r="I3" s="1013"/>
      <c r="J3" s="950" t="s">
        <v>484</v>
      </c>
      <c r="K3" s="951"/>
      <c r="L3" s="952"/>
      <c r="M3" s="884" t="s">
        <v>957</v>
      </c>
      <c r="N3" s="885"/>
      <c r="O3" s="709"/>
    </row>
    <row r="4" spans="1:15" s="124" customFormat="1" ht="12.75" customHeight="1">
      <c r="A4" s="882"/>
      <c r="B4" s="739"/>
      <c r="C4" s="739"/>
      <c r="D4" s="954" t="s">
        <v>491</v>
      </c>
      <c r="E4" s="955"/>
      <c r="F4" s="956"/>
      <c r="G4" s="984" t="s">
        <v>492</v>
      </c>
      <c r="H4" s="1014"/>
      <c r="I4" s="985"/>
      <c r="J4" s="954" t="s">
        <v>33</v>
      </c>
      <c r="K4" s="955"/>
      <c r="L4" s="956"/>
      <c r="M4" s="886"/>
      <c r="N4" s="887"/>
      <c r="O4" s="709"/>
    </row>
    <row r="5" spans="1:15" s="124" customFormat="1" ht="12.75" customHeight="1">
      <c r="A5" s="882"/>
      <c r="B5" s="739"/>
      <c r="C5" s="739"/>
      <c r="D5" s="714" t="s">
        <v>496</v>
      </c>
      <c r="E5" s="714" t="s">
        <v>497</v>
      </c>
      <c r="F5" s="714" t="s">
        <v>498</v>
      </c>
      <c r="G5" s="714" t="s">
        <v>496</v>
      </c>
      <c r="H5" s="714" t="s">
        <v>497</v>
      </c>
      <c r="I5" s="714" t="s">
        <v>498</v>
      </c>
      <c r="J5" s="714" t="s">
        <v>496</v>
      </c>
      <c r="K5" s="714" t="s">
        <v>497</v>
      </c>
      <c r="L5" s="714" t="s">
        <v>498</v>
      </c>
      <c r="M5" s="886"/>
      <c r="N5" s="887"/>
      <c r="O5" s="709"/>
    </row>
    <row r="6" spans="1:15" s="124" customFormat="1" ht="12.75" customHeight="1">
      <c r="A6" s="883"/>
      <c r="B6" s="740" t="s">
        <v>958</v>
      </c>
      <c r="C6" s="740" t="s">
        <v>959</v>
      </c>
      <c r="D6" s="757" t="s">
        <v>510</v>
      </c>
      <c r="E6" s="740" t="s">
        <v>511</v>
      </c>
      <c r="F6" s="740" t="s">
        <v>512</v>
      </c>
      <c r="G6" s="757" t="s">
        <v>510</v>
      </c>
      <c r="H6" s="740" t="s">
        <v>511</v>
      </c>
      <c r="I6" s="740" t="s">
        <v>512</v>
      </c>
      <c r="J6" s="757" t="s">
        <v>510</v>
      </c>
      <c r="K6" s="740" t="s">
        <v>511</v>
      </c>
      <c r="L6" s="740" t="s">
        <v>512</v>
      </c>
      <c r="M6" s="888"/>
      <c r="N6" s="889"/>
      <c r="O6" s="709"/>
    </row>
    <row r="7" spans="1:13" s="38" customFormat="1" ht="12.75" customHeight="1">
      <c r="A7" s="134" t="s">
        <v>73</v>
      </c>
      <c r="B7" s="35">
        <v>1</v>
      </c>
      <c r="C7" s="35">
        <v>26</v>
      </c>
      <c r="D7" s="35">
        <v>146</v>
      </c>
      <c r="E7" s="539">
        <v>91</v>
      </c>
      <c r="F7" s="539">
        <v>55</v>
      </c>
      <c r="G7" s="539">
        <v>48</v>
      </c>
      <c r="H7" s="539">
        <f>G7-I7</f>
        <v>20</v>
      </c>
      <c r="I7" s="539">
        <v>28</v>
      </c>
      <c r="J7" s="539">
        <v>13</v>
      </c>
      <c r="K7" s="539">
        <f>J7-L7</f>
        <v>5</v>
      </c>
      <c r="L7" s="539">
        <v>8</v>
      </c>
      <c r="M7" s="480" t="s">
        <v>396</v>
      </c>
    </row>
    <row r="8" spans="1:13" s="41" customFormat="1" ht="12.75" customHeight="1">
      <c r="A8" s="167" t="s">
        <v>58</v>
      </c>
      <c r="B8" s="35">
        <v>1</v>
      </c>
      <c r="C8" s="35">
        <v>26</v>
      </c>
      <c r="D8" s="35">
        <v>230</v>
      </c>
      <c r="E8" s="539">
        <v>153</v>
      </c>
      <c r="F8" s="539">
        <v>77</v>
      </c>
      <c r="G8" s="539">
        <v>41</v>
      </c>
      <c r="H8" s="539">
        <f aca="true" t="shared" si="0" ref="H8:H16">G8-I8</f>
        <v>15</v>
      </c>
      <c r="I8" s="539">
        <v>26</v>
      </c>
      <c r="J8" s="539">
        <v>9</v>
      </c>
      <c r="K8" s="539">
        <f aca="true" t="shared" si="1" ref="K8:K16">J8-L8</f>
        <v>5</v>
      </c>
      <c r="L8" s="539">
        <v>4</v>
      </c>
      <c r="M8" s="481" t="s">
        <v>68</v>
      </c>
    </row>
    <row r="9" spans="1:13" s="38" customFormat="1" ht="12.75" customHeight="1">
      <c r="A9" s="135" t="s">
        <v>77</v>
      </c>
      <c r="B9" s="35">
        <v>1</v>
      </c>
      <c r="C9" s="35">
        <v>25</v>
      </c>
      <c r="D9" s="35">
        <v>138</v>
      </c>
      <c r="E9" s="539">
        <v>93</v>
      </c>
      <c r="F9" s="539">
        <v>45</v>
      </c>
      <c r="G9" s="539">
        <v>48</v>
      </c>
      <c r="H9" s="539">
        <f t="shared" si="0"/>
        <v>17</v>
      </c>
      <c r="I9" s="539">
        <v>31</v>
      </c>
      <c r="J9" s="539">
        <v>13</v>
      </c>
      <c r="K9" s="539">
        <f t="shared" si="1"/>
        <v>5</v>
      </c>
      <c r="L9" s="539">
        <v>8</v>
      </c>
      <c r="M9" s="480" t="s">
        <v>64</v>
      </c>
    </row>
    <row r="10" spans="1:13" s="41" customFormat="1" ht="12.75" customHeight="1">
      <c r="A10" s="167" t="s">
        <v>60</v>
      </c>
      <c r="B10" s="35">
        <v>1</v>
      </c>
      <c r="C10" s="35">
        <v>26</v>
      </c>
      <c r="D10" s="35">
        <v>217</v>
      </c>
      <c r="E10" s="539">
        <v>140</v>
      </c>
      <c r="F10" s="539">
        <v>77</v>
      </c>
      <c r="G10" s="539">
        <v>41</v>
      </c>
      <c r="H10" s="539">
        <f t="shared" si="0"/>
        <v>15</v>
      </c>
      <c r="I10" s="539">
        <v>26</v>
      </c>
      <c r="J10" s="539">
        <v>11</v>
      </c>
      <c r="K10" s="539">
        <f t="shared" si="1"/>
        <v>7</v>
      </c>
      <c r="L10" s="539">
        <v>4</v>
      </c>
      <c r="M10" s="481" t="s">
        <v>69</v>
      </c>
    </row>
    <row r="11" spans="1:13" s="38" customFormat="1" ht="12.75" customHeight="1">
      <c r="A11" s="135" t="s">
        <v>76</v>
      </c>
      <c r="B11" s="35">
        <v>1</v>
      </c>
      <c r="C11" s="35">
        <v>27</v>
      </c>
      <c r="D11" s="35">
        <v>137</v>
      </c>
      <c r="E11" s="539">
        <v>88</v>
      </c>
      <c r="F11" s="539">
        <v>49</v>
      </c>
      <c r="G11" s="539">
        <v>49</v>
      </c>
      <c r="H11" s="539">
        <f t="shared" si="0"/>
        <v>17</v>
      </c>
      <c r="I11" s="539">
        <v>32</v>
      </c>
      <c r="J11" s="539">
        <v>13</v>
      </c>
      <c r="K11" s="539">
        <f t="shared" si="1"/>
        <v>4</v>
      </c>
      <c r="L11" s="539">
        <v>9</v>
      </c>
      <c r="M11" s="480" t="s">
        <v>65</v>
      </c>
    </row>
    <row r="12" spans="1:13" s="41" customFormat="1" ht="12.75" customHeight="1">
      <c r="A12" s="167" t="s">
        <v>61</v>
      </c>
      <c r="B12" s="35">
        <v>1</v>
      </c>
      <c r="C12" s="35">
        <v>26</v>
      </c>
      <c r="D12" s="35">
        <v>207</v>
      </c>
      <c r="E12" s="539">
        <v>135</v>
      </c>
      <c r="F12" s="539">
        <v>72</v>
      </c>
      <c r="G12" s="539">
        <v>43</v>
      </c>
      <c r="H12" s="539">
        <f t="shared" si="0"/>
        <v>16</v>
      </c>
      <c r="I12" s="539">
        <v>27</v>
      </c>
      <c r="J12" s="539">
        <v>11</v>
      </c>
      <c r="K12" s="539">
        <f t="shared" si="1"/>
        <v>7</v>
      </c>
      <c r="L12" s="539">
        <v>4</v>
      </c>
      <c r="M12" s="481" t="s">
        <v>70</v>
      </c>
    </row>
    <row r="13" spans="1:13" s="38" customFormat="1" ht="12.75" customHeight="1">
      <c r="A13" s="135" t="s">
        <v>75</v>
      </c>
      <c r="B13" s="35">
        <v>1</v>
      </c>
      <c r="C13" s="35">
        <v>29</v>
      </c>
      <c r="D13" s="35">
        <v>149</v>
      </c>
      <c r="E13" s="539">
        <v>103</v>
      </c>
      <c r="F13" s="539">
        <v>46</v>
      </c>
      <c r="G13" s="539">
        <v>51</v>
      </c>
      <c r="H13" s="539">
        <f t="shared" si="0"/>
        <v>18</v>
      </c>
      <c r="I13" s="539">
        <v>33</v>
      </c>
      <c r="J13" s="539">
        <v>12</v>
      </c>
      <c r="K13" s="539">
        <f t="shared" si="1"/>
        <v>4</v>
      </c>
      <c r="L13" s="539">
        <v>8</v>
      </c>
      <c r="M13" s="480" t="s">
        <v>66</v>
      </c>
    </row>
    <row r="14" spans="1:13" s="41" customFormat="1" ht="12.75" customHeight="1">
      <c r="A14" s="167" t="s">
        <v>62</v>
      </c>
      <c r="B14" s="35">
        <v>1</v>
      </c>
      <c r="C14" s="35">
        <v>26</v>
      </c>
      <c r="D14" s="35">
        <v>207</v>
      </c>
      <c r="E14" s="539">
        <v>135</v>
      </c>
      <c r="F14" s="539">
        <v>72</v>
      </c>
      <c r="G14" s="539">
        <v>43</v>
      </c>
      <c r="H14" s="539">
        <f t="shared" si="0"/>
        <v>16</v>
      </c>
      <c r="I14" s="539">
        <v>27</v>
      </c>
      <c r="J14" s="539">
        <v>11</v>
      </c>
      <c r="K14" s="539">
        <f t="shared" si="1"/>
        <v>7</v>
      </c>
      <c r="L14" s="539">
        <v>4</v>
      </c>
      <c r="M14" s="481" t="s">
        <v>71</v>
      </c>
    </row>
    <row r="15" spans="1:13" s="38" customFormat="1" ht="12.75" customHeight="1">
      <c r="A15" s="135" t="s">
        <v>74</v>
      </c>
      <c r="B15" s="35">
        <v>1</v>
      </c>
      <c r="C15" s="35">
        <v>32</v>
      </c>
      <c r="D15" s="35">
        <v>152</v>
      </c>
      <c r="E15" s="539">
        <v>105</v>
      </c>
      <c r="F15" s="539">
        <v>47</v>
      </c>
      <c r="G15" s="539">
        <v>53</v>
      </c>
      <c r="H15" s="539">
        <f t="shared" si="0"/>
        <v>17</v>
      </c>
      <c r="I15" s="539">
        <v>36</v>
      </c>
      <c r="J15" s="539">
        <v>13</v>
      </c>
      <c r="K15" s="539">
        <f t="shared" si="1"/>
        <v>5</v>
      </c>
      <c r="L15" s="539">
        <v>8</v>
      </c>
      <c r="M15" s="480" t="s">
        <v>67</v>
      </c>
    </row>
    <row r="16" spans="1:13" s="38" customFormat="1" ht="12.75" customHeight="1">
      <c r="A16" s="167" t="s">
        <v>63</v>
      </c>
      <c r="B16" s="35">
        <v>1</v>
      </c>
      <c r="C16" s="35">
        <v>26</v>
      </c>
      <c r="D16" s="35">
        <v>214</v>
      </c>
      <c r="E16" s="539">
        <v>137</v>
      </c>
      <c r="F16" s="539">
        <v>77</v>
      </c>
      <c r="G16" s="539">
        <v>44</v>
      </c>
      <c r="H16" s="539">
        <f t="shared" si="0"/>
        <v>16</v>
      </c>
      <c r="I16" s="539">
        <v>28</v>
      </c>
      <c r="J16" s="539">
        <v>11</v>
      </c>
      <c r="K16" s="539">
        <f t="shared" si="1"/>
        <v>7</v>
      </c>
      <c r="L16" s="539">
        <v>4</v>
      </c>
      <c r="M16" s="481" t="s">
        <v>72</v>
      </c>
    </row>
    <row r="17" spans="1:14" s="77" customFormat="1" ht="12.75" customHeight="1">
      <c r="A17" s="199" t="s">
        <v>310</v>
      </c>
      <c r="B17" s="35">
        <v>3</v>
      </c>
      <c r="C17" s="35">
        <v>69</v>
      </c>
      <c r="D17" s="35">
        <v>772</v>
      </c>
      <c r="E17" s="539">
        <v>408</v>
      </c>
      <c r="F17" s="539">
        <v>364</v>
      </c>
      <c r="G17" s="539">
        <v>95</v>
      </c>
      <c r="H17" s="539">
        <v>33</v>
      </c>
      <c r="I17" s="539">
        <v>62</v>
      </c>
      <c r="J17" s="539">
        <v>24</v>
      </c>
      <c r="K17" s="539">
        <v>12</v>
      </c>
      <c r="L17" s="539">
        <v>12</v>
      </c>
      <c r="M17" s="836" t="s">
        <v>310</v>
      </c>
      <c r="N17" s="837"/>
    </row>
    <row r="18" spans="1:14" s="26" customFormat="1" ht="12.75" customHeight="1">
      <c r="A18" s="195" t="s">
        <v>361</v>
      </c>
      <c r="B18" s="81">
        <f>SUM(B19:B21)</f>
        <v>3</v>
      </c>
      <c r="C18" s="81">
        <f aca="true" t="shared" si="2" ref="C18:L18">SUM(C19:C21)</f>
        <v>73</v>
      </c>
      <c r="D18" s="81">
        <f t="shared" si="2"/>
        <v>772</v>
      </c>
      <c r="E18" s="630">
        <f t="shared" si="2"/>
        <v>407</v>
      </c>
      <c r="F18" s="630">
        <f t="shared" si="2"/>
        <v>365</v>
      </c>
      <c r="G18" s="630">
        <f t="shared" si="2"/>
        <v>102</v>
      </c>
      <c r="H18" s="630">
        <f t="shared" si="2"/>
        <v>36</v>
      </c>
      <c r="I18" s="630">
        <f t="shared" si="2"/>
        <v>66</v>
      </c>
      <c r="J18" s="630">
        <f t="shared" si="2"/>
        <v>21</v>
      </c>
      <c r="K18" s="630">
        <f t="shared" si="2"/>
        <v>11</v>
      </c>
      <c r="L18" s="630">
        <f t="shared" si="2"/>
        <v>10</v>
      </c>
      <c r="M18" s="1003" t="s">
        <v>361</v>
      </c>
      <c r="N18" s="1004"/>
    </row>
    <row r="19" spans="1:15" s="77" customFormat="1" ht="12.75" customHeight="1">
      <c r="A19" s="85" t="s">
        <v>960</v>
      </c>
      <c r="B19" s="637">
        <v>1</v>
      </c>
      <c r="C19" s="638">
        <v>33</v>
      </c>
      <c r="D19" s="638">
        <f>SUM(E19:F19)</f>
        <v>135</v>
      </c>
      <c r="E19" s="641">
        <v>94</v>
      </c>
      <c r="F19" s="641">
        <v>41</v>
      </c>
      <c r="G19" s="641">
        <f>SUM(H19:I19)</f>
        <v>56</v>
      </c>
      <c r="H19" s="641">
        <v>19</v>
      </c>
      <c r="I19" s="641">
        <v>37</v>
      </c>
      <c r="J19" s="641">
        <f>SUM(K19:L19)</f>
        <v>10</v>
      </c>
      <c r="K19" s="641">
        <v>4</v>
      </c>
      <c r="L19" s="641">
        <v>6</v>
      </c>
      <c r="M19" s="999" t="s">
        <v>961</v>
      </c>
      <c r="N19" s="1000"/>
      <c r="O19" s="197"/>
    </row>
    <row r="20" spans="1:16" s="77" customFormat="1" ht="12.75" customHeight="1">
      <c r="A20" s="85" t="s">
        <v>962</v>
      </c>
      <c r="B20" s="637">
        <v>1</v>
      </c>
      <c r="C20" s="638">
        <v>27</v>
      </c>
      <c r="D20" s="638">
        <f>SUM(E20:F20)</f>
        <v>177</v>
      </c>
      <c r="E20" s="641">
        <v>109</v>
      </c>
      <c r="F20" s="641">
        <v>68</v>
      </c>
      <c r="G20" s="641">
        <f>SUM(H20:I20)</f>
        <v>46</v>
      </c>
      <c r="H20" s="641">
        <v>17</v>
      </c>
      <c r="I20" s="641">
        <v>29</v>
      </c>
      <c r="J20" s="641">
        <f>SUM(K20:L20)</f>
        <v>11</v>
      </c>
      <c r="K20" s="641">
        <v>7</v>
      </c>
      <c r="L20" s="641">
        <v>4</v>
      </c>
      <c r="M20" s="999" t="s">
        <v>963</v>
      </c>
      <c r="N20" s="1000"/>
      <c r="O20" s="197"/>
      <c r="P20" s="194"/>
    </row>
    <row r="21" spans="1:16" s="77" customFormat="1" ht="12.75" customHeight="1">
      <c r="A21" s="316" t="s">
        <v>987</v>
      </c>
      <c r="B21" s="639">
        <v>1</v>
      </c>
      <c r="C21" s="640">
        <v>13</v>
      </c>
      <c r="D21" s="640">
        <f>SUM(E21:F21)</f>
        <v>460</v>
      </c>
      <c r="E21" s="642">
        <v>204</v>
      </c>
      <c r="F21" s="642">
        <v>256</v>
      </c>
      <c r="G21" s="640" t="s">
        <v>621</v>
      </c>
      <c r="H21" s="640" t="s">
        <v>621</v>
      </c>
      <c r="I21" s="640" t="s">
        <v>621</v>
      </c>
      <c r="J21" s="640" t="s">
        <v>621</v>
      </c>
      <c r="K21" s="640" t="s">
        <v>621</v>
      </c>
      <c r="L21" s="640" t="s">
        <v>621</v>
      </c>
      <c r="M21" s="1001" t="s">
        <v>965</v>
      </c>
      <c r="N21" s="1002"/>
      <c r="O21" s="198"/>
      <c r="P21" s="194"/>
    </row>
    <row r="22" spans="1:22" s="77" customFormat="1" ht="12.75" customHeight="1">
      <c r="A22" s="47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476"/>
      <c r="T22" s="198"/>
      <c r="U22" s="198"/>
      <c r="V22" s="194"/>
    </row>
    <row r="23" spans="1:11" s="124" customFormat="1" ht="12.75" customHeight="1">
      <c r="A23" s="881" t="s">
        <v>319</v>
      </c>
      <c r="B23" s="756" t="s">
        <v>34</v>
      </c>
      <c r="C23" s="950" t="s">
        <v>486</v>
      </c>
      <c r="D23" s="952"/>
      <c r="E23" s="684" t="s">
        <v>487</v>
      </c>
      <c r="F23" s="714" t="s">
        <v>488</v>
      </c>
      <c r="G23" s="714" t="s">
        <v>24</v>
      </c>
      <c r="H23" s="884" t="s">
        <v>957</v>
      </c>
      <c r="I23" s="885"/>
      <c r="J23" s="885"/>
      <c r="K23" s="885"/>
    </row>
    <row r="24" spans="1:11" s="124" customFormat="1" ht="12.75" customHeight="1">
      <c r="A24" s="882"/>
      <c r="B24" s="763"/>
      <c r="C24" s="984" t="s">
        <v>494</v>
      </c>
      <c r="D24" s="985"/>
      <c r="E24" s="759"/>
      <c r="F24" s="739"/>
      <c r="G24" s="739"/>
      <c r="H24" s="886"/>
      <c r="I24" s="887"/>
      <c r="J24" s="887"/>
      <c r="K24" s="887"/>
    </row>
    <row r="25" spans="1:11" s="124" customFormat="1" ht="12.75" customHeight="1">
      <c r="A25" s="882"/>
      <c r="B25" s="739"/>
      <c r="C25" s="784" t="s">
        <v>501</v>
      </c>
      <c r="D25" s="784" t="s">
        <v>502</v>
      </c>
      <c r="E25" s="739" t="s">
        <v>503</v>
      </c>
      <c r="F25" s="739"/>
      <c r="G25" s="739"/>
      <c r="H25" s="886"/>
      <c r="I25" s="887"/>
      <c r="J25" s="887"/>
      <c r="K25" s="887"/>
    </row>
    <row r="26" spans="1:11" s="124" customFormat="1" ht="12.75" customHeight="1">
      <c r="A26" s="883"/>
      <c r="B26" s="740" t="s">
        <v>513</v>
      </c>
      <c r="C26" s="740" t="s">
        <v>35</v>
      </c>
      <c r="D26" s="740" t="s">
        <v>516</v>
      </c>
      <c r="E26" s="740" t="s">
        <v>36</v>
      </c>
      <c r="F26" s="740" t="s">
        <v>518</v>
      </c>
      <c r="G26" s="740" t="s">
        <v>490</v>
      </c>
      <c r="H26" s="888"/>
      <c r="I26" s="889"/>
      <c r="J26" s="889"/>
      <c r="K26" s="889"/>
    </row>
    <row r="27" spans="1:11" s="20" customFormat="1" ht="12.75" customHeight="1">
      <c r="A27" s="134" t="s">
        <v>73</v>
      </c>
      <c r="B27" s="535">
        <v>26</v>
      </c>
      <c r="C27" s="535">
        <v>36</v>
      </c>
      <c r="D27" s="535">
        <v>36</v>
      </c>
      <c r="E27" s="535">
        <v>11</v>
      </c>
      <c r="F27" s="535">
        <v>5</v>
      </c>
      <c r="G27" s="535">
        <v>18</v>
      </c>
      <c r="H27" s="1009" t="s">
        <v>396</v>
      </c>
      <c r="I27" s="1010"/>
      <c r="J27" s="1010"/>
      <c r="K27" s="1010"/>
    </row>
    <row r="28" spans="1:11" s="17" customFormat="1" ht="12.75" customHeight="1">
      <c r="A28" s="167" t="s">
        <v>58</v>
      </c>
      <c r="B28" s="535">
        <v>65</v>
      </c>
      <c r="C28" s="535">
        <v>69</v>
      </c>
      <c r="D28" s="535">
        <v>69</v>
      </c>
      <c r="E28" s="535">
        <v>12.9</v>
      </c>
      <c r="F28" s="535">
        <v>5.8</v>
      </c>
      <c r="G28" s="535">
        <v>26</v>
      </c>
      <c r="H28" s="1005" t="s">
        <v>68</v>
      </c>
      <c r="I28" s="1006"/>
      <c r="J28" s="1006"/>
      <c r="K28" s="1006"/>
    </row>
    <row r="29" spans="1:11" s="17" customFormat="1" ht="12.75" customHeight="1">
      <c r="A29" s="135" t="s">
        <v>77</v>
      </c>
      <c r="B29" s="535">
        <v>41</v>
      </c>
      <c r="C29" s="535">
        <v>26</v>
      </c>
      <c r="D29" s="535">
        <v>26</v>
      </c>
      <c r="E29" s="535">
        <v>10</v>
      </c>
      <c r="F29" s="535">
        <v>5</v>
      </c>
      <c r="G29" s="535">
        <v>19</v>
      </c>
      <c r="H29" s="1007" t="s">
        <v>64</v>
      </c>
      <c r="I29" s="1008"/>
      <c r="J29" s="1008"/>
      <c r="K29" s="1008"/>
    </row>
    <row r="30" spans="1:11" s="17" customFormat="1" ht="12.75" customHeight="1">
      <c r="A30" s="167" t="s">
        <v>60</v>
      </c>
      <c r="B30" s="535">
        <v>58</v>
      </c>
      <c r="C30" s="535">
        <v>66</v>
      </c>
      <c r="D30" s="535">
        <v>66</v>
      </c>
      <c r="E30" s="535">
        <v>12.9</v>
      </c>
      <c r="F30" s="535">
        <v>5.8</v>
      </c>
      <c r="G30" s="535">
        <v>26</v>
      </c>
      <c r="H30" s="1005" t="s">
        <v>69</v>
      </c>
      <c r="I30" s="1006"/>
      <c r="J30" s="1006"/>
      <c r="K30" s="1006"/>
    </row>
    <row r="31" spans="1:11" s="17" customFormat="1" ht="12.75" customHeight="1">
      <c r="A31" s="135" t="s">
        <v>76</v>
      </c>
      <c r="B31" s="535">
        <v>41</v>
      </c>
      <c r="C31" s="535">
        <v>39</v>
      </c>
      <c r="D31" s="535">
        <v>39</v>
      </c>
      <c r="E31" s="535">
        <v>10</v>
      </c>
      <c r="F31" s="535">
        <v>7</v>
      </c>
      <c r="G31" s="535">
        <v>21</v>
      </c>
      <c r="H31" s="1007" t="s">
        <v>65</v>
      </c>
      <c r="I31" s="1008"/>
      <c r="J31" s="1008"/>
      <c r="K31" s="1008"/>
    </row>
    <row r="32" spans="1:11" s="17" customFormat="1" ht="12.75" customHeight="1">
      <c r="A32" s="167" t="s">
        <v>61</v>
      </c>
      <c r="B32" s="535">
        <v>63</v>
      </c>
      <c r="C32" s="535">
        <v>58</v>
      </c>
      <c r="D32" s="535">
        <v>58</v>
      </c>
      <c r="E32" s="535">
        <v>12.9</v>
      </c>
      <c r="F32" s="535">
        <v>5.8</v>
      </c>
      <c r="G32" s="535">
        <v>26</v>
      </c>
      <c r="H32" s="1005" t="s">
        <v>70</v>
      </c>
      <c r="I32" s="1006"/>
      <c r="J32" s="1006"/>
      <c r="K32" s="1006"/>
    </row>
    <row r="33" spans="1:11" s="126" customFormat="1" ht="12.75" customHeight="1">
      <c r="A33" s="135" t="s">
        <v>75</v>
      </c>
      <c r="B33" s="535">
        <v>37</v>
      </c>
      <c r="C33" s="535">
        <v>37</v>
      </c>
      <c r="D33" s="535">
        <v>37</v>
      </c>
      <c r="E33" s="535">
        <v>10</v>
      </c>
      <c r="F33" s="535">
        <v>7</v>
      </c>
      <c r="G33" s="535">
        <v>23</v>
      </c>
      <c r="H33" s="1007" t="s">
        <v>66</v>
      </c>
      <c r="I33" s="1008"/>
      <c r="J33" s="1008"/>
      <c r="K33" s="1008"/>
    </row>
    <row r="34" spans="1:11" s="126" customFormat="1" ht="12.75" customHeight="1">
      <c r="A34" s="167" t="s">
        <v>62</v>
      </c>
      <c r="B34" s="535">
        <v>62</v>
      </c>
      <c r="C34" s="535">
        <v>63</v>
      </c>
      <c r="D34" s="535">
        <v>63</v>
      </c>
      <c r="E34" s="535">
        <v>10.1</v>
      </c>
      <c r="F34" s="535">
        <v>6.6</v>
      </c>
      <c r="G34" s="535">
        <v>26</v>
      </c>
      <c r="H34" s="1005" t="s">
        <v>71</v>
      </c>
      <c r="I34" s="1006"/>
      <c r="J34" s="1006"/>
      <c r="K34" s="1006"/>
    </row>
    <row r="35" spans="1:11" s="126" customFormat="1" ht="12.75" customHeight="1">
      <c r="A35" s="135" t="s">
        <v>74</v>
      </c>
      <c r="B35" s="535">
        <v>24</v>
      </c>
      <c r="C35" s="535">
        <v>28</v>
      </c>
      <c r="D35" s="535">
        <v>28</v>
      </c>
      <c r="E35" s="535">
        <v>10</v>
      </c>
      <c r="F35" s="535">
        <v>7</v>
      </c>
      <c r="G35" s="535">
        <v>25</v>
      </c>
      <c r="H35" s="1007" t="s">
        <v>67</v>
      </c>
      <c r="I35" s="1008"/>
      <c r="J35" s="1008"/>
      <c r="K35" s="1008"/>
    </row>
    <row r="36" spans="1:11" s="126" customFormat="1" ht="12.75" customHeight="1">
      <c r="A36" s="167" t="s">
        <v>63</v>
      </c>
      <c r="B36" s="535">
        <v>64</v>
      </c>
      <c r="C36" s="535">
        <v>69</v>
      </c>
      <c r="D36" s="535">
        <v>69</v>
      </c>
      <c r="E36" s="535">
        <v>11</v>
      </c>
      <c r="F36" s="535">
        <v>7</v>
      </c>
      <c r="G36" s="535">
        <v>26</v>
      </c>
      <c r="H36" s="1005" t="s">
        <v>72</v>
      </c>
      <c r="I36" s="1006"/>
      <c r="J36" s="1006"/>
      <c r="K36" s="1006"/>
    </row>
    <row r="37" spans="1:11" s="126" customFormat="1" ht="12.75" customHeight="1">
      <c r="A37" s="199" t="s">
        <v>310</v>
      </c>
      <c r="B37" s="535">
        <v>236</v>
      </c>
      <c r="C37" s="535">
        <v>211</v>
      </c>
      <c r="D37" s="535">
        <v>211</v>
      </c>
      <c r="E37" s="535">
        <v>21</v>
      </c>
      <c r="F37" s="535">
        <v>14</v>
      </c>
      <c r="G37" s="535">
        <v>48</v>
      </c>
      <c r="H37" s="836" t="s">
        <v>310</v>
      </c>
      <c r="I37" s="837"/>
      <c r="J37" s="837"/>
      <c r="K37" s="837"/>
    </row>
    <row r="38" spans="1:11" s="126" customFormat="1" ht="12.75" customHeight="1">
      <c r="A38" s="195" t="s">
        <v>361</v>
      </c>
      <c r="B38" s="634">
        <f aca="true" t="shared" si="3" ref="B38:G38">SUM(B39:B41)</f>
        <v>242</v>
      </c>
      <c r="C38" s="634">
        <f t="shared" si="3"/>
        <v>191</v>
      </c>
      <c r="D38" s="634">
        <f t="shared" si="3"/>
        <v>191</v>
      </c>
      <c r="E38" s="634">
        <f t="shared" si="3"/>
        <v>23</v>
      </c>
      <c r="F38" s="634">
        <f t="shared" si="3"/>
        <v>14</v>
      </c>
      <c r="G38" s="634">
        <f t="shared" si="3"/>
        <v>52</v>
      </c>
      <c r="H38" s="1003" t="s">
        <v>361</v>
      </c>
      <c r="I38" s="1004"/>
      <c r="J38" s="1004"/>
      <c r="K38" s="1004"/>
    </row>
    <row r="39" spans="1:12" s="126" customFormat="1" ht="12.75" customHeight="1">
      <c r="A39" s="85" t="s">
        <v>960</v>
      </c>
      <c r="B39" s="643">
        <v>39</v>
      </c>
      <c r="C39" s="643">
        <v>30</v>
      </c>
      <c r="D39" s="643">
        <v>30</v>
      </c>
      <c r="E39" s="643">
        <v>10</v>
      </c>
      <c r="F39" s="643">
        <v>7</v>
      </c>
      <c r="G39" s="645">
        <v>25</v>
      </c>
      <c r="H39" s="999" t="s">
        <v>961</v>
      </c>
      <c r="I39" s="1000"/>
      <c r="J39" s="1000"/>
      <c r="K39" s="1000"/>
      <c r="L39" s="478"/>
    </row>
    <row r="40" spans="1:12" s="126" customFormat="1" ht="12.75" customHeight="1">
      <c r="A40" s="85" t="s">
        <v>962</v>
      </c>
      <c r="B40" s="643">
        <v>51</v>
      </c>
      <c r="C40" s="643">
        <v>51</v>
      </c>
      <c r="D40" s="643">
        <v>51</v>
      </c>
      <c r="E40" s="643">
        <v>13</v>
      </c>
      <c r="F40" s="643">
        <v>7</v>
      </c>
      <c r="G40" s="645">
        <v>27</v>
      </c>
      <c r="H40" s="999" t="s">
        <v>963</v>
      </c>
      <c r="I40" s="1000"/>
      <c r="J40" s="1000"/>
      <c r="K40" s="1000"/>
      <c r="L40" s="478"/>
    </row>
    <row r="41" spans="1:12" s="126" customFormat="1" ht="12.75" customHeight="1">
      <c r="A41" s="316" t="s">
        <v>964</v>
      </c>
      <c r="B41" s="644">
        <v>152</v>
      </c>
      <c r="C41" s="644">
        <v>110</v>
      </c>
      <c r="D41" s="644">
        <v>110</v>
      </c>
      <c r="E41" s="640" t="s">
        <v>621</v>
      </c>
      <c r="F41" s="640" t="s">
        <v>621</v>
      </c>
      <c r="G41" s="646" t="s">
        <v>621</v>
      </c>
      <c r="H41" s="1001" t="s">
        <v>965</v>
      </c>
      <c r="I41" s="1002"/>
      <c r="J41" s="1002"/>
      <c r="K41" s="1002"/>
      <c r="L41" s="479"/>
    </row>
    <row r="42" spans="1:16" s="126" customFormat="1" ht="12.75" customHeight="1">
      <c r="A42" s="19" t="s">
        <v>88</v>
      </c>
      <c r="B42" s="51"/>
      <c r="C42" s="51"/>
      <c r="D42" s="51"/>
      <c r="E42" s="51"/>
      <c r="F42" s="998" t="s">
        <v>988</v>
      </c>
      <c r="G42" s="998"/>
      <c r="H42" s="998"/>
      <c r="I42" s="998"/>
      <c r="J42" s="998"/>
      <c r="K42" s="998"/>
      <c r="L42" s="458"/>
      <c r="M42" s="458"/>
      <c r="N42" s="458"/>
      <c r="O42" s="458"/>
      <c r="P42" s="458"/>
    </row>
    <row r="43" spans="1:19" s="126" customFormat="1" ht="12.75" customHeight="1">
      <c r="A43" s="54" t="s">
        <v>1083</v>
      </c>
      <c r="B43" s="20"/>
      <c r="C43" s="20"/>
      <c r="D43" s="20"/>
      <c r="E43" s="20"/>
      <c r="F43" s="66" t="s">
        <v>989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s="126" customFormat="1" ht="12.75" customHeight="1">
      <c r="A44" s="20" t="s">
        <v>966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126" customFormat="1" ht="12.75" customHeight="1">
      <c r="A45" s="20" t="s">
        <v>1084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s="126" customFormat="1" ht="12.75" customHeight="1">
      <c r="A46" s="20" t="s">
        <v>967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s="126" customFormat="1" ht="13.5">
      <c r="A47" s="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s="126" customFormat="1" ht="13.5">
      <c r="A48" s="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s="126" customFormat="1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s="126" customFormat="1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s="126" customFormat="1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="126" customFormat="1" ht="13.5"/>
    <row r="53" s="126" customFormat="1" ht="13.5"/>
    <row r="54" s="126" customFormat="1" ht="13.5"/>
    <row r="55" s="126" customFormat="1" ht="13.5"/>
    <row r="56" s="126" customFormat="1" ht="13.5"/>
    <row r="57" s="126" customFormat="1" ht="13.5"/>
    <row r="58" spans="1:19" ht="13.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1:19" ht="13.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  <row r="60" spans="1:19" ht="13.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</row>
    <row r="61" spans="1:19" ht="13.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19" ht="13.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ht="13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</row>
    <row r="64" spans="1:19" ht="13.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</row>
    <row r="65" spans="1:19" ht="13.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</row>
    <row r="66" spans="1:19" ht="13.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</row>
    <row r="67" spans="1:19" ht="13.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</row>
    <row r="68" spans="1:19" ht="13.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</row>
    <row r="69" spans="1:19" ht="13.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9" ht="13.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</row>
    <row r="71" spans="1:19" ht="13.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</row>
    <row r="72" spans="1:19" ht="13.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19" ht="13.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19" ht="13.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19" ht="13.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ht="13.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</sheetData>
  <mergeCells count="34">
    <mergeCell ref="C24:D24"/>
    <mergeCell ref="A23:A26"/>
    <mergeCell ref="C23:D23"/>
    <mergeCell ref="A3:A6"/>
    <mergeCell ref="D3:F3"/>
    <mergeCell ref="G3:I3"/>
    <mergeCell ref="J3:L3"/>
    <mergeCell ref="D4:F4"/>
    <mergeCell ref="G4:I4"/>
    <mergeCell ref="J4:L4"/>
    <mergeCell ref="H23:K26"/>
    <mergeCell ref="H27:K27"/>
    <mergeCell ref="H28:K28"/>
    <mergeCell ref="H29:K29"/>
    <mergeCell ref="H30:K30"/>
    <mergeCell ref="H31:K31"/>
    <mergeCell ref="H32:K32"/>
    <mergeCell ref="H33:K33"/>
    <mergeCell ref="H40:K40"/>
    <mergeCell ref="H41:K41"/>
    <mergeCell ref="H34:K34"/>
    <mergeCell ref="H35:K35"/>
    <mergeCell ref="H36:K36"/>
    <mergeCell ref="H37:K37"/>
    <mergeCell ref="F42:K42"/>
    <mergeCell ref="A1:N1"/>
    <mergeCell ref="M19:N19"/>
    <mergeCell ref="M20:N20"/>
    <mergeCell ref="M21:N21"/>
    <mergeCell ref="M3:N6"/>
    <mergeCell ref="M17:N17"/>
    <mergeCell ref="M18:N18"/>
    <mergeCell ref="H38:K38"/>
    <mergeCell ref="H39:K3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7">
      <selection activeCell="F29" sqref="F29"/>
    </sheetView>
  </sheetViews>
  <sheetFormatPr defaultColWidth="9.140625" defaultRowHeight="12.75"/>
  <cols>
    <col min="1" max="1" width="14.8515625" style="116" customWidth="1"/>
    <col min="2" max="2" width="13.00390625" style="116" customWidth="1"/>
    <col min="3" max="3" width="13.8515625" style="116" customWidth="1"/>
    <col min="4" max="4" width="14.7109375" style="116" customWidth="1"/>
    <col min="5" max="5" width="13.8515625" style="116" customWidth="1"/>
    <col min="6" max="6" width="11.57421875" style="116" customWidth="1"/>
    <col min="7" max="7" width="12.57421875" style="116" customWidth="1"/>
    <col min="8" max="8" width="12.421875" style="116" customWidth="1"/>
    <col min="9" max="9" width="13.140625" style="116" customWidth="1"/>
    <col min="10" max="10" width="12.00390625" style="116" customWidth="1"/>
    <col min="11" max="11" width="15.140625" style="116" customWidth="1"/>
    <col min="12" max="12" width="14.57421875" style="116" customWidth="1"/>
    <col min="13" max="16384" width="10.00390625" style="116" customWidth="1"/>
  </cols>
  <sheetData>
    <row r="1" spans="1:12" s="22" customFormat="1" ht="32.25" customHeight="1">
      <c r="A1" s="343" t="s">
        <v>968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185"/>
    </row>
    <row r="2" spans="1:18" s="1" customFormat="1" ht="18" customHeight="1">
      <c r="A2" s="178" t="s">
        <v>973</v>
      </c>
      <c r="B2" s="178"/>
      <c r="C2" s="215"/>
      <c r="D2" s="215"/>
      <c r="E2" s="215"/>
      <c r="F2" s="215"/>
      <c r="G2" s="215"/>
      <c r="H2" s="215"/>
      <c r="I2" s="215"/>
      <c r="J2" s="215"/>
      <c r="K2" s="701" t="s">
        <v>974</v>
      </c>
      <c r="L2" s="178"/>
      <c r="M2" s="178"/>
      <c r="N2" s="178"/>
      <c r="O2" s="178"/>
      <c r="P2" s="178"/>
      <c r="Q2" s="178"/>
      <c r="R2" s="178"/>
    </row>
    <row r="3" spans="1:28" s="1" customFormat="1" ht="32.25" customHeight="1">
      <c r="A3" s="1020" t="s">
        <v>991</v>
      </c>
      <c r="B3" s="980" t="s">
        <v>977</v>
      </c>
      <c r="C3" s="981"/>
      <c r="D3" s="981"/>
      <c r="E3" s="982"/>
      <c r="F3" s="980" t="s">
        <v>978</v>
      </c>
      <c r="G3" s="1018"/>
      <c r="H3" s="1018"/>
      <c r="I3" s="1019"/>
      <c r="J3" s="206" t="s">
        <v>979</v>
      </c>
      <c r="K3" s="1015" t="s">
        <v>990</v>
      </c>
      <c r="L3" s="442"/>
      <c r="M3" s="442"/>
      <c r="N3" s="442"/>
      <c r="O3" s="442"/>
      <c r="P3" s="442"/>
      <c r="Q3" s="442"/>
      <c r="R3" s="442"/>
      <c r="S3" s="440"/>
      <c r="T3" s="440"/>
      <c r="U3" s="440"/>
      <c r="V3" s="440"/>
      <c r="W3" s="440"/>
      <c r="X3" s="440"/>
      <c r="Y3" s="440"/>
      <c r="Z3" s="440"/>
      <c r="AA3" s="440"/>
      <c r="AB3" s="440"/>
    </row>
    <row r="4" spans="1:28" s="1" customFormat="1" ht="25.5" customHeight="1">
      <c r="A4" s="975"/>
      <c r="B4" s="207"/>
      <c r="C4" s="208" t="s">
        <v>969</v>
      </c>
      <c r="D4" s="461" t="s">
        <v>995</v>
      </c>
      <c r="E4" s="208" t="s">
        <v>999</v>
      </c>
      <c r="F4" s="207"/>
      <c r="G4" s="208" t="s">
        <v>969</v>
      </c>
      <c r="H4" s="461" t="s">
        <v>995</v>
      </c>
      <c r="I4" s="208" t="s">
        <v>970</v>
      </c>
      <c r="J4" s="209" t="s">
        <v>971</v>
      </c>
      <c r="K4" s="1016"/>
      <c r="L4" s="442"/>
      <c r="M4" s="442"/>
      <c r="N4" s="442"/>
      <c r="O4" s="442"/>
      <c r="P4" s="442"/>
      <c r="Q4" s="442"/>
      <c r="R4" s="442"/>
      <c r="S4" s="440"/>
      <c r="T4" s="440"/>
      <c r="U4" s="440"/>
      <c r="V4" s="440"/>
      <c r="W4" s="440"/>
      <c r="X4" s="440"/>
      <c r="Y4" s="440"/>
      <c r="Z4" s="440"/>
      <c r="AA4" s="440"/>
      <c r="AB4" s="440"/>
    </row>
    <row r="5" spans="1:28" s="1" customFormat="1" ht="22.5" customHeight="1">
      <c r="A5" s="975"/>
      <c r="B5" s="3"/>
      <c r="C5" s="210" t="s">
        <v>996</v>
      </c>
      <c r="D5" s="179" t="s">
        <v>998</v>
      </c>
      <c r="E5" s="495" t="s">
        <v>1000</v>
      </c>
      <c r="F5" s="3"/>
      <c r="G5" s="210" t="s">
        <v>996</v>
      </c>
      <c r="H5" s="179" t="s">
        <v>998</v>
      </c>
      <c r="I5" s="495" t="s">
        <v>1000</v>
      </c>
      <c r="J5" s="209" t="s">
        <v>467</v>
      </c>
      <c r="K5" s="1016"/>
      <c r="L5" s="442"/>
      <c r="M5" s="442"/>
      <c r="N5" s="442"/>
      <c r="O5" s="442"/>
      <c r="P5" s="442"/>
      <c r="Q5" s="442"/>
      <c r="R5" s="442"/>
      <c r="S5" s="440"/>
      <c r="T5" s="440"/>
      <c r="U5" s="440"/>
      <c r="V5" s="440"/>
      <c r="W5" s="440"/>
      <c r="X5" s="440"/>
      <c r="Y5" s="440"/>
      <c r="Z5" s="440"/>
      <c r="AA5" s="440"/>
      <c r="AB5" s="440"/>
    </row>
    <row r="6" spans="1:28" s="1" customFormat="1" ht="33.75" customHeight="1">
      <c r="A6" s="1021"/>
      <c r="B6" s="4"/>
      <c r="C6" s="212" t="s">
        <v>997</v>
      </c>
      <c r="D6" s="494" t="s">
        <v>1001</v>
      </c>
      <c r="E6" s="267" t="s">
        <v>1001</v>
      </c>
      <c r="F6" s="4"/>
      <c r="G6" s="212" t="s">
        <v>997</v>
      </c>
      <c r="H6" s="494" t="s">
        <v>1002</v>
      </c>
      <c r="I6" s="267" t="s">
        <v>1002</v>
      </c>
      <c r="J6" s="212" t="s">
        <v>972</v>
      </c>
      <c r="K6" s="1017"/>
      <c r="L6" s="442"/>
      <c r="M6" s="442"/>
      <c r="N6" s="442"/>
      <c r="O6" s="442"/>
      <c r="P6" s="442"/>
      <c r="Q6" s="442"/>
      <c r="R6" s="442"/>
      <c r="S6" s="440"/>
      <c r="T6" s="440"/>
      <c r="U6" s="440"/>
      <c r="V6" s="440"/>
      <c r="W6" s="440"/>
      <c r="X6" s="440"/>
      <c r="Y6" s="440"/>
      <c r="Z6" s="440"/>
      <c r="AA6" s="440"/>
      <c r="AB6" s="440"/>
    </row>
    <row r="7" spans="1:11" s="118" customFormat="1" ht="24.75" customHeight="1">
      <c r="A7" s="286" t="s">
        <v>241</v>
      </c>
      <c r="B7" s="653">
        <f>SUM(C7:D7)</f>
        <v>5243</v>
      </c>
      <c r="C7" s="545">
        <v>5079</v>
      </c>
      <c r="D7" s="545">
        <v>164</v>
      </c>
      <c r="E7" s="183" t="s">
        <v>975</v>
      </c>
      <c r="F7" s="561">
        <v>5141</v>
      </c>
      <c r="G7" s="183" t="s">
        <v>399</v>
      </c>
      <c r="H7" s="183" t="s">
        <v>399</v>
      </c>
      <c r="I7" s="183" t="s">
        <v>399</v>
      </c>
      <c r="J7" s="649">
        <v>98.05454892237269</v>
      </c>
      <c r="K7" s="37" t="s">
        <v>396</v>
      </c>
    </row>
    <row r="8" spans="1:11" s="118" customFormat="1" ht="24.75" customHeight="1">
      <c r="A8" s="392" t="s">
        <v>442</v>
      </c>
      <c r="B8" s="647">
        <v>1291</v>
      </c>
      <c r="C8" s="647">
        <v>1274</v>
      </c>
      <c r="D8" s="647">
        <v>17</v>
      </c>
      <c r="E8" s="183" t="s">
        <v>975</v>
      </c>
      <c r="F8" s="561">
        <v>1276</v>
      </c>
      <c r="G8" s="117" t="s">
        <v>399</v>
      </c>
      <c r="H8" s="117" t="s">
        <v>399</v>
      </c>
      <c r="I8" s="117" t="s">
        <v>399</v>
      </c>
      <c r="J8" s="649">
        <v>99.6</v>
      </c>
      <c r="K8" s="40" t="s">
        <v>1003</v>
      </c>
    </row>
    <row r="9" spans="1:11" s="118" customFormat="1" ht="24.75" customHeight="1">
      <c r="A9" s="286" t="s">
        <v>242</v>
      </c>
      <c r="B9" s="653">
        <f>SUM(C9:D9)</f>
        <v>5417</v>
      </c>
      <c r="C9" s="545">
        <v>5234</v>
      </c>
      <c r="D9" s="545">
        <v>183</v>
      </c>
      <c r="E9" s="183" t="s">
        <v>975</v>
      </c>
      <c r="F9" s="561">
        <v>5261</v>
      </c>
      <c r="G9" s="183" t="s">
        <v>399</v>
      </c>
      <c r="H9" s="183" t="s">
        <v>399</v>
      </c>
      <c r="I9" s="183" t="s">
        <v>399</v>
      </c>
      <c r="J9" s="649">
        <v>97.1201772198634</v>
      </c>
      <c r="K9" s="42" t="s">
        <v>397</v>
      </c>
    </row>
    <row r="10" spans="1:11" s="118" customFormat="1" ht="24.75" customHeight="1">
      <c r="A10" s="392" t="s">
        <v>443</v>
      </c>
      <c r="B10" s="647">
        <v>1258</v>
      </c>
      <c r="C10" s="647">
        <v>1239</v>
      </c>
      <c r="D10" s="647">
        <v>19</v>
      </c>
      <c r="E10" s="183" t="s">
        <v>975</v>
      </c>
      <c r="F10" s="561">
        <v>1244</v>
      </c>
      <c r="G10" s="117" t="s">
        <v>399</v>
      </c>
      <c r="H10" s="117" t="s">
        <v>399</v>
      </c>
      <c r="I10" s="117" t="s">
        <v>399</v>
      </c>
      <c r="J10" s="649">
        <v>98.9</v>
      </c>
      <c r="K10" s="40" t="s">
        <v>992</v>
      </c>
    </row>
    <row r="11" spans="1:11" s="118" customFormat="1" ht="24.75" customHeight="1">
      <c r="A11" s="286" t="s">
        <v>243</v>
      </c>
      <c r="B11" s="653">
        <f>SUM(C11:D11)</f>
        <v>5462</v>
      </c>
      <c r="C11" s="545">
        <v>5196</v>
      </c>
      <c r="D11" s="545">
        <v>266</v>
      </c>
      <c r="E11" s="183" t="s">
        <v>975</v>
      </c>
      <c r="F11" s="561">
        <v>5222</v>
      </c>
      <c r="G11" s="183" t="s">
        <v>399</v>
      </c>
      <c r="H11" s="183" t="s">
        <v>399</v>
      </c>
      <c r="I11" s="183" t="s">
        <v>399</v>
      </c>
      <c r="J11" s="649">
        <v>95.6</v>
      </c>
      <c r="K11" s="42" t="s">
        <v>1004</v>
      </c>
    </row>
    <row r="12" spans="1:11" s="118" customFormat="1" ht="24.75" customHeight="1">
      <c r="A12" s="392" t="s">
        <v>444</v>
      </c>
      <c r="B12" s="647">
        <v>1288</v>
      </c>
      <c r="C12" s="647">
        <v>1266</v>
      </c>
      <c r="D12" s="647">
        <v>22</v>
      </c>
      <c r="E12" s="183" t="s">
        <v>975</v>
      </c>
      <c r="F12" s="561">
        <v>1194</v>
      </c>
      <c r="G12" s="117" t="s">
        <v>399</v>
      </c>
      <c r="H12" s="117" t="s">
        <v>399</v>
      </c>
      <c r="I12" s="117" t="s">
        <v>399</v>
      </c>
      <c r="J12" s="649">
        <v>92.7</v>
      </c>
      <c r="K12" s="40" t="s">
        <v>145</v>
      </c>
    </row>
    <row r="13" spans="1:11" s="118" customFormat="1" ht="24.75" customHeight="1">
      <c r="A13" s="286" t="s">
        <v>244</v>
      </c>
      <c r="B13" s="653">
        <v>5439</v>
      </c>
      <c r="C13" s="545">
        <v>5114</v>
      </c>
      <c r="D13" s="545">
        <v>325</v>
      </c>
      <c r="E13" s="183" t="s">
        <v>975</v>
      </c>
      <c r="F13" s="561">
        <v>5233</v>
      </c>
      <c r="G13" s="183" t="s">
        <v>399</v>
      </c>
      <c r="H13" s="183" t="s">
        <v>399</v>
      </c>
      <c r="I13" s="183" t="s">
        <v>399</v>
      </c>
      <c r="J13" s="649">
        <v>96.21253906968192</v>
      </c>
      <c r="K13" s="42" t="s">
        <v>456</v>
      </c>
    </row>
    <row r="14" spans="1:11" s="118" customFormat="1" ht="24.75" customHeight="1">
      <c r="A14" s="392" t="s">
        <v>445</v>
      </c>
      <c r="B14" s="647">
        <v>1213</v>
      </c>
      <c r="C14" s="647">
        <v>1168</v>
      </c>
      <c r="D14" s="647">
        <v>45</v>
      </c>
      <c r="E14" s="183" t="s">
        <v>975</v>
      </c>
      <c r="F14" s="561">
        <v>1176</v>
      </c>
      <c r="G14" s="117" t="s">
        <v>399</v>
      </c>
      <c r="H14" s="117" t="s">
        <v>399</v>
      </c>
      <c r="I14" s="117" t="s">
        <v>399</v>
      </c>
      <c r="J14" s="649">
        <v>97.9142857142857</v>
      </c>
      <c r="K14" s="40" t="s">
        <v>1005</v>
      </c>
    </row>
    <row r="15" spans="1:11" s="77" customFormat="1" ht="24.75" customHeight="1">
      <c r="A15" s="286" t="s">
        <v>245</v>
      </c>
      <c r="B15" s="654">
        <f>SUM(C15:E15)</f>
        <v>5485</v>
      </c>
      <c r="C15" s="576">
        <v>5124</v>
      </c>
      <c r="D15" s="576">
        <v>351</v>
      </c>
      <c r="E15" s="600">
        <v>10</v>
      </c>
      <c r="F15" s="573">
        <v>5101</v>
      </c>
      <c r="G15" s="344" t="s">
        <v>399</v>
      </c>
      <c r="H15" s="344" t="s">
        <v>399</v>
      </c>
      <c r="I15" s="344" t="s">
        <v>399</v>
      </c>
      <c r="J15" s="650">
        <v>92.99908842297174</v>
      </c>
      <c r="K15" s="42" t="s">
        <v>457</v>
      </c>
    </row>
    <row r="16" spans="1:11" s="118" customFormat="1" ht="24.75" customHeight="1">
      <c r="A16" s="392" t="s">
        <v>446</v>
      </c>
      <c r="B16" s="647">
        <v>1166</v>
      </c>
      <c r="C16" s="647">
        <v>1094</v>
      </c>
      <c r="D16" s="647">
        <v>65</v>
      </c>
      <c r="E16" s="648">
        <v>7</v>
      </c>
      <c r="F16" s="561">
        <v>1073</v>
      </c>
      <c r="G16" s="345" t="s">
        <v>399</v>
      </c>
      <c r="H16" s="345" t="s">
        <v>399</v>
      </c>
      <c r="I16" s="345" t="s">
        <v>399</v>
      </c>
      <c r="J16" s="649">
        <v>92.67</v>
      </c>
      <c r="K16" s="40" t="s">
        <v>1006</v>
      </c>
    </row>
    <row r="17" spans="1:11" s="77" customFormat="1" ht="24.75" customHeight="1">
      <c r="A17" s="87" t="s">
        <v>981</v>
      </c>
      <c r="B17" s="655">
        <f>SUM(C17:E17)</f>
        <v>6701</v>
      </c>
      <c r="C17" s="596">
        <v>6219</v>
      </c>
      <c r="D17" s="596">
        <v>464</v>
      </c>
      <c r="E17" s="601">
        <v>18</v>
      </c>
      <c r="F17" s="593">
        <v>6045</v>
      </c>
      <c r="G17" s="346" t="s">
        <v>399</v>
      </c>
      <c r="H17" s="346" t="s">
        <v>399</v>
      </c>
      <c r="I17" s="346" t="s">
        <v>399</v>
      </c>
      <c r="J17" s="651">
        <v>90.21041635576779</v>
      </c>
      <c r="K17" s="57" t="s">
        <v>981</v>
      </c>
    </row>
    <row r="18" spans="1:11" s="84" customFormat="1" ht="24.75" customHeight="1">
      <c r="A18" s="205" t="s">
        <v>361</v>
      </c>
      <c r="B18" s="597">
        <f>SUM(C18:E18)</f>
        <v>7019</v>
      </c>
      <c r="C18" s="597">
        <v>6495</v>
      </c>
      <c r="D18" s="597">
        <v>513</v>
      </c>
      <c r="E18" s="602">
        <v>11</v>
      </c>
      <c r="F18" s="594">
        <v>6292</v>
      </c>
      <c r="G18" s="587">
        <v>5903</v>
      </c>
      <c r="H18" s="587">
        <v>378</v>
      </c>
      <c r="I18" s="587">
        <v>11</v>
      </c>
      <c r="J18" s="652">
        <v>89.6</v>
      </c>
      <c r="K18" s="203" t="s">
        <v>361</v>
      </c>
    </row>
    <row r="19" spans="1:12" s="20" customFormat="1" ht="19.5" customHeight="1">
      <c r="A19" s="19" t="s">
        <v>976</v>
      </c>
      <c r="B19" s="51"/>
      <c r="C19" s="51"/>
      <c r="D19" s="51"/>
      <c r="E19" s="51"/>
      <c r="F19" s="51"/>
      <c r="L19" s="53" t="s">
        <v>413</v>
      </c>
    </row>
    <row r="20" spans="9:12" s="17" customFormat="1" ht="19.5" customHeight="1">
      <c r="I20" s="17" t="s">
        <v>414</v>
      </c>
      <c r="L20" s="65"/>
    </row>
    <row r="21" s="200" customFormat="1" ht="19.5" customHeight="1">
      <c r="L21" s="201"/>
    </row>
    <row r="22" ht="19.5" customHeight="1"/>
    <row r="23" ht="19.5" customHeight="1"/>
  </sheetData>
  <mergeCells count="4">
    <mergeCell ref="K3:K6"/>
    <mergeCell ref="F3:I3"/>
    <mergeCell ref="B3:E3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2"/>
  <sheetViews>
    <sheetView zoomScaleSheetLayoutView="100" workbookViewId="0" topLeftCell="A10">
      <selection activeCell="H12" sqref="H12"/>
    </sheetView>
  </sheetViews>
  <sheetFormatPr defaultColWidth="9.140625" defaultRowHeight="12.75"/>
  <cols>
    <col min="1" max="1" width="14.140625" style="440" customWidth="1"/>
    <col min="2" max="2" width="11.7109375" style="440" customWidth="1"/>
    <col min="3" max="7" width="11.140625" style="440" customWidth="1"/>
    <col min="8" max="8" width="10.140625" style="440" customWidth="1"/>
    <col min="9" max="14" width="8.57421875" style="440" customWidth="1"/>
    <col min="15" max="15" width="13.00390625" style="440" customWidth="1"/>
    <col min="16" max="17" width="9.57421875" style="440" customWidth="1"/>
    <col min="18" max="20" width="7.57421875" style="440" customWidth="1"/>
    <col min="21" max="21" width="12.7109375" style="440" customWidth="1"/>
    <col min="22" max="16384" width="9.140625" style="440" customWidth="1"/>
  </cols>
  <sheetData>
    <row r="1" spans="1:21" ht="32.25" customHeight="1">
      <c r="A1" s="978" t="s">
        <v>574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477"/>
      <c r="Q1" s="477"/>
      <c r="R1" s="477"/>
      <c r="S1" s="477"/>
      <c r="T1" s="477"/>
      <c r="U1" s="477"/>
    </row>
    <row r="2" spans="1:17" s="1" customFormat="1" ht="15.75" customHeight="1">
      <c r="A2" s="214" t="s">
        <v>575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720" t="s">
        <v>576</v>
      </c>
      <c r="P2" s="215"/>
      <c r="Q2" s="215"/>
    </row>
    <row r="3" spans="1:15" s="1" customFormat="1" ht="23.25" customHeight="1">
      <c r="A3" s="1024" t="s">
        <v>1010</v>
      </c>
      <c r="B3" s="786"/>
      <c r="C3" s="786"/>
      <c r="D3" s="786"/>
      <c r="E3" s="786"/>
      <c r="F3" s="1038" t="s">
        <v>577</v>
      </c>
      <c r="G3" s="1038"/>
      <c r="H3" s="1038"/>
      <c r="I3" s="1028"/>
      <c r="J3" s="1028"/>
      <c r="K3" s="1028"/>
      <c r="L3" s="1028"/>
      <c r="M3" s="786"/>
      <c r="N3" s="787"/>
      <c r="O3" s="983" t="s">
        <v>1009</v>
      </c>
    </row>
    <row r="4" spans="1:15" s="1" customFormat="1" ht="15.75" customHeight="1">
      <c r="A4" s="1025"/>
      <c r="B4" s="980" t="s">
        <v>579</v>
      </c>
      <c r="C4" s="1018"/>
      <c r="D4" s="1018"/>
      <c r="E4" s="981"/>
      <c r="F4" s="981"/>
      <c r="G4" s="981"/>
      <c r="H4" s="982"/>
      <c r="I4" s="980" t="s">
        <v>580</v>
      </c>
      <c r="J4" s="981"/>
      <c r="K4" s="980" t="s">
        <v>581</v>
      </c>
      <c r="L4" s="982"/>
      <c r="M4" s="1018" t="s">
        <v>582</v>
      </c>
      <c r="N4" s="982"/>
      <c r="O4" s="1035"/>
    </row>
    <row r="5" spans="1:15" s="1" customFormat="1" ht="15.75" customHeight="1">
      <c r="A5" s="1025"/>
      <c r="B5" s="973" t="s">
        <v>588</v>
      </c>
      <c r="C5" s="1040"/>
      <c r="D5" s="1040"/>
      <c r="E5" s="1040"/>
      <c r="F5" s="1040"/>
      <c r="G5" s="1040"/>
      <c r="H5" s="975"/>
      <c r="I5" s="973" t="s">
        <v>589</v>
      </c>
      <c r="J5" s="975"/>
      <c r="K5" s="973" t="s">
        <v>590</v>
      </c>
      <c r="L5" s="975"/>
      <c r="M5" s="973" t="s">
        <v>591</v>
      </c>
      <c r="N5" s="975"/>
      <c r="O5" s="1035"/>
    </row>
    <row r="6" spans="1:15" s="1" customFormat="1" ht="15.75" customHeight="1">
      <c r="A6" s="1025"/>
      <c r="B6" s="788"/>
      <c r="C6" s="714" t="s">
        <v>595</v>
      </c>
      <c r="D6" s="208" t="s">
        <v>596</v>
      </c>
      <c r="E6" s="208" t="s">
        <v>597</v>
      </c>
      <c r="F6" s="208" t="s">
        <v>598</v>
      </c>
      <c r="G6" s="683" t="s">
        <v>599</v>
      </c>
      <c r="H6" s="681" t="s">
        <v>600</v>
      </c>
      <c r="I6" s="3"/>
      <c r="J6" s="208" t="s">
        <v>465</v>
      </c>
      <c r="K6" s="3"/>
      <c r="L6" s="208" t="s">
        <v>465</v>
      </c>
      <c r="M6" s="3"/>
      <c r="N6" s="208" t="s">
        <v>465</v>
      </c>
      <c r="O6" s="1035"/>
    </row>
    <row r="7" spans="1:15" s="1" customFormat="1" ht="15.75" customHeight="1">
      <c r="A7" s="1025"/>
      <c r="B7" s="3"/>
      <c r="C7" s="209"/>
      <c r="D7" s="209"/>
      <c r="E7" s="209"/>
      <c r="F7" s="209"/>
      <c r="G7" s="685"/>
      <c r="H7" s="788" t="s">
        <v>604</v>
      </c>
      <c r="I7" s="3"/>
      <c r="J7" s="209"/>
      <c r="K7" s="3"/>
      <c r="L7" s="209"/>
      <c r="M7" s="3"/>
      <c r="N7" s="209"/>
      <c r="O7" s="1035"/>
    </row>
    <row r="8" spans="1:15" s="1" customFormat="1" ht="15.75" customHeight="1">
      <c r="A8" s="1025"/>
      <c r="B8" s="209"/>
      <c r="C8" s="209" t="s">
        <v>607</v>
      </c>
      <c r="D8" s="209" t="s">
        <v>608</v>
      </c>
      <c r="E8" s="209"/>
      <c r="F8" s="209" t="s">
        <v>609</v>
      </c>
      <c r="G8" s="685" t="s">
        <v>610</v>
      </c>
      <c r="H8" s="3" t="s">
        <v>462</v>
      </c>
      <c r="I8" s="3"/>
      <c r="J8" s="179"/>
      <c r="K8" s="179"/>
      <c r="L8" s="179"/>
      <c r="M8" s="179"/>
      <c r="N8" s="179"/>
      <c r="O8" s="1035"/>
    </row>
    <row r="9" spans="1:15" s="1" customFormat="1" ht="15.75" customHeight="1">
      <c r="A9" s="1026"/>
      <c r="B9" s="212"/>
      <c r="C9" s="212" t="s">
        <v>614</v>
      </c>
      <c r="D9" s="212" t="s">
        <v>615</v>
      </c>
      <c r="E9" s="212" t="s">
        <v>616</v>
      </c>
      <c r="F9" s="212" t="s">
        <v>617</v>
      </c>
      <c r="G9" s="686" t="s">
        <v>617</v>
      </c>
      <c r="H9" s="212" t="s">
        <v>618</v>
      </c>
      <c r="I9" s="211"/>
      <c r="J9" s="212" t="s">
        <v>472</v>
      </c>
      <c r="K9" s="4"/>
      <c r="L9" s="212" t="s">
        <v>472</v>
      </c>
      <c r="M9" s="4"/>
      <c r="N9" s="212" t="s">
        <v>472</v>
      </c>
      <c r="O9" s="968"/>
    </row>
    <row r="10" spans="1:15" ht="15.75" customHeight="1">
      <c r="A10" s="499" t="s">
        <v>1007</v>
      </c>
      <c r="B10" s="656">
        <v>521</v>
      </c>
      <c r="C10" s="657">
        <v>33</v>
      </c>
      <c r="D10" s="657">
        <v>54</v>
      </c>
      <c r="E10" s="657">
        <v>8</v>
      </c>
      <c r="F10" s="657">
        <v>11</v>
      </c>
      <c r="G10" s="657">
        <v>264</v>
      </c>
      <c r="H10" s="608">
        <v>151</v>
      </c>
      <c r="I10" s="492">
        <v>26028</v>
      </c>
      <c r="J10" s="492">
        <v>14572</v>
      </c>
      <c r="K10" s="492">
        <v>96782</v>
      </c>
      <c r="L10" s="492">
        <v>51042</v>
      </c>
      <c r="M10" s="492">
        <v>1370</v>
      </c>
      <c r="N10" s="492">
        <v>1092</v>
      </c>
      <c r="O10" s="506" t="s">
        <v>400</v>
      </c>
    </row>
    <row r="11" spans="1:15" ht="15.75" customHeight="1">
      <c r="A11" s="501" t="s">
        <v>620</v>
      </c>
      <c r="B11" s="657">
        <v>78</v>
      </c>
      <c r="C11" s="657">
        <v>7</v>
      </c>
      <c r="D11" s="657">
        <v>7</v>
      </c>
      <c r="E11" s="657">
        <v>1</v>
      </c>
      <c r="F11" s="657">
        <v>3</v>
      </c>
      <c r="G11" s="657">
        <v>33</v>
      </c>
      <c r="H11" s="608">
        <v>27</v>
      </c>
      <c r="I11" s="492">
        <v>3701</v>
      </c>
      <c r="J11" s="492">
        <v>1921</v>
      </c>
      <c r="K11" s="492">
        <v>15635</v>
      </c>
      <c r="L11" s="492">
        <v>8147</v>
      </c>
      <c r="M11" s="492">
        <v>164</v>
      </c>
      <c r="N11" s="492">
        <v>134</v>
      </c>
      <c r="O11" s="507" t="s">
        <v>993</v>
      </c>
    </row>
    <row r="12" spans="1:15" ht="15.75" customHeight="1">
      <c r="A12" s="499" t="s">
        <v>1008</v>
      </c>
      <c r="B12" s="658">
        <v>591</v>
      </c>
      <c r="C12" s="657">
        <v>35</v>
      </c>
      <c r="D12" s="657">
        <v>67</v>
      </c>
      <c r="E12" s="657">
        <v>9</v>
      </c>
      <c r="F12" s="657">
        <v>13</v>
      </c>
      <c r="G12" s="657">
        <v>266</v>
      </c>
      <c r="H12" s="608">
        <v>201</v>
      </c>
      <c r="I12" s="492">
        <v>30847</v>
      </c>
      <c r="J12" s="492">
        <v>16335</v>
      </c>
      <c r="K12" s="492">
        <v>75347</v>
      </c>
      <c r="L12" s="492">
        <v>40076</v>
      </c>
      <c r="M12" s="492">
        <v>1576</v>
      </c>
      <c r="N12" s="492">
        <v>1125</v>
      </c>
      <c r="O12" s="506" t="s">
        <v>401</v>
      </c>
    </row>
    <row r="13" spans="1:15" ht="15.75" customHeight="1">
      <c r="A13" s="499" t="s">
        <v>622</v>
      </c>
      <c r="B13" s="658">
        <v>76</v>
      </c>
      <c r="C13" s="657">
        <v>3</v>
      </c>
      <c r="D13" s="657">
        <v>7</v>
      </c>
      <c r="E13" s="657" t="s">
        <v>621</v>
      </c>
      <c r="F13" s="657">
        <v>1</v>
      </c>
      <c r="G13" s="657">
        <v>33</v>
      </c>
      <c r="H13" s="608">
        <v>32</v>
      </c>
      <c r="I13" s="492">
        <v>3885</v>
      </c>
      <c r="J13" s="492">
        <v>2027</v>
      </c>
      <c r="K13" s="492">
        <v>16427</v>
      </c>
      <c r="L13" s="492">
        <v>8764</v>
      </c>
      <c r="M13" s="492">
        <v>203</v>
      </c>
      <c r="N13" s="484">
        <v>166</v>
      </c>
      <c r="O13" s="508" t="s">
        <v>994</v>
      </c>
    </row>
    <row r="14" spans="1:15" ht="15.75" customHeight="1">
      <c r="A14" s="497" t="s">
        <v>305</v>
      </c>
      <c r="B14" s="658">
        <v>720</v>
      </c>
      <c r="C14" s="657">
        <v>37</v>
      </c>
      <c r="D14" s="657">
        <v>86</v>
      </c>
      <c r="E14" s="657">
        <v>9</v>
      </c>
      <c r="F14" s="657">
        <v>15</v>
      </c>
      <c r="G14" s="657">
        <v>299</v>
      </c>
      <c r="H14" s="608">
        <v>274</v>
      </c>
      <c r="I14" s="492">
        <v>46453</v>
      </c>
      <c r="J14" s="492">
        <v>19540</v>
      </c>
      <c r="K14" s="492">
        <v>94094</v>
      </c>
      <c r="L14" s="492">
        <v>50749</v>
      </c>
      <c r="M14" s="492">
        <v>2134</v>
      </c>
      <c r="N14" s="484">
        <v>1456</v>
      </c>
      <c r="O14" s="497" t="s">
        <v>305</v>
      </c>
    </row>
    <row r="15" spans="1:15" s="450" customFormat="1" ht="15.75" customHeight="1">
      <c r="A15" s="502" t="s">
        <v>306</v>
      </c>
      <c r="B15" s="659">
        <f>SUM(C15:H15)</f>
        <v>736</v>
      </c>
      <c r="C15" s="597">
        <v>33</v>
      </c>
      <c r="D15" s="597">
        <v>93</v>
      </c>
      <c r="E15" s="597">
        <v>10</v>
      </c>
      <c r="F15" s="597">
        <v>9</v>
      </c>
      <c r="G15" s="597">
        <v>317</v>
      </c>
      <c r="H15" s="594">
        <v>274</v>
      </c>
      <c r="I15" s="493">
        <v>37812</v>
      </c>
      <c r="J15" s="493">
        <v>19903</v>
      </c>
      <c r="K15" s="493">
        <v>74964</v>
      </c>
      <c r="L15" s="493">
        <v>38378</v>
      </c>
      <c r="M15" s="493">
        <v>1952</v>
      </c>
      <c r="N15" s="511">
        <v>1478</v>
      </c>
      <c r="O15" s="509" t="s">
        <v>306</v>
      </c>
    </row>
    <row r="16" spans="1:21" s="450" customFormat="1" ht="15.75" customHeight="1">
      <c r="A16" s="504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4"/>
    </row>
    <row r="17" spans="1:9" s="1" customFormat="1" ht="25.5" customHeight="1">
      <c r="A17" s="1024" t="s">
        <v>1010</v>
      </c>
      <c r="B17" s="1027" t="s">
        <v>1011</v>
      </c>
      <c r="C17" s="1028"/>
      <c r="D17" s="1029"/>
      <c r="E17" s="976" t="s">
        <v>578</v>
      </c>
      <c r="F17" s="979"/>
      <c r="G17" s="977"/>
      <c r="H17" s="983" t="s">
        <v>1009</v>
      </c>
      <c r="I17" s="1034"/>
    </row>
    <row r="18" spans="1:9" s="1" customFormat="1" ht="15.75" customHeight="1">
      <c r="A18" s="1025"/>
      <c r="B18" s="208" t="s">
        <v>583</v>
      </c>
      <c r="C18" s="208" t="s">
        <v>584</v>
      </c>
      <c r="D18" s="682" t="s">
        <v>585</v>
      </c>
      <c r="E18" s="208" t="s">
        <v>586</v>
      </c>
      <c r="F18" s="683" t="s">
        <v>587</v>
      </c>
      <c r="G18" s="683" t="s">
        <v>587</v>
      </c>
      <c r="H18" s="1035"/>
      <c r="I18" s="1036"/>
    </row>
    <row r="19" spans="1:9" s="1" customFormat="1" ht="15.75" customHeight="1">
      <c r="A19" s="1025"/>
      <c r="B19" s="209"/>
      <c r="C19" s="209"/>
      <c r="D19" s="207" t="s">
        <v>592</v>
      </c>
      <c r="E19" s="207" t="s">
        <v>593</v>
      </c>
      <c r="F19" s="785" t="s">
        <v>593</v>
      </c>
      <c r="G19" s="785" t="s">
        <v>594</v>
      </c>
      <c r="H19" s="1035"/>
      <c r="I19" s="1036"/>
    </row>
    <row r="20" spans="1:9" s="1" customFormat="1" ht="15.75" customHeight="1">
      <c r="A20" s="1025"/>
      <c r="B20" s="179"/>
      <c r="C20" s="179"/>
      <c r="D20" s="179"/>
      <c r="E20" s="179" t="s">
        <v>601</v>
      </c>
      <c r="F20" s="769" t="s">
        <v>602</v>
      </c>
      <c r="G20" s="769" t="s">
        <v>603</v>
      </c>
      <c r="H20" s="1035"/>
      <c r="I20" s="1036"/>
    </row>
    <row r="21" spans="1:9" s="1" customFormat="1" ht="15.75" customHeight="1">
      <c r="A21" s="1025"/>
      <c r="B21" s="209"/>
      <c r="C21" s="209" t="s">
        <v>605</v>
      </c>
      <c r="D21" s="209"/>
      <c r="E21" s="209" t="s">
        <v>606</v>
      </c>
      <c r="F21" s="685"/>
      <c r="G21" s="685"/>
      <c r="H21" s="1035"/>
      <c r="I21" s="1036"/>
    </row>
    <row r="22" spans="1:9" s="1" customFormat="1" ht="15.75" customHeight="1">
      <c r="A22" s="1025"/>
      <c r="B22" s="209" t="s">
        <v>611</v>
      </c>
      <c r="C22" s="209" t="s">
        <v>612</v>
      </c>
      <c r="D22" s="209" t="s">
        <v>613</v>
      </c>
      <c r="E22" s="209"/>
      <c r="F22" s="685"/>
      <c r="G22" s="685"/>
      <c r="H22" s="1035"/>
      <c r="I22" s="1036"/>
    </row>
    <row r="23" spans="1:9" s="1" customFormat="1" ht="15.75" customHeight="1">
      <c r="A23" s="1026"/>
      <c r="B23" s="212" t="s">
        <v>606</v>
      </c>
      <c r="C23" s="212" t="s">
        <v>602</v>
      </c>
      <c r="D23" s="212" t="s">
        <v>619</v>
      </c>
      <c r="E23" s="212"/>
      <c r="F23" s="686"/>
      <c r="G23" s="686"/>
      <c r="H23" s="968"/>
      <c r="I23" s="1037"/>
    </row>
    <row r="24" spans="1:9" ht="15.75" customHeight="1">
      <c r="A24" s="510" t="s">
        <v>1007</v>
      </c>
      <c r="B24" s="608">
        <v>816</v>
      </c>
      <c r="C24" s="608">
        <v>33899</v>
      </c>
      <c r="D24" s="608">
        <v>1343</v>
      </c>
      <c r="E24" s="429">
        <v>0</v>
      </c>
      <c r="F24" s="500" t="s">
        <v>399</v>
      </c>
      <c r="G24" s="474" t="s">
        <v>399</v>
      </c>
      <c r="H24" s="1030" t="s">
        <v>400</v>
      </c>
      <c r="I24" s="1031"/>
    </row>
    <row r="25" spans="1:9" ht="15.75" customHeight="1">
      <c r="A25" s="501" t="s">
        <v>620</v>
      </c>
      <c r="B25" s="608">
        <v>272</v>
      </c>
      <c r="C25" s="608">
        <v>2064</v>
      </c>
      <c r="D25" s="608">
        <v>136</v>
      </c>
      <c r="E25" s="500" t="s">
        <v>621</v>
      </c>
      <c r="F25" s="500" t="s">
        <v>399</v>
      </c>
      <c r="G25" s="474" t="s">
        <v>399</v>
      </c>
      <c r="H25" s="1032" t="s">
        <v>993</v>
      </c>
      <c r="I25" s="1033"/>
    </row>
    <row r="26" spans="1:9" ht="15.75" customHeight="1">
      <c r="A26" s="501" t="s">
        <v>1008</v>
      </c>
      <c r="B26" s="608">
        <v>1506</v>
      </c>
      <c r="C26" s="608">
        <v>33899</v>
      </c>
      <c r="D26" s="608">
        <v>1382</v>
      </c>
      <c r="E26" s="500" t="s">
        <v>621</v>
      </c>
      <c r="F26" s="500" t="s">
        <v>399</v>
      </c>
      <c r="G26" s="474" t="s">
        <v>399</v>
      </c>
      <c r="H26" s="1041" t="s">
        <v>401</v>
      </c>
      <c r="I26" s="1042"/>
    </row>
    <row r="27" spans="1:9" ht="15.75" customHeight="1">
      <c r="A27" s="501" t="s">
        <v>622</v>
      </c>
      <c r="B27" s="608">
        <v>213</v>
      </c>
      <c r="C27" s="608">
        <v>3630</v>
      </c>
      <c r="D27" s="608">
        <v>204</v>
      </c>
      <c r="E27" s="500" t="s">
        <v>621</v>
      </c>
      <c r="F27" s="500" t="s">
        <v>399</v>
      </c>
      <c r="G27" s="474" t="s">
        <v>399</v>
      </c>
      <c r="H27" s="1032" t="s">
        <v>994</v>
      </c>
      <c r="I27" s="1033"/>
    </row>
    <row r="28" spans="1:9" ht="15.75" customHeight="1">
      <c r="A28" s="460" t="s">
        <v>305</v>
      </c>
      <c r="B28" s="608">
        <v>1878</v>
      </c>
      <c r="C28" s="608">
        <v>46988</v>
      </c>
      <c r="D28" s="608">
        <v>1625</v>
      </c>
      <c r="E28" s="429">
        <v>45</v>
      </c>
      <c r="F28" s="500" t="s">
        <v>399</v>
      </c>
      <c r="G28" s="474" t="s">
        <v>399</v>
      </c>
      <c r="H28" s="1043" t="s">
        <v>305</v>
      </c>
      <c r="I28" s="1044"/>
    </row>
    <row r="29" spans="1:11" ht="15.75" customHeight="1">
      <c r="A29" s="502" t="s">
        <v>306</v>
      </c>
      <c r="B29" s="594">
        <v>1577</v>
      </c>
      <c r="C29" s="594">
        <v>53360</v>
      </c>
      <c r="D29" s="594">
        <v>1585</v>
      </c>
      <c r="E29" s="204">
        <v>57</v>
      </c>
      <c r="F29" s="204">
        <v>142</v>
      </c>
      <c r="G29" s="204">
        <v>5792</v>
      </c>
      <c r="H29" s="1022" t="s">
        <v>306</v>
      </c>
      <c r="I29" s="1023"/>
      <c r="J29" s="442"/>
      <c r="K29" s="442"/>
    </row>
    <row r="30" spans="1:16" s="126" customFormat="1" ht="12.75" customHeight="1">
      <c r="A30" s="19" t="s">
        <v>88</v>
      </c>
      <c r="B30" s="51"/>
      <c r="C30" s="51"/>
      <c r="D30" s="51"/>
      <c r="E30" s="51"/>
      <c r="F30" s="998" t="s">
        <v>988</v>
      </c>
      <c r="G30" s="998"/>
      <c r="H30" s="998"/>
      <c r="I30" s="998"/>
      <c r="J30" s="938"/>
      <c r="K30" s="938"/>
      <c r="L30" s="458"/>
      <c r="M30" s="458"/>
      <c r="N30" s="458"/>
      <c r="O30" s="458"/>
      <c r="P30" s="458"/>
    </row>
    <row r="31" spans="1:19" s="126" customFormat="1" ht="12.75" customHeight="1">
      <c r="A31" s="503" t="s">
        <v>1012</v>
      </c>
      <c r="B31" s="440"/>
      <c r="C31" s="440"/>
      <c r="D31" s="20"/>
      <c r="E31" s="20"/>
      <c r="F31" s="66" t="s">
        <v>989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21" ht="12.75">
      <c r="A32" s="181"/>
      <c r="B32" s="499"/>
      <c r="C32" s="499"/>
      <c r="D32" s="499"/>
      <c r="E32" s="499"/>
      <c r="F32" s="499"/>
      <c r="G32" s="499"/>
      <c r="O32" s="1039"/>
      <c r="P32" s="1039"/>
      <c r="Q32" s="1039"/>
      <c r="R32" s="1039"/>
      <c r="S32" s="1039"/>
      <c r="T32" s="1039"/>
      <c r="U32" s="1039"/>
    </row>
  </sheetData>
  <mergeCells count="24">
    <mergeCell ref="O32:U32"/>
    <mergeCell ref="B5:H5"/>
    <mergeCell ref="I5:J5"/>
    <mergeCell ref="K5:L5"/>
    <mergeCell ref="M5:N5"/>
    <mergeCell ref="E17:G17"/>
    <mergeCell ref="F30:K30"/>
    <mergeCell ref="H26:I26"/>
    <mergeCell ref="H27:I27"/>
    <mergeCell ref="H28:I28"/>
    <mergeCell ref="M4:N4"/>
    <mergeCell ref="O3:O9"/>
    <mergeCell ref="A3:A9"/>
    <mergeCell ref="A1:O1"/>
    <mergeCell ref="F3:L3"/>
    <mergeCell ref="B4:H4"/>
    <mergeCell ref="I4:J4"/>
    <mergeCell ref="K4:L4"/>
    <mergeCell ref="H29:I29"/>
    <mergeCell ref="A17:A23"/>
    <mergeCell ref="B17:D17"/>
    <mergeCell ref="H24:I24"/>
    <mergeCell ref="H25:I25"/>
    <mergeCell ref="H17: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0">
      <selection activeCell="E8" sqref="E8"/>
    </sheetView>
  </sheetViews>
  <sheetFormatPr defaultColWidth="9.140625" defaultRowHeight="12.75"/>
  <cols>
    <col min="1" max="1" width="17.7109375" style="116" customWidth="1"/>
    <col min="2" max="2" width="10.28125" style="116" customWidth="1"/>
    <col min="3" max="4" width="9.8515625" style="116" customWidth="1"/>
    <col min="5" max="7" width="11.28125" style="116" customWidth="1"/>
    <col min="8" max="10" width="14.7109375" style="116" customWidth="1"/>
    <col min="11" max="11" width="21.57421875" style="116" customWidth="1"/>
    <col min="12" max="12" width="18.8515625" style="116" customWidth="1"/>
    <col min="13" max="16384" width="12.57421875" style="116" customWidth="1"/>
  </cols>
  <sheetData>
    <row r="1" spans="1:12" s="22" customFormat="1" ht="32.25" customHeight="1">
      <c r="A1" s="901" t="s">
        <v>623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21"/>
    </row>
    <row r="2" spans="1:12" s="1" customFormat="1" ht="21" customHeight="1">
      <c r="A2" s="214" t="s">
        <v>415</v>
      </c>
      <c r="B2" s="215"/>
      <c r="C2" s="215"/>
      <c r="D2" s="215"/>
      <c r="E2" s="215"/>
      <c r="F2" s="215"/>
      <c r="G2" s="215"/>
      <c r="H2" s="215"/>
      <c r="I2" s="215"/>
      <c r="J2" s="215"/>
      <c r="K2" s="227" t="s">
        <v>416</v>
      </c>
      <c r="L2" s="227"/>
    </row>
    <row r="3" spans="1:11" s="124" customFormat="1" ht="22.5" customHeight="1">
      <c r="A3" s="881" t="s">
        <v>624</v>
      </c>
      <c r="B3" s="714" t="s">
        <v>625</v>
      </c>
      <c r="C3" s="714" t="s">
        <v>626</v>
      </c>
      <c r="D3" s="714" t="s">
        <v>627</v>
      </c>
      <c r="E3" s="950" t="s">
        <v>628</v>
      </c>
      <c r="F3" s="951"/>
      <c r="G3" s="952"/>
      <c r="H3" s="714" t="s">
        <v>629</v>
      </c>
      <c r="I3" s="714" t="s">
        <v>629</v>
      </c>
      <c r="J3" s="714" t="s">
        <v>630</v>
      </c>
      <c r="K3" s="884" t="s">
        <v>631</v>
      </c>
    </row>
    <row r="4" spans="1:11" s="124" customFormat="1" ht="22.5" customHeight="1">
      <c r="A4" s="882"/>
      <c r="B4" s="739"/>
      <c r="C4" s="739" t="s">
        <v>632</v>
      </c>
      <c r="D4" s="739"/>
      <c r="E4" s="739" t="s">
        <v>421</v>
      </c>
      <c r="F4" s="756" t="s">
        <v>633</v>
      </c>
      <c r="G4" s="714" t="s">
        <v>634</v>
      </c>
      <c r="H4" s="784" t="s">
        <v>635</v>
      </c>
      <c r="I4" s="784" t="s">
        <v>636</v>
      </c>
      <c r="J4" s="739"/>
      <c r="K4" s="886"/>
    </row>
    <row r="5" spans="1:12" s="124" customFormat="1" ht="22.5" customHeight="1">
      <c r="A5" s="883"/>
      <c r="B5" s="740" t="s">
        <v>637</v>
      </c>
      <c r="C5" s="740" t="s">
        <v>638</v>
      </c>
      <c r="D5" s="740" t="s">
        <v>639</v>
      </c>
      <c r="E5" s="740" t="s">
        <v>422</v>
      </c>
      <c r="F5" s="757" t="s">
        <v>640</v>
      </c>
      <c r="G5" s="740" t="s">
        <v>641</v>
      </c>
      <c r="H5" s="740" t="s">
        <v>642</v>
      </c>
      <c r="I5" s="740" t="s">
        <v>643</v>
      </c>
      <c r="J5" s="740" t="s">
        <v>644</v>
      </c>
      <c r="K5" s="888"/>
      <c r="L5" s="737"/>
    </row>
    <row r="6" spans="1:12" s="77" customFormat="1" ht="18.75" customHeight="1">
      <c r="A6" s="512" t="s">
        <v>940</v>
      </c>
      <c r="B6" s="534">
        <v>54</v>
      </c>
      <c r="C6" s="535">
        <v>3</v>
      </c>
      <c r="D6" s="539">
        <v>2329</v>
      </c>
      <c r="E6" s="539">
        <v>292223</v>
      </c>
      <c r="F6" s="539">
        <v>292223</v>
      </c>
      <c r="G6" s="35" t="s">
        <v>645</v>
      </c>
      <c r="H6" s="539">
        <v>767664</v>
      </c>
      <c r="I6" s="539">
        <v>552617</v>
      </c>
      <c r="J6" s="572">
        <v>883525</v>
      </c>
      <c r="K6" s="513" t="s">
        <v>1030</v>
      </c>
      <c r="L6" s="41"/>
    </row>
    <row r="7" spans="1:11" s="76" customFormat="1" ht="18.75" customHeight="1">
      <c r="A7" s="512" t="s">
        <v>646</v>
      </c>
      <c r="B7" s="535">
        <v>16</v>
      </c>
      <c r="C7" s="535">
        <v>4</v>
      </c>
      <c r="D7" s="539">
        <v>817</v>
      </c>
      <c r="E7" s="539">
        <v>99407</v>
      </c>
      <c r="F7" s="539">
        <v>99382</v>
      </c>
      <c r="G7" s="35" t="s">
        <v>941</v>
      </c>
      <c r="H7" s="539">
        <v>156946</v>
      </c>
      <c r="I7" s="539">
        <v>118503</v>
      </c>
      <c r="J7" s="572">
        <v>529256</v>
      </c>
      <c r="K7" s="514" t="s">
        <v>436</v>
      </c>
    </row>
    <row r="8" spans="1:12" s="77" customFormat="1" ht="18.75" customHeight="1">
      <c r="A8" s="512" t="s">
        <v>942</v>
      </c>
      <c r="B8" s="534">
        <v>57</v>
      </c>
      <c r="C8" s="535">
        <v>3</v>
      </c>
      <c r="D8" s="539">
        <v>2329</v>
      </c>
      <c r="E8" s="539">
        <v>329844</v>
      </c>
      <c r="F8" s="539">
        <v>329844</v>
      </c>
      <c r="G8" s="35" t="s">
        <v>645</v>
      </c>
      <c r="H8" s="539">
        <v>807171</v>
      </c>
      <c r="I8" s="539">
        <v>596480</v>
      </c>
      <c r="J8" s="572">
        <v>1169504</v>
      </c>
      <c r="K8" s="515" t="s">
        <v>1031</v>
      </c>
      <c r="L8" s="41"/>
    </row>
    <row r="9" spans="1:11" s="76" customFormat="1" ht="18.75" customHeight="1">
      <c r="A9" s="512" t="s">
        <v>648</v>
      </c>
      <c r="B9" s="535">
        <v>18</v>
      </c>
      <c r="C9" s="535">
        <v>5</v>
      </c>
      <c r="D9" s="539">
        <v>1430</v>
      </c>
      <c r="E9" s="539">
        <v>125977</v>
      </c>
      <c r="F9" s="539">
        <v>125927</v>
      </c>
      <c r="G9" s="539">
        <v>10</v>
      </c>
      <c r="H9" s="539">
        <v>111446</v>
      </c>
      <c r="I9" s="539">
        <v>121734</v>
      </c>
      <c r="J9" s="572">
        <v>441278</v>
      </c>
      <c r="K9" s="514" t="s">
        <v>431</v>
      </c>
    </row>
    <row r="10" spans="1:12" s="77" customFormat="1" ht="18.75" customHeight="1">
      <c r="A10" s="512" t="s">
        <v>943</v>
      </c>
      <c r="B10" s="534">
        <v>65</v>
      </c>
      <c r="C10" s="535">
        <v>3</v>
      </c>
      <c r="D10" s="539">
        <v>2563</v>
      </c>
      <c r="E10" s="539">
        <v>384257</v>
      </c>
      <c r="F10" s="539">
        <v>364878</v>
      </c>
      <c r="G10" s="539">
        <v>19379</v>
      </c>
      <c r="H10" s="539">
        <v>863820</v>
      </c>
      <c r="I10" s="539">
        <v>891638</v>
      </c>
      <c r="J10" s="572">
        <v>1525526</v>
      </c>
      <c r="K10" s="515" t="s">
        <v>437</v>
      </c>
      <c r="L10" s="41"/>
    </row>
    <row r="11" spans="1:11" s="76" customFormat="1" ht="18.75" customHeight="1">
      <c r="A11" s="512" t="s">
        <v>649</v>
      </c>
      <c r="B11" s="535">
        <v>17</v>
      </c>
      <c r="C11" s="535">
        <v>5</v>
      </c>
      <c r="D11" s="539">
        <v>1428</v>
      </c>
      <c r="E11" s="539">
        <v>157140</v>
      </c>
      <c r="F11" s="539">
        <v>153268</v>
      </c>
      <c r="G11" s="539">
        <v>3872</v>
      </c>
      <c r="H11" s="539">
        <v>164978</v>
      </c>
      <c r="I11" s="539">
        <v>169833</v>
      </c>
      <c r="J11" s="572">
        <v>828412</v>
      </c>
      <c r="K11" s="514" t="s">
        <v>438</v>
      </c>
    </row>
    <row r="12" spans="1:12" s="77" customFormat="1" ht="18.75" customHeight="1">
      <c r="A12" s="512" t="s">
        <v>944</v>
      </c>
      <c r="B12" s="534">
        <v>54</v>
      </c>
      <c r="C12" s="535">
        <v>4</v>
      </c>
      <c r="D12" s="539">
        <v>2600</v>
      </c>
      <c r="E12" s="539">
        <v>453969</v>
      </c>
      <c r="F12" s="539">
        <v>427507</v>
      </c>
      <c r="G12" s="539">
        <v>26462</v>
      </c>
      <c r="H12" s="539">
        <v>1000545</v>
      </c>
      <c r="I12" s="539">
        <v>1096455</v>
      </c>
      <c r="J12" s="572">
        <v>2594072</v>
      </c>
      <c r="K12" s="515" t="s">
        <v>1032</v>
      </c>
      <c r="L12" s="41"/>
    </row>
    <row r="13" spans="1:12" s="77" customFormat="1" ht="18.75" customHeight="1">
      <c r="A13" s="512" t="s">
        <v>650</v>
      </c>
      <c r="B13" s="535">
        <v>19</v>
      </c>
      <c r="C13" s="535">
        <v>5</v>
      </c>
      <c r="D13" s="539">
        <v>1428</v>
      </c>
      <c r="E13" s="539">
        <v>188642</v>
      </c>
      <c r="F13" s="539">
        <v>179980</v>
      </c>
      <c r="G13" s="539">
        <v>6662</v>
      </c>
      <c r="H13" s="539">
        <v>187461</v>
      </c>
      <c r="I13" s="539">
        <v>252679</v>
      </c>
      <c r="J13" s="572">
        <v>963345</v>
      </c>
      <c r="K13" s="514" t="s">
        <v>1038</v>
      </c>
      <c r="L13" s="41"/>
    </row>
    <row r="14" spans="1:12" s="77" customFormat="1" ht="18.75" customHeight="1">
      <c r="A14" s="142" t="s">
        <v>651</v>
      </c>
      <c r="B14" s="535">
        <v>69</v>
      </c>
      <c r="C14" s="535">
        <v>9</v>
      </c>
      <c r="D14" s="539">
        <v>3660</v>
      </c>
      <c r="E14" s="539">
        <v>729487</v>
      </c>
      <c r="F14" s="539">
        <v>678500</v>
      </c>
      <c r="G14" s="539">
        <v>50987</v>
      </c>
      <c r="H14" s="539">
        <v>1369123</v>
      </c>
      <c r="I14" s="539">
        <v>1511080</v>
      </c>
      <c r="J14" s="539">
        <v>3596297</v>
      </c>
      <c r="K14" s="57" t="s">
        <v>651</v>
      </c>
      <c r="L14" s="41"/>
    </row>
    <row r="15" spans="1:12" s="84" customFormat="1" ht="18.75" customHeight="1">
      <c r="A15" s="149" t="s">
        <v>387</v>
      </c>
      <c r="B15" s="634">
        <f>SUM(B16:B24)</f>
        <v>69</v>
      </c>
      <c r="C15" s="634">
        <f aca="true" t="shared" si="0" ref="C15:J15">SUM(C16:C24)</f>
        <v>9</v>
      </c>
      <c r="D15" s="630">
        <f t="shared" si="0"/>
        <v>3649</v>
      </c>
      <c r="E15" s="630">
        <f t="shared" si="0"/>
        <v>749480</v>
      </c>
      <c r="F15" s="630">
        <f t="shared" si="0"/>
        <v>726108</v>
      </c>
      <c r="G15" s="630">
        <f t="shared" si="0"/>
        <v>29051</v>
      </c>
      <c r="H15" s="630">
        <f t="shared" si="0"/>
        <v>1459575</v>
      </c>
      <c r="I15" s="630">
        <f t="shared" si="0"/>
        <v>1370419</v>
      </c>
      <c r="J15" s="630">
        <f t="shared" si="0"/>
        <v>3993113</v>
      </c>
      <c r="K15" s="347" t="s">
        <v>387</v>
      </c>
      <c r="L15" s="82"/>
    </row>
    <row r="16" spans="1:12" s="77" customFormat="1" ht="18.75" customHeight="1">
      <c r="A16" s="348" t="s">
        <v>652</v>
      </c>
      <c r="B16" s="655">
        <v>5</v>
      </c>
      <c r="C16" s="596">
        <v>1</v>
      </c>
      <c r="D16" s="593">
        <v>326</v>
      </c>
      <c r="E16" s="593">
        <v>78966</v>
      </c>
      <c r="F16" s="593">
        <v>78671</v>
      </c>
      <c r="G16" s="593">
        <v>295</v>
      </c>
      <c r="H16" s="593">
        <v>52504</v>
      </c>
      <c r="I16" s="593">
        <v>118169</v>
      </c>
      <c r="J16" s="663">
        <v>133361</v>
      </c>
      <c r="K16" s="350" t="s">
        <v>653</v>
      </c>
      <c r="L16" s="41"/>
    </row>
    <row r="17" spans="1:12" s="77" customFormat="1" ht="18.75" customHeight="1">
      <c r="A17" s="348" t="s">
        <v>654</v>
      </c>
      <c r="B17" s="655">
        <v>6</v>
      </c>
      <c r="C17" s="596">
        <v>1</v>
      </c>
      <c r="D17" s="593">
        <v>85</v>
      </c>
      <c r="E17" s="593">
        <v>52566</v>
      </c>
      <c r="F17" s="593">
        <v>50517</v>
      </c>
      <c r="G17" s="593">
        <v>2049</v>
      </c>
      <c r="H17" s="593">
        <v>49076</v>
      </c>
      <c r="I17" s="593">
        <v>46123</v>
      </c>
      <c r="J17" s="663">
        <v>108191</v>
      </c>
      <c r="K17" s="350" t="s">
        <v>655</v>
      </c>
      <c r="L17" s="41"/>
    </row>
    <row r="18" spans="1:12" s="77" customFormat="1" ht="18.75" customHeight="1">
      <c r="A18" s="348" t="s">
        <v>945</v>
      </c>
      <c r="B18" s="655">
        <v>4</v>
      </c>
      <c r="C18" s="596">
        <v>1</v>
      </c>
      <c r="D18" s="593">
        <v>289</v>
      </c>
      <c r="E18" s="593">
        <v>38127</v>
      </c>
      <c r="F18" s="593">
        <v>37102</v>
      </c>
      <c r="G18" s="593">
        <v>1025</v>
      </c>
      <c r="H18" s="593">
        <v>46500</v>
      </c>
      <c r="I18" s="593">
        <v>52700</v>
      </c>
      <c r="J18" s="663">
        <v>180313</v>
      </c>
      <c r="K18" s="162" t="s">
        <v>658</v>
      </c>
      <c r="L18" s="41"/>
    </row>
    <row r="19" spans="1:12" s="77" customFormat="1" ht="18.75" customHeight="1">
      <c r="A19" s="348" t="s">
        <v>946</v>
      </c>
      <c r="B19" s="655">
        <v>3</v>
      </c>
      <c r="C19" s="596">
        <v>1</v>
      </c>
      <c r="D19" s="593">
        <v>177</v>
      </c>
      <c r="E19" s="593">
        <v>32598</v>
      </c>
      <c r="F19" s="593">
        <v>31114</v>
      </c>
      <c r="G19" s="593">
        <v>1484</v>
      </c>
      <c r="H19" s="593">
        <v>68861</v>
      </c>
      <c r="I19" s="593">
        <v>73908</v>
      </c>
      <c r="J19" s="663">
        <v>198602</v>
      </c>
      <c r="K19" s="162" t="s">
        <v>659</v>
      </c>
      <c r="L19" s="41"/>
    </row>
    <row r="20" spans="1:12" s="77" customFormat="1" ht="18.75" customHeight="1">
      <c r="A20" s="348" t="s">
        <v>660</v>
      </c>
      <c r="B20" s="655">
        <v>4</v>
      </c>
      <c r="C20" s="596">
        <v>1</v>
      </c>
      <c r="D20" s="593">
        <v>142</v>
      </c>
      <c r="E20" s="593">
        <v>23485</v>
      </c>
      <c r="F20" s="593">
        <v>22302</v>
      </c>
      <c r="G20" s="593">
        <v>1183</v>
      </c>
      <c r="H20" s="593">
        <v>32217</v>
      </c>
      <c r="I20" s="593">
        <v>28274</v>
      </c>
      <c r="J20" s="663">
        <v>212520</v>
      </c>
      <c r="K20" s="351" t="s">
        <v>661</v>
      </c>
      <c r="L20" s="41"/>
    </row>
    <row r="21" spans="1:12" s="77" customFormat="1" ht="18.75" customHeight="1">
      <c r="A21" s="348" t="s">
        <v>662</v>
      </c>
      <c r="B21" s="655">
        <v>14</v>
      </c>
      <c r="C21" s="596">
        <v>1</v>
      </c>
      <c r="D21" s="593">
        <v>543</v>
      </c>
      <c r="E21" s="593">
        <v>185700</v>
      </c>
      <c r="F21" s="593">
        <v>172380</v>
      </c>
      <c r="G21" s="593">
        <v>13320</v>
      </c>
      <c r="H21" s="593">
        <v>314570</v>
      </c>
      <c r="I21" s="593">
        <v>234501</v>
      </c>
      <c r="J21" s="663">
        <v>746465</v>
      </c>
      <c r="K21" s="352" t="s">
        <v>663</v>
      </c>
      <c r="L21" s="219"/>
    </row>
    <row r="22" spans="1:12" s="77" customFormat="1" ht="18.75" customHeight="1">
      <c r="A22" s="348" t="s">
        <v>947</v>
      </c>
      <c r="B22" s="655">
        <v>16</v>
      </c>
      <c r="C22" s="596">
        <v>1</v>
      </c>
      <c r="D22" s="593">
        <v>1044</v>
      </c>
      <c r="E22" s="593">
        <v>181514</v>
      </c>
      <c r="F22" s="593">
        <v>178322</v>
      </c>
      <c r="G22" s="593">
        <v>3192</v>
      </c>
      <c r="H22" s="593">
        <v>356525</v>
      </c>
      <c r="I22" s="593">
        <v>351514</v>
      </c>
      <c r="J22" s="663">
        <v>1027665</v>
      </c>
      <c r="K22" s="352" t="s">
        <v>417</v>
      </c>
      <c r="L22" s="219"/>
    </row>
    <row r="23" spans="1:12" s="77" customFormat="1" ht="18.75" customHeight="1">
      <c r="A23" s="348" t="s">
        <v>948</v>
      </c>
      <c r="B23" s="655">
        <v>14</v>
      </c>
      <c r="C23" s="596">
        <v>1</v>
      </c>
      <c r="D23" s="593">
        <v>863</v>
      </c>
      <c r="E23" s="593">
        <v>129227</v>
      </c>
      <c r="F23" s="593">
        <v>129221</v>
      </c>
      <c r="G23" s="593">
        <v>5685</v>
      </c>
      <c r="H23" s="593">
        <v>381302</v>
      </c>
      <c r="I23" s="593">
        <v>315151</v>
      </c>
      <c r="J23" s="663">
        <v>1157613</v>
      </c>
      <c r="K23" s="352" t="s">
        <v>418</v>
      </c>
      <c r="L23" s="219"/>
    </row>
    <row r="24" spans="1:12" s="77" customFormat="1" ht="18.75" customHeight="1">
      <c r="A24" s="349" t="s">
        <v>664</v>
      </c>
      <c r="B24" s="661">
        <v>3</v>
      </c>
      <c r="C24" s="662">
        <v>1</v>
      </c>
      <c r="D24" s="660">
        <v>180</v>
      </c>
      <c r="E24" s="660">
        <v>27297</v>
      </c>
      <c r="F24" s="660">
        <v>26479</v>
      </c>
      <c r="G24" s="660">
        <v>818</v>
      </c>
      <c r="H24" s="660">
        <v>158020</v>
      </c>
      <c r="I24" s="660">
        <v>150079</v>
      </c>
      <c r="J24" s="664">
        <v>228383</v>
      </c>
      <c r="K24" s="355" t="s">
        <v>665</v>
      </c>
      <c r="L24" s="219"/>
    </row>
    <row r="25" spans="1:11" s="124" customFormat="1" ht="18.75" customHeight="1">
      <c r="A25" s="217" t="s">
        <v>419</v>
      </c>
      <c r="B25" s="220"/>
      <c r="C25" s="220"/>
      <c r="D25" s="220"/>
      <c r="E25" s="220"/>
      <c r="F25" s="220"/>
      <c r="G25" s="220"/>
      <c r="H25" s="1045" t="s">
        <v>420</v>
      </c>
      <c r="I25" s="1045"/>
      <c r="J25" s="1045"/>
      <c r="K25" s="1045"/>
    </row>
    <row r="26" s="66" customFormat="1" ht="12.75">
      <c r="M26" s="110"/>
    </row>
  </sheetData>
  <mergeCells count="5">
    <mergeCell ref="A1:K1"/>
    <mergeCell ref="H25:K25"/>
    <mergeCell ref="A3:A5"/>
    <mergeCell ref="E3:G3"/>
    <mergeCell ref="K3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7">
      <selection activeCell="C11" sqref="C11"/>
    </sheetView>
  </sheetViews>
  <sheetFormatPr defaultColWidth="9.140625" defaultRowHeight="12.75"/>
  <cols>
    <col min="1" max="1" width="16.28125" style="440" customWidth="1"/>
    <col min="2" max="2" width="10.140625" style="440" customWidth="1"/>
    <col min="3" max="3" width="9.140625" style="440" customWidth="1"/>
    <col min="4" max="7" width="8.8515625" style="440" customWidth="1"/>
    <col min="8" max="8" width="9.28125" style="440" customWidth="1"/>
    <col min="9" max="9" width="9.57421875" style="440" customWidth="1"/>
    <col min="10" max="14" width="8.8515625" style="440" customWidth="1"/>
    <col min="15" max="15" width="22.00390625" style="440" customWidth="1"/>
    <col min="16" max="16384" width="9.140625" style="440" customWidth="1"/>
  </cols>
  <sheetData>
    <row r="1" spans="1:15" ht="32.25" customHeight="1">
      <c r="A1" s="978" t="s">
        <v>666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</row>
    <row r="2" spans="1:15" s="1" customFormat="1" ht="18" customHeight="1">
      <c r="A2" s="1" t="s">
        <v>667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O2" s="789" t="s">
        <v>668</v>
      </c>
    </row>
    <row r="3" spans="1:15" s="1" customFormat="1" ht="26.25" customHeight="1">
      <c r="A3" s="1020" t="s">
        <v>1017</v>
      </c>
      <c r="B3" s="208" t="s">
        <v>669</v>
      </c>
      <c r="C3" s="208" t="s">
        <v>463</v>
      </c>
      <c r="D3" s="208" t="s">
        <v>670</v>
      </c>
      <c r="E3" s="208" t="s">
        <v>671</v>
      </c>
      <c r="F3" s="208" t="s">
        <v>672</v>
      </c>
      <c r="G3" s="208" t="s">
        <v>673</v>
      </c>
      <c r="H3" s="208" t="s">
        <v>674</v>
      </c>
      <c r="I3" s="208" t="s">
        <v>675</v>
      </c>
      <c r="J3" s="208" t="s">
        <v>676</v>
      </c>
      <c r="K3" s="208" t="s">
        <v>677</v>
      </c>
      <c r="L3" s="208" t="s">
        <v>678</v>
      </c>
      <c r="M3" s="208" t="s">
        <v>679</v>
      </c>
      <c r="N3" s="208" t="s">
        <v>680</v>
      </c>
      <c r="O3" s="1046" t="s">
        <v>1018</v>
      </c>
    </row>
    <row r="4" spans="1:15" s="1" customFormat="1" ht="26.25" customHeight="1">
      <c r="A4" s="975"/>
      <c r="B4" s="209"/>
      <c r="C4" s="209"/>
      <c r="D4" s="209"/>
      <c r="E4" s="209"/>
      <c r="F4" s="209"/>
      <c r="G4" s="209"/>
      <c r="H4" s="209"/>
      <c r="I4" s="209"/>
      <c r="J4" s="209" t="s">
        <v>681</v>
      </c>
      <c r="K4" s="209"/>
      <c r="L4" s="209"/>
      <c r="M4" s="209"/>
      <c r="N4" s="209"/>
      <c r="O4" s="973"/>
    </row>
    <row r="5" spans="1:15" s="1" customFormat="1" ht="26.25" customHeight="1">
      <c r="A5" s="975"/>
      <c r="B5" s="209"/>
      <c r="C5" s="209"/>
      <c r="D5" s="209"/>
      <c r="E5" s="209"/>
      <c r="F5" s="209"/>
      <c r="G5" s="209"/>
      <c r="H5" s="209" t="s">
        <v>682</v>
      </c>
      <c r="I5" s="209" t="s">
        <v>683</v>
      </c>
      <c r="J5" s="209" t="s">
        <v>684</v>
      </c>
      <c r="K5" s="209"/>
      <c r="L5" s="209"/>
      <c r="M5" s="209"/>
      <c r="N5" s="209"/>
      <c r="O5" s="973"/>
    </row>
    <row r="6" spans="1:15" s="1" customFormat="1" ht="26.25" customHeight="1">
      <c r="A6" s="1021"/>
      <c r="B6" s="790" t="s">
        <v>475</v>
      </c>
      <c r="C6" s="212" t="s">
        <v>470</v>
      </c>
      <c r="D6" s="212" t="s">
        <v>685</v>
      </c>
      <c r="E6" s="212" t="s">
        <v>686</v>
      </c>
      <c r="F6" s="212" t="s">
        <v>687</v>
      </c>
      <c r="G6" s="212" t="s">
        <v>688</v>
      </c>
      <c r="H6" s="212" t="s">
        <v>689</v>
      </c>
      <c r="I6" s="212" t="s">
        <v>690</v>
      </c>
      <c r="J6" s="212" t="s">
        <v>691</v>
      </c>
      <c r="K6" s="212" t="s">
        <v>692</v>
      </c>
      <c r="L6" s="212" t="s">
        <v>693</v>
      </c>
      <c r="M6" s="212" t="s">
        <v>694</v>
      </c>
      <c r="N6" s="790" t="s">
        <v>980</v>
      </c>
      <c r="O6" s="1047"/>
    </row>
    <row r="7" spans="1:15" ht="40.5" customHeight="1">
      <c r="A7" s="444" t="s">
        <v>298</v>
      </c>
      <c r="B7" s="521">
        <v>961424</v>
      </c>
      <c r="C7" s="483">
        <v>56729</v>
      </c>
      <c r="D7" s="521">
        <v>3220</v>
      </c>
      <c r="E7" s="521">
        <v>676</v>
      </c>
      <c r="F7" s="521">
        <v>6390</v>
      </c>
      <c r="G7" s="521">
        <v>201</v>
      </c>
      <c r="H7" s="521">
        <v>6103</v>
      </c>
      <c r="I7" s="521">
        <v>1720</v>
      </c>
      <c r="J7" s="521">
        <v>1916</v>
      </c>
      <c r="K7" s="521">
        <v>1076</v>
      </c>
      <c r="L7" s="679">
        <v>56</v>
      </c>
      <c r="M7" s="521">
        <v>1053</v>
      </c>
      <c r="N7" s="522">
        <v>34318</v>
      </c>
      <c r="O7" s="443" t="s">
        <v>298</v>
      </c>
    </row>
    <row r="8" spans="1:15" ht="40.5" customHeight="1">
      <c r="A8" s="444" t="s">
        <v>300</v>
      </c>
      <c r="B8" s="521">
        <v>999173</v>
      </c>
      <c r="C8" s="483">
        <v>44412</v>
      </c>
      <c r="D8" s="521">
        <v>2453</v>
      </c>
      <c r="E8" s="521">
        <v>973</v>
      </c>
      <c r="F8" s="521">
        <v>5519</v>
      </c>
      <c r="G8" s="521">
        <v>236</v>
      </c>
      <c r="H8" s="521">
        <v>3315</v>
      </c>
      <c r="I8" s="521">
        <v>1515</v>
      </c>
      <c r="J8" s="521">
        <v>1819</v>
      </c>
      <c r="K8" s="521">
        <v>1050</v>
      </c>
      <c r="L8" s="679">
        <v>19</v>
      </c>
      <c r="M8" s="521">
        <v>770</v>
      </c>
      <c r="N8" s="522">
        <v>26743</v>
      </c>
      <c r="O8" s="443" t="s">
        <v>300</v>
      </c>
    </row>
    <row r="9" spans="1:15" ht="40.5" customHeight="1">
      <c r="A9" s="444" t="s">
        <v>1078</v>
      </c>
      <c r="B9" s="521">
        <v>1131515</v>
      </c>
      <c r="C9" s="483">
        <v>45168</v>
      </c>
      <c r="D9" s="521">
        <v>2207</v>
      </c>
      <c r="E9" s="521">
        <v>1513</v>
      </c>
      <c r="F9" s="521">
        <v>5324</v>
      </c>
      <c r="G9" s="521">
        <v>250</v>
      </c>
      <c r="H9" s="521">
        <v>3398</v>
      </c>
      <c r="I9" s="521">
        <v>1338</v>
      </c>
      <c r="J9" s="521">
        <v>2611</v>
      </c>
      <c r="K9" s="521">
        <v>202</v>
      </c>
      <c r="L9" s="679">
        <v>17</v>
      </c>
      <c r="M9" s="521">
        <v>1049</v>
      </c>
      <c r="N9" s="522">
        <v>27259</v>
      </c>
      <c r="O9" s="443" t="s">
        <v>1078</v>
      </c>
    </row>
    <row r="10" spans="1:15" ht="40.5" customHeight="1">
      <c r="A10" s="444" t="s">
        <v>303</v>
      </c>
      <c r="B10" s="521">
        <v>1148920</v>
      </c>
      <c r="C10" s="483">
        <v>42225</v>
      </c>
      <c r="D10" s="521">
        <v>717</v>
      </c>
      <c r="E10" s="521">
        <v>633</v>
      </c>
      <c r="F10" s="521">
        <v>2892</v>
      </c>
      <c r="G10" s="521">
        <v>95</v>
      </c>
      <c r="H10" s="521">
        <v>1403</v>
      </c>
      <c r="I10" s="521">
        <v>592</v>
      </c>
      <c r="J10" s="521">
        <v>2828</v>
      </c>
      <c r="K10" s="521">
        <v>859</v>
      </c>
      <c r="L10" s="627" t="s">
        <v>621</v>
      </c>
      <c r="M10" s="521">
        <v>1067</v>
      </c>
      <c r="N10" s="522">
        <v>31139</v>
      </c>
      <c r="O10" s="443" t="s">
        <v>303</v>
      </c>
    </row>
    <row r="11" spans="1:15" ht="40.5" customHeight="1">
      <c r="A11" s="444" t="s">
        <v>304</v>
      </c>
      <c r="B11" s="521">
        <v>1140062</v>
      </c>
      <c r="C11" s="483">
        <v>48105</v>
      </c>
      <c r="D11" s="521">
        <v>864</v>
      </c>
      <c r="E11" s="521">
        <v>803</v>
      </c>
      <c r="F11" s="521">
        <v>4579</v>
      </c>
      <c r="G11" s="521">
        <v>214</v>
      </c>
      <c r="H11" s="521">
        <v>1671</v>
      </c>
      <c r="I11" s="521">
        <v>3393</v>
      </c>
      <c r="J11" s="521">
        <v>2902</v>
      </c>
      <c r="K11" s="521">
        <v>859</v>
      </c>
      <c r="L11" s="627" t="s">
        <v>621</v>
      </c>
      <c r="M11" s="521">
        <v>1071</v>
      </c>
      <c r="N11" s="522">
        <v>31749</v>
      </c>
      <c r="O11" s="443" t="s">
        <v>304</v>
      </c>
    </row>
    <row r="12" spans="1:15" s="450" customFormat="1" ht="34.5" customHeight="1">
      <c r="A12" s="516" t="s">
        <v>310</v>
      </c>
      <c r="B12" s="523">
        <f>SUM(B13:B15)</f>
        <v>1231005</v>
      </c>
      <c r="C12" s="523">
        <f>SUM(D12:N12)</f>
        <v>47564</v>
      </c>
      <c r="D12" s="523">
        <f aca="true" t="shared" si="0" ref="D12:N12">SUM(D13:D15)</f>
        <v>808</v>
      </c>
      <c r="E12" s="523">
        <f t="shared" si="0"/>
        <v>551</v>
      </c>
      <c r="F12" s="523">
        <f t="shared" si="0"/>
        <v>4399</v>
      </c>
      <c r="G12" s="523">
        <f t="shared" si="0"/>
        <v>125</v>
      </c>
      <c r="H12" s="523">
        <f t="shared" si="0"/>
        <v>1226</v>
      </c>
      <c r="I12" s="523">
        <f t="shared" si="0"/>
        <v>3395</v>
      </c>
      <c r="J12" s="523">
        <f t="shared" si="0"/>
        <v>2740</v>
      </c>
      <c r="K12" s="523">
        <f t="shared" si="0"/>
        <v>859</v>
      </c>
      <c r="L12" s="680" t="s">
        <v>621</v>
      </c>
      <c r="M12" s="523">
        <f t="shared" si="0"/>
        <v>1075</v>
      </c>
      <c r="N12" s="523">
        <f t="shared" si="0"/>
        <v>32386</v>
      </c>
      <c r="O12" s="517" t="s">
        <v>310</v>
      </c>
    </row>
    <row r="13" spans="1:15" s="450" customFormat="1" ht="34.5" customHeight="1">
      <c r="A13" s="428" t="s">
        <v>695</v>
      </c>
      <c r="B13" s="483">
        <v>301570</v>
      </c>
      <c r="C13" s="483">
        <f>SUM(D13:N13)</f>
        <v>6964</v>
      </c>
      <c r="D13" s="483">
        <v>210</v>
      </c>
      <c r="E13" s="483">
        <v>322</v>
      </c>
      <c r="F13" s="483">
        <v>2479</v>
      </c>
      <c r="G13" s="483">
        <v>125</v>
      </c>
      <c r="H13" s="483">
        <v>362</v>
      </c>
      <c r="I13" s="483">
        <v>3395</v>
      </c>
      <c r="J13" s="483" t="s">
        <v>621</v>
      </c>
      <c r="K13" s="483" t="s">
        <v>621</v>
      </c>
      <c r="L13" s="627" t="s">
        <v>621</v>
      </c>
      <c r="M13" s="677" t="s">
        <v>621</v>
      </c>
      <c r="N13" s="483">
        <v>71</v>
      </c>
      <c r="O13" s="459" t="s">
        <v>696</v>
      </c>
    </row>
    <row r="14" spans="1:15" ht="34.5" customHeight="1">
      <c r="A14" s="518" t="s">
        <v>423</v>
      </c>
      <c r="B14" s="483">
        <v>928235</v>
      </c>
      <c r="C14" s="483">
        <f>SUM(D14:N14)</f>
        <v>35266</v>
      </c>
      <c r="D14" s="677" t="s">
        <v>621</v>
      </c>
      <c r="E14" s="677" t="s">
        <v>621</v>
      </c>
      <c r="F14" s="677" t="s">
        <v>621</v>
      </c>
      <c r="G14" s="677" t="s">
        <v>621</v>
      </c>
      <c r="H14" s="677" t="s">
        <v>621</v>
      </c>
      <c r="I14" s="677" t="s">
        <v>621</v>
      </c>
      <c r="J14" s="483">
        <v>1932</v>
      </c>
      <c r="K14" s="483" t="s">
        <v>621</v>
      </c>
      <c r="L14" s="627" t="s">
        <v>621</v>
      </c>
      <c r="M14" s="483">
        <v>1075</v>
      </c>
      <c r="N14" s="483">
        <v>32259</v>
      </c>
      <c r="O14" s="519" t="s">
        <v>697</v>
      </c>
    </row>
    <row r="15" spans="1:15" ht="34.5" customHeight="1">
      <c r="A15" s="433" t="s">
        <v>698</v>
      </c>
      <c r="B15" s="485">
        <v>1200</v>
      </c>
      <c r="C15" s="483">
        <f>SUM(D15:N15)</f>
        <v>5334</v>
      </c>
      <c r="D15" s="485">
        <v>598</v>
      </c>
      <c r="E15" s="485">
        <v>229</v>
      </c>
      <c r="F15" s="485">
        <v>1920</v>
      </c>
      <c r="G15" s="678" t="s">
        <v>621</v>
      </c>
      <c r="H15" s="485">
        <v>864</v>
      </c>
      <c r="I15" s="678" t="s">
        <v>621</v>
      </c>
      <c r="J15" s="485">
        <v>808</v>
      </c>
      <c r="K15" s="485">
        <v>859</v>
      </c>
      <c r="L15" s="628" t="s">
        <v>763</v>
      </c>
      <c r="M15" s="678" t="s">
        <v>621</v>
      </c>
      <c r="N15" s="485">
        <v>56</v>
      </c>
      <c r="O15" s="498" t="s">
        <v>699</v>
      </c>
    </row>
    <row r="16" spans="1:15" ht="18" customHeight="1">
      <c r="A16" s="520" t="s">
        <v>700</v>
      </c>
      <c r="B16" s="441"/>
      <c r="C16" s="441"/>
      <c r="D16" s="441"/>
      <c r="E16" s="496"/>
      <c r="F16" s="496"/>
      <c r="G16" s="496"/>
      <c r="H16" s="496"/>
      <c r="I16" s="496"/>
      <c r="J16" s="496"/>
      <c r="L16" s="441"/>
      <c r="M16" s="441"/>
      <c r="N16" s="441"/>
      <c r="O16" s="457" t="s">
        <v>701</v>
      </c>
    </row>
    <row r="17" spans="1:11" ht="17.25" customHeight="1">
      <c r="A17" s="440" t="s">
        <v>402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40" t="s">
        <v>702</v>
      </c>
    </row>
    <row r="23" ht="12.75">
      <c r="A23" s="443"/>
    </row>
  </sheetData>
  <mergeCells count="3">
    <mergeCell ref="A1:O1"/>
    <mergeCell ref="O3:O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SheetLayoutView="100" workbookViewId="0" topLeftCell="A7">
      <selection activeCell="C28" sqref="C28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12" width="8.8515625" style="0" customWidth="1"/>
    <col min="13" max="13" width="8.28125" style="0" customWidth="1"/>
    <col min="14" max="14" width="7.28125" style="0" customWidth="1"/>
    <col min="15" max="15" width="1.7109375" style="0" customWidth="1"/>
    <col min="16" max="16" width="6.57421875" style="0" customWidth="1"/>
    <col min="17" max="19" width="7.00390625" style="0" customWidth="1"/>
    <col min="20" max="20" width="8.421875" style="0" customWidth="1"/>
    <col min="21" max="21" width="8.140625" style="0" customWidth="1"/>
    <col min="22" max="22" width="8.7109375" style="0" customWidth="1"/>
    <col min="23" max="23" width="20.421875" style="0" customWidth="1"/>
  </cols>
  <sheetData>
    <row r="1" spans="1:23" s="22" customFormat="1" ht="32.25" customHeight="1">
      <c r="A1" s="901" t="s">
        <v>362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343"/>
      <c r="Q1" s="343"/>
      <c r="R1" s="343"/>
      <c r="S1" s="343"/>
      <c r="T1" s="343"/>
      <c r="U1" s="343"/>
      <c r="V1" s="343"/>
      <c r="W1" s="343"/>
    </row>
    <row r="2" spans="1:15" s="1" customFormat="1" ht="13.5" customHeight="1">
      <c r="A2" s="1" t="s">
        <v>317</v>
      </c>
      <c r="L2" s="890" t="s">
        <v>318</v>
      </c>
      <c r="M2" s="890"/>
      <c r="N2" s="890"/>
      <c r="O2" s="890"/>
    </row>
    <row r="3" spans="1:15" s="124" customFormat="1" ht="12" customHeight="1">
      <c r="A3" s="881" t="s">
        <v>449</v>
      </c>
      <c r="B3" s="876" t="s">
        <v>363</v>
      </c>
      <c r="C3" s="876" t="s">
        <v>364</v>
      </c>
      <c r="D3" s="878" t="s">
        <v>365</v>
      </c>
      <c r="E3" s="892"/>
      <c r="F3" s="872"/>
      <c r="G3" s="878" t="s">
        <v>366</v>
      </c>
      <c r="H3" s="892"/>
      <c r="I3" s="872"/>
      <c r="J3" s="891" t="s">
        <v>367</v>
      </c>
      <c r="K3" s="892"/>
      <c r="L3" s="872"/>
      <c r="M3" s="884" t="s">
        <v>530</v>
      </c>
      <c r="N3" s="885"/>
      <c r="O3" s="885"/>
    </row>
    <row r="4" spans="1:15" s="712" customFormat="1" ht="12" customHeight="1">
      <c r="A4" s="882"/>
      <c r="B4" s="877"/>
      <c r="C4" s="877"/>
      <c r="D4" s="873"/>
      <c r="E4" s="874"/>
      <c r="F4" s="875"/>
      <c r="G4" s="873"/>
      <c r="H4" s="874"/>
      <c r="I4" s="875"/>
      <c r="J4" s="873"/>
      <c r="K4" s="874"/>
      <c r="L4" s="875"/>
      <c r="M4" s="886"/>
      <c r="N4" s="887"/>
      <c r="O4" s="887"/>
    </row>
    <row r="5" spans="1:15" s="712" customFormat="1" ht="14.25" customHeight="1">
      <c r="A5" s="882"/>
      <c r="B5" s="722"/>
      <c r="C5" s="722"/>
      <c r="D5" s="919" t="s">
        <v>372</v>
      </c>
      <c r="E5" s="919" t="s">
        <v>373</v>
      </c>
      <c r="F5" s="919" t="s">
        <v>374</v>
      </c>
      <c r="G5" s="919" t="s">
        <v>372</v>
      </c>
      <c r="H5" s="919" t="s">
        <v>373</v>
      </c>
      <c r="I5" s="919" t="s">
        <v>374</v>
      </c>
      <c r="J5" s="919" t="s">
        <v>372</v>
      </c>
      <c r="K5" s="919" t="s">
        <v>373</v>
      </c>
      <c r="L5" s="919" t="s">
        <v>374</v>
      </c>
      <c r="M5" s="886"/>
      <c r="N5" s="887"/>
      <c r="O5" s="887"/>
    </row>
    <row r="6" spans="1:15" s="712" customFormat="1" ht="14.25" customHeight="1">
      <c r="A6" s="883"/>
      <c r="B6" s="688" t="s">
        <v>379</v>
      </c>
      <c r="C6" s="689" t="s">
        <v>380</v>
      </c>
      <c r="D6" s="920"/>
      <c r="E6" s="920"/>
      <c r="F6" s="920"/>
      <c r="G6" s="920"/>
      <c r="H6" s="920"/>
      <c r="I6" s="920"/>
      <c r="J6" s="920"/>
      <c r="K6" s="920"/>
      <c r="L6" s="920"/>
      <c r="M6" s="888"/>
      <c r="N6" s="889"/>
      <c r="O6" s="889"/>
    </row>
    <row r="7" spans="1:15" s="77" customFormat="1" ht="12" customHeight="1">
      <c r="A7" s="396" t="s">
        <v>241</v>
      </c>
      <c r="B7" s="538">
        <v>34</v>
      </c>
      <c r="C7" s="539">
        <v>97</v>
      </c>
      <c r="D7" s="411">
        <v>3168</v>
      </c>
      <c r="E7" s="411">
        <v>1690</v>
      </c>
      <c r="F7" s="411">
        <v>1478</v>
      </c>
      <c r="G7" s="539">
        <v>131</v>
      </c>
      <c r="H7" s="35">
        <v>2</v>
      </c>
      <c r="I7" s="539">
        <v>129</v>
      </c>
      <c r="J7" s="539">
        <v>19</v>
      </c>
      <c r="K7" s="539">
        <v>9</v>
      </c>
      <c r="L7" s="539">
        <v>10</v>
      </c>
      <c r="M7" s="925" t="s">
        <v>522</v>
      </c>
      <c r="N7" s="926"/>
      <c r="O7" s="926"/>
    </row>
    <row r="8" spans="1:15" s="76" customFormat="1" ht="12" customHeight="1">
      <c r="A8" s="397" t="s">
        <v>442</v>
      </c>
      <c r="B8" s="539">
        <v>33</v>
      </c>
      <c r="C8" s="539">
        <v>49</v>
      </c>
      <c r="D8" s="411">
        <v>1300</v>
      </c>
      <c r="E8" s="411">
        <v>657</v>
      </c>
      <c r="F8" s="411">
        <v>643</v>
      </c>
      <c r="G8" s="539">
        <v>57</v>
      </c>
      <c r="H8" s="550">
        <v>1</v>
      </c>
      <c r="I8" s="539">
        <v>56</v>
      </c>
      <c r="J8" s="539">
        <v>6</v>
      </c>
      <c r="K8" s="539">
        <v>4</v>
      </c>
      <c r="L8" s="539">
        <v>2</v>
      </c>
      <c r="M8" s="927" t="s">
        <v>256</v>
      </c>
      <c r="N8" s="928"/>
      <c r="O8" s="928"/>
    </row>
    <row r="9" spans="1:15" s="77" customFormat="1" ht="12" customHeight="1">
      <c r="A9" s="396" t="s">
        <v>242</v>
      </c>
      <c r="B9" s="539">
        <v>34</v>
      </c>
      <c r="C9" s="539">
        <v>103</v>
      </c>
      <c r="D9" s="411">
        <v>3249</v>
      </c>
      <c r="E9" s="411">
        <v>1718</v>
      </c>
      <c r="F9" s="411">
        <v>1531</v>
      </c>
      <c r="G9" s="539">
        <v>133</v>
      </c>
      <c r="H9" s="35">
        <v>3</v>
      </c>
      <c r="I9" s="539">
        <v>130</v>
      </c>
      <c r="J9" s="539">
        <v>27</v>
      </c>
      <c r="K9" s="539">
        <v>11</v>
      </c>
      <c r="L9" s="539">
        <v>16</v>
      </c>
      <c r="M9" s="899" t="s">
        <v>523</v>
      </c>
      <c r="N9" s="900"/>
      <c r="O9" s="900"/>
    </row>
    <row r="10" spans="1:15" s="76" customFormat="1" ht="12" customHeight="1">
      <c r="A10" s="397" t="s">
        <v>443</v>
      </c>
      <c r="B10" s="539">
        <v>33</v>
      </c>
      <c r="C10" s="539">
        <v>50</v>
      </c>
      <c r="D10" s="411">
        <v>1247</v>
      </c>
      <c r="E10" s="411">
        <v>654</v>
      </c>
      <c r="F10" s="411">
        <v>593</v>
      </c>
      <c r="G10" s="539">
        <v>53</v>
      </c>
      <c r="H10" s="550" t="s">
        <v>307</v>
      </c>
      <c r="I10" s="539">
        <v>53</v>
      </c>
      <c r="J10" s="539">
        <v>6</v>
      </c>
      <c r="K10" s="539">
        <v>4</v>
      </c>
      <c r="L10" s="539">
        <v>2</v>
      </c>
      <c r="M10" s="927" t="s">
        <v>257</v>
      </c>
      <c r="N10" s="928"/>
      <c r="O10" s="928"/>
    </row>
    <row r="11" spans="1:15" s="77" customFormat="1" ht="12" customHeight="1">
      <c r="A11" s="396" t="s">
        <v>243</v>
      </c>
      <c r="B11" s="539">
        <v>35</v>
      </c>
      <c r="C11" s="539">
        <v>114</v>
      </c>
      <c r="D11" s="411">
        <v>3538</v>
      </c>
      <c r="E11" s="411">
        <v>1852</v>
      </c>
      <c r="F11" s="411">
        <v>1686</v>
      </c>
      <c r="G11" s="539">
        <v>147</v>
      </c>
      <c r="H11" s="35">
        <v>1</v>
      </c>
      <c r="I11" s="539">
        <v>146</v>
      </c>
      <c r="J11" s="539">
        <v>28</v>
      </c>
      <c r="K11" s="539">
        <v>12</v>
      </c>
      <c r="L11" s="539">
        <v>16</v>
      </c>
      <c r="M11" s="899" t="s">
        <v>524</v>
      </c>
      <c r="N11" s="900"/>
      <c r="O11" s="900"/>
    </row>
    <row r="12" spans="1:15" s="76" customFormat="1" ht="12" customHeight="1">
      <c r="A12" s="397" t="s">
        <v>444</v>
      </c>
      <c r="B12" s="539">
        <v>33</v>
      </c>
      <c r="C12" s="539">
        <v>50</v>
      </c>
      <c r="D12" s="411">
        <v>1170</v>
      </c>
      <c r="E12" s="411">
        <v>605</v>
      </c>
      <c r="F12" s="411">
        <v>565</v>
      </c>
      <c r="G12" s="539">
        <v>53</v>
      </c>
      <c r="H12" s="550" t="s">
        <v>307</v>
      </c>
      <c r="I12" s="539">
        <v>53</v>
      </c>
      <c r="J12" s="539">
        <v>5</v>
      </c>
      <c r="K12" s="539">
        <v>3</v>
      </c>
      <c r="L12" s="539">
        <v>2</v>
      </c>
      <c r="M12" s="927" t="s">
        <v>258</v>
      </c>
      <c r="N12" s="928"/>
      <c r="O12" s="928"/>
    </row>
    <row r="13" spans="1:15" s="77" customFormat="1" ht="12" customHeight="1">
      <c r="A13" s="396" t="s">
        <v>244</v>
      </c>
      <c r="B13" s="539">
        <v>36</v>
      </c>
      <c r="C13" s="539">
        <v>117</v>
      </c>
      <c r="D13" s="411">
        <v>3415</v>
      </c>
      <c r="E13" s="411">
        <v>1737</v>
      </c>
      <c r="F13" s="411">
        <v>1678</v>
      </c>
      <c r="G13" s="539">
        <v>152</v>
      </c>
      <c r="H13" s="35">
        <v>2</v>
      </c>
      <c r="I13" s="539">
        <v>150</v>
      </c>
      <c r="J13" s="539">
        <v>21</v>
      </c>
      <c r="K13" s="539">
        <v>9</v>
      </c>
      <c r="L13" s="539">
        <v>12</v>
      </c>
      <c r="M13" s="899" t="s">
        <v>525</v>
      </c>
      <c r="N13" s="900"/>
      <c r="O13" s="900"/>
    </row>
    <row r="14" spans="1:15" s="76" customFormat="1" ht="12" customHeight="1">
      <c r="A14" s="397" t="s">
        <v>445</v>
      </c>
      <c r="B14" s="539">
        <v>33</v>
      </c>
      <c r="C14" s="539">
        <v>48</v>
      </c>
      <c r="D14" s="411">
        <v>1013</v>
      </c>
      <c r="E14" s="411">
        <v>537</v>
      </c>
      <c r="F14" s="411">
        <v>476</v>
      </c>
      <c r="G14" s="539">
        <v>51</v>
      </c>
      <c r="H14" s="550" t="s">
        <v>307</v>
      </c>
      <c r="I14" s="539">
        <v>51</v>
      </c>
      <c r="J14" s="539">
        <v>10</v>
      </c>
      <c r="K14" s="539">
        <v>4</v>
      </c>
      <c r="L14" s="539">
        <v>6</v>
      </c>
      <c r="M14" s="927" t="s">
        <v>259</v>
      </c>
      <c r="N14" s="928"/>
      <c r="O14" s="928"/>
    </row>
    <row r="15" spans="1:15" s="77" customFormat="1" ht="12" customHeight="1">
      <c r="A15" s="396" t="s">
        <v>245</v>
      </c>
      <c r="B15" s="539">
        <v>36</v>
      </c>
      <c r="C15" s="539">
        <v>128</v>
      </c>
      <c r="D15" s="411">
        <v>3680</v>
      </c>
      <c r="E15" s="411">
        <v>1935</v>
      </c>
      <c r="F15" s="411">
        <v>1745</v>
      </c>
      <c r="G15" s="539">
        <v>175</v>
      </c>
      <c r="H15" s="35">
        <v>3</v>
      </c>
      <c r="I15" s="539">
        <v>172</v>
      </c>
      <c r="J15" s="539">
        <v>35</v>
      </c>
      <c r="K15" s="539">
        <v>14</v>
      </c>
      <c r="L15" s="539">
        <v>21</v>
      </c>
      <c r="M15" s="899" t="s">
        <v>526</v>
      </c>
      <c r="N15" s="900"/>
      <c r="O15" s="900"/>
    </row>
    <row r="16" spans="1:15" s="77" customFormat="1" ht="12" customHeight="1">
      <c r="A16" s="397" t="s">
        <v>446</v>
      </c>
      <c r="B16" s="539">
        <v>33</v>
      </c>
      <c r="C16" s="539">
        <v>49</v>
      </c>
      <c r="D16" s="411">
        <v>924</v>
      </c>
      <c r="E16" s="411">
        <v>493</v>
      </c>
      <c r="F16" s="411">
        <v>431</v>
      </c>
      <c r="G16" s="539">
        <v>52</v>
      </c>
      <c r="H16" s="35" t="s">
        <v>975</v>
      </c>
      <c r="I16" s="539">
        <v>52</v>
      </c>
      <c r="J16" s="539">
        <v>10</v>
      </c>
      <c r="K16" s="539">
        <v>4</v>
      </c>
      <c r="L16" s="539">
        <v>6</v>
      </c>
      <c r="M16" s="319" t="s">
        <v>260</v>
      </c>
      <c r="N16" s="219"/>
      <c r="O16" s="219"/>
    </row>
    <row r="17" spans="1:15" s="84" customFormat="1" ht="12" customHeight="1">
      <c r="A17" s="87" t="s">
        <v>387</v>
      </c>
      <c r="B17" s="540">
        <v>67</v>
      </c>
      <c r="C17" s="541">
        <v>176</v>
      </c>
      <c r="D17" s="413">
        <f>SUM(E17:F17)</f>
        <v>4658</v>
      </c>
      <c r="E17" s="412">
        <v>2401</v>
      </c>
      <c r="F17" s="412">
        <v>2257</v>
      </c>
      <c r="G17" s="546">
        <f>SUM(H17:I17)</f>
        <v>233</v>
      </c>
      <c r="H17" s="543">
        <v>4</v>
      </c>
      <c r="I17" s="541">
        <v>229</v>
      </c>
      <c r="J17" s="546">
        <f>SUM(K17:L17)</f>
        <v>45</v>
      </c>
      <c r="K17" s="541">
        <v>18</v>
      </c>
      <c r="L17" s="548">
        <v>27</v>
      </c>
      <c r="M17" s="921" t="s">
        <v>387</v>
      </c>
      <c r="N17" s="922"/>
      <c r="O17" s="922"/>
    </row>
    <row r="18" spans="1:15" s="84" customFormat="1" ht="12" customHeight="1">
      <c r="A18" s="205" t="s">
        <v>361</v>
      </c>
      <c r="B18" s="542">
        <v>68</v>
      </c>
      <c r="C18" s="542">
        <v>175</v>
      </c>
      <c r="D18" s="414">
        <f>SUM(E18:F18)</f>
        <v>4417</v>
      </c>
      <c r="E18" s="414">
        <v>2301</v>
      </c>
      <c r="F18" s="414">
        <v>2116</v>
      </c>
      <c r="G18" s="542">
        <f>SUM(H18:I18)</f>
        <v>246</v>
      </c>
      <c r="H18" s="544">
        <v>5</v>
      </c>
      <c r="I18" s="542">
        <v>241</v>
      </c>
      <c r="J18" s="542">
        <f>SUM(K18:L18)</f>
        <v>50</v>
      </c>
      <c r="K18" s="542">
        <v>20</v>
      </c>
      <c r="L18" s="549">
        <v>30</v>
      </c>
      <c r="M18" s="923" t="s">
        <v>527</v>
      </c>
      <c r="N18" s="924"/>
      <c r="O18" s="924"/>
    </row>
    <row r="19" spans="1:25" s="84" customFormat="1" ht="8.25" customHeight="1">
      <c r="A19" s="82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81"/>
      <c r="T19" s="81"/>
      <c r="U19" s="82"/>
      <c r="V19" s="82"/>
      <c r="W19" s="317"/>
      <c r="X19" s="83"/>
      <c r="Y19" s="83"/>
    </row>
    <row r="20" spans="1:14" s="124" customFormat="1" ht="12" customHeight="1">
      <c r="A20" s="881" t="s">
        <v>448</v>
      </c>
      <c r="B20" s="878" t="s">
        <v>368</v>
      </c>
      <c r="C20" s="892"/>
      <c r="D20" s="872"/>
      <c r="E20" s="891" t="s">
        <v>369</v>
      </c>
      <c r="F20" s="892"/>
      <c r="G20" s="872"/>
      <c r="H20" s="891" t="s">
        <v>370</v>
      </c>
      <c r="I20" s="879"/>
      <c r="J20" s="879"/>
      <c r="K20" s="880"/>
      <c r="L20" s="884" t="s">
        <v>530</v>
      </c>
      <c r="M20" s="885"/>
      <c r="N20" s="706"/>
    </row>
    <row r="21" spans="1:14" s="712" customFormat="1" ht="12" customHeight="1">
      <c r="A21" s="882"/>
      <c r="B21" s="873"/>
      <c r="C21" s="874"/>
      <c r="D21" s="875"/>
      <c r="E21" s="873"/>
      <c r="F21" s="874"/>
      <c r="G21" s="875"/>
      <c r="H21" s="867" t="s">
        <v>371</v>
      </c>
      <c r="I21" s="868"/>
      <c r="J21" s="868"/>
      <c r="K21" s="869"/>
      <c r="L21" s="886"/>
      <c r="M21" s="887"/>
      <c r="N21" s="706"/>
    </row>
    <row r="22" spans="1:14" s="712" customFormat="1" ht="15" customHeight="1">
      <c r="A22" s="882"/>
      <c r="B22" s="919" t="s">
        <v>372</v>
      </c>
      <c r="C22" s="919" t="s">
        <v>373</v>
      </c>
      <c r="D22" s="919" t="s">
        <v>374</v>
      </c>
      <c r="E22" s="919" t="s">
        <v>372</v>
      </c>
      <c r="F22" s="919" t="s">
        <v>373</v>
      </c>
      <c r="G22" s="919" t="s">
        <v>374</v>
      </c>
      <c r="H22" s="705" t="s">
        <v>375</v>
      </c>
      <c r="I22" s="714" t="s">
        <v>376</v>
      </c>
      <c r="J22" s="713" t="s">
        <v>377</v>
      </c>
      <c r="K22" s="715" t="s">
        <v>378</v>
      </c>
      <c r="L22" s="886"/>
      <c r="M22" s="887"/>
      <c r="N22" s="706"/>
    </row>
    <row r="23" spans="1:14" s="712" customFormat="1" ht="24" customHeight="1">
      <c r="A23" s="883"/>
      <c r="B23" s="920"/>
      <c r="C23" s="920"/>
      <c r="D23" s="920"/>
      <c r="E23" s="920"/>
      <c r="F23" s="920"/>
      <c r="G23" s="920"/>
      <c r="H23" s="717" t="s">
        <v>381</v>
      </c>
      <c r="I23" s="718" t="s">
        <v>382</v>
      </c>
      <c r="J23" s="718" t="s">
        <v>383</v>
      </c>
      <c r="K23" s="718" t="s">
        <v>384</v>
      </c>
      <c r="L23" s="888"/>
      <c r="M23" s="889"/>
      <c r="N23" s="706"/>
    </row>
    <row r="24" spans="1:14" s="77" customFormat="1" ht="12" customHeight="1">
      <c r="A24" s="396" t="s">
        <v>241</v>
      </c>
      <c r="B24" s="539">
        <v>248</v>
      </c>
      <c r="C24" s="539">
        <v>132</v>
      </c>
      <c r="D24" s="539">
        <v>116</v>
      </c>
      <c r="E24" s="411">
        <v>2804</v>
      </c>
      <c r="F24" s="411">
        <v>1487</v>
      </c>
      <c r="G24" s="411">
        <v>1317</v>
      </c>
      <c r="H24" s="539">
        <v>127</v>
      </c>
      <c r="I24" s="539">
        <v>105</v>
      </c>
      <c r="J24" s="35">
        <v>20</v>
      </c>
      <c r="K24" s="35">
        <v>2</v>
      </c>
      <c r="L24" s="294" t="s">
        <v>522</v>
      </c>
      <c r="M24" s="295"/>
      <c r="N24" s="402"/>
    </row>
    <row r="25" spans="1:14" s="76" customFormat="1" ht="12" customHeight="1">
      <c r="A25" s="397" t="s">
        <v>442</v>
      </c>
      <c r="B25" s="539">
        <v>175</v>
      </c>
      <c r="C25" s="539">
        <v>88</v>
      </c>
      <c r="D25" s="539">
        <v>87</v>
      </c>
      <c r="E25" s="411">
        <v>1192</v>
      </c>
      <c r="F25" s="411">
        <v>610</v>
      </c>
      <c r="G25" s="411">
        <v>582</v>
      </c>
      <c r="H25" s="539">
        <v>49</v>
      </c>
      <c r="I25" s="539">
        <v>49</v>
      </c>
      <c r="J25" s="41" t="s">
        <v>307</v>
      </c>
      <c r="K25" s="78" t="s">
        <v>307</v>
      </c>
      <c r="L25" s="293" t="s">
        <v>256</v>
      </c>
      <c r="M25" s="354"/>
      <c r="N25" s="403"/>
    </row>
    <row r="26" spans="1:14" s="77" customFormat="1" ht="12" customHeight="1">
      <c r="A26" s="396" t="s">
        <v>242</v>
      </c>
      <c r="B26" s="539">
        <v>274</v>
      </c>
      <c r="C26" s="539">
        <v>150</v>
      </c>
      <c r="D26" s="539">
        <v>124</v>
      </c>
      <c r="E26" s="411">
        <v>2983</v>
      </c>
      <c r="F26" s="411">
        <v>1571</v>
      </c>
      <c r="G26" s="411">
        <v>1412</v>
      </c>
      <c r="H26" s="539">
        <v>103</v>
      </c>
      <c r="I26" s="539">
        <v>103</v>
      </c>
      <c r="J26" s="41" t="s">
        <v>307</v>
      </c>
      <c r="K26" s="78" t="s">
        <v>307</v>
      </c>
      <c r="L26" s="292" t="s">
        <v>523</v>
      </c>
      <c r="M26" s="353"/>
      <c r="N26" s="402"/>
    </row>
    <row r="27" spans="1:14" s="76" customFormat="1" ht="12" customHeight="1">
      <c r="A27" s="397" t="s">
        <v>443</v>
      </c>
      <c r="B27" s="539">
        <v>193</v>
      </c>
      <c r="C27" s="539">
        <v>106</v>
      </c>
      <c r="D27" s="539">
        <v>87</v>
      </c>
      <c r="E27" s="411">
        <v>1149</v>
      </c>
      <c r="F27" s="411">
        <v>597</v>
      </c>
      <c r="G27" s="411">
        <v>552</v>
      </c>
      <c r="H27" s="539">
        <v>50</v>
      </c>
      <c r="I27" s="539">
        <v>50</v>
      </c>
      <c r="J27" s="41" t="s">
        <v>307</v>
      </c>
      <c r="K27" s="78" t="s">
        <v>307</v>
      </c>
      <c r="L27" s="293" t="s">
        <v>257</v>
      </c>
      <c r="M27" s="354"/>
      <c r="N27" s="403"/>
    </row>
    <row r="28" spans="1:14" s="77" customFormat="1" ht="12" customHeight="1">
      <c r="A28" s="396" t="s">
        <v>243</v>
      </c>
      <c r="B28" s="539">
        <v>358</v>
      </c>
      <c r="C28" s="539">
        <v>196</v>
      </c>
      <c r="D28" s="539">
        <v>162</v>
      </c>
      <c r="E28" s="411">
        <v>2983</v>
      </c>
      <c r="F28" s="411">
        <v>1592</v>
      </c>
      <c r="G28" s="411">
        <v>1391</v>
      </c>
      <c r="H28" s="539">
        <v>117</v>
      </c>
      <c r="I28" s="539">
        <v>117</v>
      </c>
      <c r="J28" s="41" t="s">
        <v>307</v>
      </c>
      <c r="K28" s="78" t="s">
        <v>307</v>
      </c>
      <c r="L28" s="292" t="s">
        <v>524</v>
      </c>
      <c r="M28" s="353"/>
      <c r="N28" s="402"/>
    </row>
    <row r="29" spans="1:14" s="76" customFormat="1" ht="12" customHeight="1">
      <c r="A29" s="397" t="s">
        <v>444</v>
      </c>
      <c r="B29" s="539">
        <v>119</v>
      </c>
      <c r="C29" s="539">
        <v>57</v>
      </c>
      <c r="D29" s="539">
        <v>62</v>
      </c>
      <c r="E29" s="411">
        <v>1086</v>
      </c>
      <c r="F29" s="411">
        <v>564</v>
      </c>
      <c r="G29" s="411">
        <v>522</v>
      </c>
      <c r="H29" s="539">
        <v>50</v>
      </c>
      <c r="I29" s="539">
        <v>50</v>
      </c>
      <c r="J29" s="41" t="s">
        <v>307</v>
      </c>
      <c r="K29" s="78" t="s">
        <v>307</v>
      </c>
      <c r="L29" s="293" t="s">
        <v>258</v>
      </c>
      <c r="M29" s="354"/>
      <c r="N29" s="403"/>
    </row>
    <row r="30" spans="1:14" s="77" customFormat="1" ht="12" customHeight="1">
      <c r="A30" s="396" t="s">
        <v>244</v>
      </c>
      <c r="B30" s="539">
        <v>409</v>
      </c>
      <c r="C30" s="539">
        <v>216</v>
      </c>
      <c r="D30" s="539">
        <v>193</v>
      </c>
      <c r="E30" s="411">
        <v>3169</v>
      </c>
      <c r="F30" s="411">
        <v>1635</v>
      </c>
      <c r="G30" s="411">
        <v>1534</v>
      </c>
      <c r="H30" s="539">
        <v>124</v>
      </c>
      <c r="I30" s="539">
        <v>124</v>
      </c>
      <c r="J30" s="41" t="s">
        <v>307</v>
      </c>
      <c r="K30" s="78" t="s">
        <v>307</v>
      </c>
      <c r="L30" s="292" t="s">
        <v>525</v>
      </c>
      <c r="M30" s="353"/>
      <c r="N30" s="402"/>
    </row>
    <row r="31" spans="1:14" s="76" customFormat="1" ht="12" customHeight="1">
      <c r="A31" s="397" t="s">
        <v>445</v>
      </c>
      <c r="B31" s="539">
        <v>118</v>
      </c>
      <c r="C31" s="539">
        <v>67</v>
      </c>
      <c r="D31" s="539">
        <v>51</v>
      </c>
      <c r="E31" s="411">
        <v>1036</v>
      </c>
      <c r="F31" s="411">
        <v>536</v>
      </c>
      <c r="G31" s="411">
        <v>500</v>
      </c>
      <c r="H31" s="539">
        <v>51</v>
      </c>
      <c r="I31" s="539">
        <v>51</v>
      </c>
      <c r="J31" s="41" t="s">
        <v>307</v>
      </c>
      <c r="K31" s="78" t="s">
        <v>307</v>
      </c>
      <c r="L31" s="293" t="s">
        <v>259</v>
      </c>
      <c r="M31" s="354"/>
      <c r="N31" s="403"/>
    </row>
    <row r="32" spans="1:14" s="77" customFormat="1" ht="12" customHeight="1">
      <c r="A32" s="396" t="s">
        <v>245</v>
      </c>
      <c r="B32" s="539">
        <v>397</v>
      </c>
      <c r="C32" s="539">
        <v>198</v>
      </c>
      <c r="D32" s="539">
        <v>199</v>
      </c>
      <c r="E32" s="411">
        <v>3097</v>
      </c>
      <c r="F32" s="411">
        <v>1612</v>
      </c>
      <c r="G32" s="411">
        <v>1485</v>
      </c>
      <c r="H32" s="539">
        <v>128</v>
      </c>
      <c r="I32" s="539">
        <v>128</v>
      </c>
      <c r="J32" s="41" t="s">
        <v>307</v>
      </c>
      <c r="K32" s="78" t="s">
        <v>307</v>
      </c>
      <c r="L32" s="292" t="s">
        <v>526</v>
      </c>
      <c r="M32" s="353"/>
      <c r="N32" s="402"/>
    </row>
    <row r="33" spans="1:14" s="77" customFormat="1" ht="12" customHeight="1">
      <c r="A33" s="397" t="s">
        <v>446</v>
      </c>
      <c r="B33" s="539">
        <v>174</v>
      </c>
      <c r="C33" s="539">
        <v>92</v>
      </c>
      <c r="D33" s="539">
        <v>82</v>
      </c>
      <c r="E33" s="411">
        <v>989</v>
      </c>
      <c r="F33" s="411">
        <v>532</v>
      </c>
      <c r="G33" s="411">
        <v>457</v>
      </c>
      <c r="H33" s="539">
        <v>49</v>
      </c>
      <c r="I33" s="539">
        <v>49</v>
      </c>
      <c r="J33" s="41" t="s">
        <v>307</v>
      </c>
      <c r="K33" s="78" t="s">
        <v>307</v>
      </c>
      <c r="L33" s="293" t="s">
        <v>260</v>
      </c>
      <c r="M33" s="326"/>
      <c r="N33" s="398"/>
    </row>
    <row r="34" spans="1:14" s="84" customFormat="1" ht="12" customHeight="1">
      <c r="A34" s="87" t="s">
        <v>387</v>
      </c>
      <c r="B34" s="546">
        <f>SUM(C34:D34)</f>
        <v>810</v>
      </c>
      <c r="C34" s="546">
        <v>442</v>
      </c>
      <c r="D34" s="546">
        <v>368</v>
      </c>
      <c r="E34" s="413">
        <f>SUM(F34:G34)</f>
        <v>3791</v>
      </c>
      <c r="F34" s="413">
        <v>1992</v>
      </c>
      <c r="G34" s="413">
        <v>1799</v>
      </c>
      <c r="H34" s="539">
        <v>176</v>
      </c>
      <c r="I34" s="539">
        <v>176</v>
      </c>
      <c r="J34" s="41" t="s">
        <v>307</v>
      </c>
      <c r="K34" s="78" t="s">
        <v>307</v>
      </c>
      <c r="L34" s="921" t="s">
        <v>387</v>
      </c>
      <c r="M34" s="922"/>
      <c r="N34" s="341"/>
    </row>
    <row r="35" spans="1:14" s="84" customFormat="1" ht="12" customHeight="1">
      <c r="A35" s="205" t="s">
        <v>361</v>
      </c>
      <c r="B35" s="542">
        <f>SUM(C35:D35)</f>
        <v>843</v>
      </c>
      <c r="C35" s="542">
        <v>444</v>
      </c>
      <c r="D35" s="542">
        <v>399</v>
      </c>
      <c r="E35" s="414">
        <f>SUM(F35:G35)</f>
        <v>3862</v>
      </c>
      <c r="F35" s="414">
        <v>1980</v>
      </c>
      <c r="G35" s="414">
        <v>1882</v>
      </c>
      <c r="H35" s="547">
        <v>180</v>
      </c>
      <c r="I35" s="547">
        <v>180</v>
      </c>
      <c r="J35" s="203" t="s">
        <v>621</v>
      </c>
      <c r="K35" s="205" t="s">
        <v>621</v>
      </c>
      <c r="L35" s="923" t="s">
        <v>527</v>
      </c>
      <c r="M35" s="924"/>
      <c r="N35" s="335"/>
    </row>
    <row r="36" spans="1:23" s="323" customFormat="1" ht="23.25" customHeight="1">
      <c r="A36" s="320" t="s">
        <v>531</v>
      </c>
      <c r="B36" s="321"/>
      <c r="C36" s="321"/>
      <c r="D36" s="321"/>
      <c r="E36" s="321"/>
      <c r="F36" s="321"/>
      <c r="G36" s="322"/>
      <c r="H36" s="918" t="s">
        <v>532</v>
      </c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8"/>
      <c r="T36" s="918"/>
      <c r="U36" s="918"/>
      <c r="V36" s="918"/>
      <c r="W36" s="918"/>
    </row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</sheetData>
  <mergeCells count="44">
    <mergeCell ref="M12:O12"/>
    <mergeCell ref="M13:O13"/>
    <mergeCell ref="L35:M35"/>
    <mergeCell ref="M14:O14"/>
    <mergeCell ref="M15:O15"/>
    <mergeCell ref="L20:M23"/>
    <mergeCell ref="L34:M34"/>
    <mergeCell ref="B22:B23"/>
    <mergeCell ref="C22:C23"/>
    <mergeCell ref="H20:K20"/>
    <mergeCell ref="H21:K21"/>
    <mergeCell ref="B20:D21"/>
    <mergeCell ref="E20:G21"/>
    <mergeCell ref="D22:D23"/>
    <mergeCell ref="E22:E23"/>
    <mergeCell ref="F22:F23"/>
    <mergeCell ref="G22:G23"/>
    <mergeCell ref="A20:A23"/>
    <mergeCell ref="J3:L4"/>
    <mergeCell ref="B3:B4"/>
    <mergeCell ref="C3:C4"/>
    <mergeCell ref="D3:F4"/>
    <mergeCell ref="G3:I4"/>
    <mergeCell ref="D5:D6"/>
    <mergeCell ref="E5:E6"/>
    <mergeCell ref="F5:F6"/>
    <mergeCell ref="G5:G6"/>
    <mergeCell ref="A1:O1"/>
    <mergeCell ref="A3:A6"/>
    <mergeCell ref="L5:L6"/>
    <mergeCell ref="H5:H6"/>
    <mergeCell ref="I5:I6"/>
    <mergeCell ref="M3:O6"/>
    <mergeCell ref="L2:O2"/>
    <mergeCell ref="H36:W36"/>
    <mergeCell ref="J5:J6"/>
    <mergeCell ref="K5:K6"/>
    <mergeCell ref="M17:O17"/>
    <mergeCell ref="M18:O18"/>
    <mergeCell ref="M7:O7"/>
    <mergeCell ref="M8:O8"/>
    <mergeCell ref="M9:O9"/>
    <mergeCell ref="M10:O10"/>
    <mergeCell ref="M11:O1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3">
      <selection activeCell="M7" sqref="M7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7.00390625" style="0" customWidth="1"/>
    <col min="4" max="4" width="8.5742187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0" max="10" width="7.57421875" style="0" customWidth="1"/>
    <col min="11" max="11" width="9.7109375" style="0" customWidth="1"/>
    <col min="13" max="13" width="8.8515625" style="0" customWidth="1"/>
    <col min="14" max="14" width="9.421875" style="0" customWidth="1"/>
    <col min="16" max="16" width="8.57421875" style="0" customWidth="1"/>
    <col min="17" max="17" width="12.7109375" style="0" customWidth="1"/>
  </cols>
  <sheetData>
    <row r="1" spans="1:17" s="22" customFormat="1" ht="32.25" customHeight="1">
      <c r="A1" s="901" t="s">
        <v>705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</row>
    <row r="2" spans="1:17" s="1" customFormat="1" ht="18" customHeight="1">
      <c r="A2" s="791" t="s">
        <v>706</v>
      </c>
      <c r="B2" s="178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Q2" s="227" t="s">
        <v>707</v>
      </c>
    </row>
    <row r="3" spans="1:17" s="124" customFormat="1" ht="27" customHeight="1">
      <c r="A3" s="1020" t="s">
        <v>708</v>
      </c>
      <c r="B3" s="1049" t="s">
        <v>709</v>
      </c>
      <c r="C3" s="950" t="s">
        <v>710</v>
      </c>
      <c r="D3" s="951"/>
      <c r="E3" s="951"/>
      <c r="F3" s="951"/>
      <c r="G3" s="951"/>
      <c r="H3" s="951"/>
      <c r="I3" s="952"/>
      <c r="J3" s="950" t="s">
        <v>711</v>
      </c>
      <c r="K3" s="951"/>
      <c r="L3" s="951"/>
      <c r="M3" s="951"/>
      <c r="N3" s="952"/>
      <c r="O3" s="1051" t="s">
        <v>1022</v>
      </c>
      <c r="P3" s="1051" t="s">
        <v>1023</v>
      </c>
      <c r="Q3" s="1048" t="s">
        <v>712</v>
      </c>
    </row>
    <row r="4" spans="1:17" s="124" customFormat="1" ht="27" customHeight="1">
      <c r="A4" s="958"/>
      <c r="B4" s="1050"/>
      <c r="C4" s="954" t="s">
        <v>424</v>
      </c>
      <c r="D4" s="955"/>
      <c r="E4" s="955"/>
      <c r="F4" s="955"/>
      <c r="G4" s="955"/>
      <c r="H4" s="955"/>
      <c r="I4" s="956"/>
      <c r="J4" s="954" t="s">
        <v>425</v>
      </c>
      <c r="K4" s="955"/>
      <c r="L4" s="955"/>
      <c r="M4" s="955"/>
      <c r="N4" s="956"/>
      <c r="O4" s="1052"/>
      <c r="P4" s="1052"/>
      <c r="Q4" s="959"/>
    </row>
    <row r="5" spans="1:17" s="124" customFormat="1" ht="33.75" customHeight="1">
      <c r="A5" s="958"/>
      <c r="B5" s="1050"/>
      <c r="C5" s="714" t="s">
        <v>714</v>
      </c>
      <c r="D5" s="714" t="s">
        <v>715</v>
      </c>
      <c r="E5" s="714" t="s">
        <v>716</v>
      </c>
      <c r="F5" s="715" t="s">
        <v>1020</v>
      </c>
      <c r="G5" s="715" t="s">
        <v>1019</v>
      </c>
      <c r="H5" s="715" t="s">
        <v>1021</v>
      </c>
      <c r="I5" s="715" t="s">
        <v>1024</v>
      </c>
      <c r="J5" s="714" t="s">
        <v>714</v>
      </c>
      <c r="K5" s="714" t="s">
        <v>717</v>
      </c>
      <c r="L5" s="714" t="s">
        <v>718</v>
      </c>
      <c r="M5" s="714" t="s">
        <v>719</v>
      </c>
      <c r="N5" s="714" t="s">
        <v>720</v>
      </c>
      <c r="O5" s="1052"/>
      <c r="P5" s="1052"/>
      <c r="Q5" s="959"/>
    </row>
    <row r="6" spans="1:17" s="124" customFormat="1" ht="27" customHeight="1">
      <c r="A6" s="958"/>
      <c r="B6" s="739"/>
      <c r="C6" s="763"/>
      <c r="D6" s="739"/>
      <c r="E6" s="739"/>
      <c r="F6" s="737"/>
      <c r="G6" s="739"/>
      <c r="H6" s="784"/>
      <c r="I6" s="739" t="s">
        <v>721</v>
      </c>
      <c r="J6" s="763"/>
      <c r="K6" s="739" t="s">
        <v>722</v>
      </c>
      <c r="L6" s="739"/>
      <c r="M6" s="739"/>
      <c r="N6" s="739" t="s">
        <v>721</v>
      </c>
      <c r="O6" s="739" t="s">
        <v>723</v>
      </c>
      <c r="P6" s="5" t="s">
        <v>739</v>
      </c>
      <c r="Q6" s="959"/>
    </row>
    <row r="7" spans="1:17" s="124" customFormat="1" ht="27" customHeight="1">
      <c r="A7" s="958"/>
      <c r="B7" s="739" t="s">
        <v>724</v>
      </c>
      <c r="C7" s="763"/>
      <c r="D7" s="739" t="s">
        <v>725</v>
      </c>
      <c r="E7" s="739"/>
      <c r="F7" s="739" t="s">
        <v>726</v>
      </c>
      <c r="G7" s="739" t="s">
        <v>727</v>
      </c>
      <c r="H7" s="739" t="s">
        <v>728</v>
      </c>
      <c r="I7" s="739" t="s">
        <v>729</v>
      </c>
      <c r="J7" s="763"/>
      <c r="K7" s="739" t="s">
        <v>729</v>
      </c>
      <c r="L7" s="739"/>
      <c r="M7" s="739" t="s">
        <v>728</v>
      </c>
      <c r="N7" s="739" t="s">
        <v>729</v>
      </c>
      <c r="O7" s="739" t="s">
        <v>730</v>
      </c>
      <c r="P7" s="5" t="s">
        <v>703</v>
      </c>
      <c r="Q7" s="959"/>
    </row>
    <row r="8" spans="1:17" s="124" customFormat="1" ht="27" customHeight="1">
      <c r="A8" s="956"/>
      <c r="B8" s="740" t="s">
        <v>731</v>
      </c>
      <c r="C8" s="757" t="s">
        <v>731</v>
      </c>
      <c r="D8" s="740" t="s">
        <v>732</v>
      </c>
      <c r="E8" s="740" t="s">
        <v>733</v>
      </c>
      <c r="F8" s="764" t="s">
        <v>734</v>
      </c>
      <c r="G8" s="740" t="s">
        <v>735</v>
      </c>
      <c r="H8" s="740" t="s">
        <v>736</v>
      </c>
      <c r="I8" s="740" t="s">
        <v>737</v>
      </c>
      <c r="J8" s="757" t="s">
        <v>731</v>
      </c>
      <c r="K8" s="740" t="s">
        <v>737</v>
      </c>
      <c r="L8" s="740" t="s">
        <v>738</v>
      </c>
      <c r="M8" s="740" t="s">
        <v>736</v>
      </c>
      <c r="N8" s="740" t="s">
        <v>737</v>
      </c>
      <c r="O8" s="740" t="s">
        <v>736</v>
      </c>
      <c r="P8" s="211" t="s">
        <v>704</v>
      </c>
      <c r="Q8" s="954"/>
    </row>
    <row r="9" spans="1:17" s="76" customFormat="1" ht="30" customHeight="1">
      <c r="A9" s="135" t="s">
        <v>1013</v>
      </c>
      <c r="B9" s="221">
        <f>SUM(C9+J9+O9+P9)</f>
        <v>53</v>
      </c>
      <c r="C9" s="221">
        <f>SUM(D9:I9)</f>
        <v>17</v>
      </c>
      <c r="D9" s="221">
        <v>0</v>
      </c>
      <c r="E9" s="221">
        <v>4</v>
      </c>
      <c r="F9" s="221">
        <v>3</v>
      </c>
      <c r="G9" s="221">
        <v>5</v>
      </c>
      <c r="H9" s="221">
        <v>1</v>
      </c>
      <c r="I9" s="221">
        <v>4</v>
      </c>
      <c r="J9" s="221">
        <f>SUM(K9:N9)</f>
        <v>35</v>
      </c>
      <c r="K9" s="221">
        <v>9</v>
      </c>
      <c r="L9" s="221">
        <v>18</v>
      </c>
      <c r="M9" s="221">
        <v>7</v>
      </c>
      <c r="N9" s="221">
        <v>1</v>
      </c>
      <c r="O9" s="221">
        <v>1</v>
      </c>
      <c r="P9" s="222">
        <v>0</v>
      </c>
      <c r="Q9" s="37" t="s">
        <v>396</v>
      </c>
    </row>
    <row r="10" spans="1:17" s="76" customFormat="1" ht="30" customHeight="1">
      <c r="A10" s="135" t="s">
        <v>646</v>
      </c>
      <c r="B10" s="136">
        <v>75</v>
      </c>
      <c r="C10" s="136">
        <v>15</v>
      </c>
      <c r="D10" s="221">
        <v>0</v>
      </c>
      <c r="E10" s="136" t="s">
        <v>307</v>
      </c>
      <c r="F10" s="136">
        <v>2</v>
      </c>
      <c r="G10" s="136">
        <v>11</v>
      </c>
      <c r="H10" s="136">
        <v>1</v>
      </c>
      <c r="I10" s="136">
        <v>1</v>
      </c>
      <c r="J10" s="39">
        <v>60</v>
      </c>
      <c r="K10" s="136">
        <v>3</v>
      </c>
      <c r="L10" s="136">
        <v>41</v>
      </c>
      <c r="M10" s="136">
        <v>9</v>
      </c>
      <c r="N10" s="136">
        <v>7</v>
      </c>
      <c r="O10" s="136" t="s">
        <v>307</v>
      </c>
      <c r="P10" s="222">
        <v>0</v>
      </c>
      <c r="Q10" s="40" t="s">
        <v>1003</v>
      </c>
    </row>
    <row r="11" spans="1:17" s="76" customFormat="1" ht="30" customHeight="1">
      <c r="A11" s="135" t="s">
        <v>1014</v>
      </c>
      <c r="B11" s="221">
        <f>SUM(C11+J11+O11+P11)</f>
        <v>57</v>
      </c>
      <c r="C11" s="221">
        <f>SUM(D11:I11)</f>
        <v>17</v>
      </c>
      <c r="D11" s="221">
        <v>0</v>
      </c>
      <c r="E11" s="221">
        <v>4</v>
      </c>
      <c r="F11" s="221">
        <v>3</v>
      </c>
      <c r="G11" s="221">
        <v>5</v>
      </c>
      <c r="H11" s="221">
        <v>1</v>
      </c>
      <c r="I11" s="221">
        <v>4</v>
      </c>
      <c r="J11" s="221">
        <f>SUM(K11:N11)</f>
        <v>38</v>
      </c>
      <c r="K11" s="221">
        <v>10</v>
      </c>
      <c r="L11" s="221">
        <v>19</v>
      </c>
      <c r="M11" s="221">
        <v>7</v>
      </c>
      <c r="N11" s="221">
        <v>2</v>
      </c>
      <c r="O11" s="221">
        <v>2</v>
      </c>
      <c r="P11" s="222">
        <v>0</v>
      </c>
      <c r="Q11" s="42" t="s">
        <v>397</v>
      </c>
    </row>
    <row r="12" spans="1:17" s="76" customFormat="1" ht="30" customHeight="1">
      <c r="A12" s="135" t="s">
        <v>648</v>
      </c>
      <c r="B12" s="136">
        <v>75</v>
      </c>
      <c r="C12" s="136">
        <v>15</v>
      </c>
      <c r="D12" s="221">
        <v>0</v>
      </c>
      <c r="E12" s="136" t="s">
        <v>307</v>
      </c>
      <c r="F12" s="136">
        <v>2</v>
      </c>
      <c r="G12" s="136">
        <v>11</v>
      </c>
      <c r="H12" s="136">
        <v>1</v>
      </c>
      <c r="I12" s="136">
        <v>1</v>
      </c>
      <c r="J12" s="39">
        <v>60</v>
      </c>
      <c r="K12" s="136">
        <v>3</v>
      </c>
      <c r="L12" s="136">
        <v>41</v>
      </c>
      <c r="M12" s="136">
        <v>9</v>
      </c>
      <c r="N12" s="136">
        <v>7</v>
      </c>
      <c r="O12" s="136" t="s">
        <v>307</v>
      </c>
      <c r="P12" s="222">
        <v>0</v>
      </c>
      <c r="Q12" s="40" t="s">
        <v>992</v>
      </c>
    </row>
    <row r="13" spans="1:17" s="76" customFormat="1" ht="30" customHeight="1">
      <c r="A13" s="135" t="s">
        <v>1015</v>
      </c>
      <c r="B13" s="221">
        <v>57</v>
      </c>
      <c r="C13" s="221">
        <v>17</v>
      </c>
      <c r="D13" s="221">
        <v>0</v>
      </c>
      <c r="E13" s="221">
        <v>4</v>
      </c>
      <c r="F13" s="221">
        <v>3</v>
      </c>
      <c r="G13" s="221">
        <v>5</v>
      </c>
      <c r="H13" s="221">
        <v>1</v>
      </c>
      <c r="I13" s="221">
        <v>4</v>
      </c>
      <c r="J13" s="221">
        <v>38</v>
      </c>
      <c r="K13" s="221">
        <v>10</v>
      </c>
      <c r="L13" s="221">
        <v>19</v>
      </c>
      <c r="M13" s="221">
        <v>7</v>
      </c>
      <c r="N13" s="221">
        <v>2</v>
      </c>
      <c r="O13" s="221">
        <v>2</v>
      </c>
      <c r="P13" s="222">
        <v>0</v>
      </c>
      <c r="Q13" s="42" t="s">
        <v>1004</v>
      </c>
    </row>
    <row r="14" spans="1:17" s="76" customFormat="1" ht="30" customHeight="1">
      <c r="A14" s="135" t="s">
        <v>649</v>
      </c>
      <c r="B14" s="136">
        <v>76</v>
      </c>
      <c r="C14" s="136">
        <v>15</v>
      </c>
      <c r="D14" s="221">
        <v>0</v>
      </c>
      <c r="E14" s="136" t="s">
        <v>307</v>
      </c>
      <c r="F14" s="136">
        <v>2</v>
      </c>
      <c r="G14" s="136">
        <v>11</v>
      </c>
      <c r="H14" s="136">
        <v>1</v>
      </c>
      <c r="I14" s="136">
        <v>1</v>
      </c>
      <c r="J14" s="39">
        <v>61</v>
      </c>
      <c r="K14" s="136">
        <v>3</v>
      </c>
      <c r="L14" s="136">
        <v>42</v>
      </c>
      <c r="M14" s="136">
        <v>9</v>
      </c>
      <c r="N14" s="136">
        <v>7</v>
      </c>
      <c r="O14" s="136" t="s">
        <v>307</v>
      </c>
      <c r="P14" s="222">
        <v>0</v>
      </c>
      <c r="Q14" s="40" t="s">
        <v>145</v>
      </c>
    </row>
    <row r="15" spans="1:17" s="77" customFormat="1" ht="30" customHeight="1">
      <c r="A15" s="135" t="s">
        <v>1016</v>
      </c>
      <c r="B15" s="223">
        <f>SUM(C15+J15+O15)</f>
        <v>108</v>
      </c>
      <c r="C15" s="223">
        <f>SUM(D15:I15)</f>
        <v>17</v>
      </c>
      <c r="D15" s="221">
        <v>0</v>
      </c>
      <c r="E15" s="223">
        <v>4</v>
      </c>
      <c r="F15" s="223">
        <v>3</v>
      </c>
      <c r="G15" s="223">
        <v>5</v>
      </c>
      <c r="H15" s="223">
        <v>1</v>
      </c>
      <c r="I15" s="223">
        <v>4</v>
      </c>
      <c r="J15" s="223">
        <f>SUM(K15:N15)</f>
        <v>87</v>
      </c>
      <c r="K15" s="223">
        <v>10</v>
      </c>
      <c r="L15" s="223">
        <v>41</v>
      </c>
      <c r="M15" s="223">
        <v>34</v>
      </c>
      <c r="N15" s="223">
        <v>2</v>
      </c>
      <c r="O15" s="223">
        <v>4</v>
      </c>
      <c r="P15" s="222">
        <v>0</v>
      </c>
      <c r="Q15" s="42" t="s">
        <v>456</v>
      </c>
    </row>
    <row r="16" spans="1:17" s="77" customFormat="1" ht="30" customHeight="1">
      <c r="A16" s="135" t="s">
        <v>650</v>
      </c>
      <c r="B16" s="223">
        <v>85</v>
      </c>
      <c r="C16" s="223">
        <v>18</v>
      </c>
      <c r="D16" s="221">
        <v>0</v>
      </c>
      <c r="E16" s="223">
        <v>0</v>
      </c>
      <c r="F16" s="223">
        <v>2</v>
      </c>
      <c r="G16" s="223">
        <v>15</v>
      </c>
      <c r="H16" s="223">
        <v>1</v>
      </c>
      <c r="I16" s="223">
        <v>0</v>
      </c>
      <c r="J16" s="223">
        <v>65</v>
      </c>
      <c r="K16" s="223">
        <v>3</v>
      </c>
      <c r="L16" s="223">
        <v>45</v>
      </c>
      <c r="M16" s="223">
        <v>9</v>
      </c>
      <c r="N16" s="223">
        <v>8</v>
      </c>
      <c r="O16" s="223">
        <v>1</v>
      </c>
      <c r="P16" s="222">
        <v>1</v>
      </c>
      <c r="Q16" s="40" t="s">
        <v>1005</v>
      </c>
    </row>
    <row r="17" spans="1:17" s="77" customFormat="1" ht="30" customHeight="1">
      <c r="A17" s="87" t="s">
        <v>651</v>
      </c>
      <c r="B17" s="170">
        <v>199</v>
      </c>
      <c r="C17" s="170">
        <v>34</v>
      </c>
      <c r="D17" s="221">
        <v>0</v>
      </c>
      <c r="E17" s="170">
        <v>4</v>
      </c>
      <c r="F17" s="170">
        <v>5</v>
      </c>
      <c r="G17" s="170">
        <v>18</v>
      </c>
      <c r="H17" s="170">
        <v>3</v>
      </c>
      <c r="I17" s="170">
        <v>4</v>
      </c>
      <c r="J17" s="170">
        <v>158</v>
      </c>
      <c r="K17" s="170">
        <v>13</v>
      </c>
      <c r="L17" s="170">
        <v>87</v>
      </c>
      <c r="M17" s="170">
        <v>47</v>
      </c>
      <c r="N17" s="170">
        <v>11</v>
      </c>
      <c r="O17" s="170">
        <v>5</v>
      </c>
      <c r="P17" s="218">
        <v>2</v>
      </c>
      <c r="Q17" s="57" t="s">
        <v>651</v>
      </c>
    </row>
    <row r="18" spans="1:17" s="84" customFormat="1" ht="30" customHeight="1">
      <c r="A18" s="205" t="s">
        <v>310</v>
      </c>
      <c r="B18" s="204">
        <v>202</v>
      </c>
      <c r="C18" s="204">
        <v>35</v>
      </c>
      <c r="D18" s="224" t="s">
        <v>621</v>
      </c>
      <c r="E18" s="204">
        <v>4</v>
      </c>
      <c r="F18" s="204">
        <v>5</v>
      </c>
      <c r="G18" s="204">
        <v>19</v>
      </c>
      <c r="H18" s="204">
        <v>3</v>
      </c>
      <c r="I18" s="204">
        <v>4</v>
      </c>
      <c r="J18" s="204">
        <v>158</v>
      </c>
      <c r="K18" s="204">
        <v>13</v>
      </c>
      <c r="L18" s="204">
        <v>87</v>
      </c>
      <c r="M18" s="204">
        <v>47</v>
      </c>
      <c r="N18" s="204">
        <v>11</v>
      </c>
      <c r="O18" s="204">
        <v>5</v>
      </c>
      <c r="P18" s="225">
        <v>6</v>
      </c>
      <c r="Q18" s="203" t="s">
        <v>310</v>
      </c>
    </row>
    <row r="19" spans="1:17" s="1" customFormat="1" ht="18" customHeight="1">
      <c r="A19" s="226" t="s">
        <v>1025</v>
      </c>
      <c r="B19" s="178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O19" s="227"/>
      <c r="P19" s="180"/>
      <c r="Q19" s="180" t="s">
        <v>1026</v>
      </c>
    </row>
  </sheetData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0">
      <selection activeCell="E29" sqref="E29"/>
    </sheetView>
  </sheetViews>
  <sheetFormatPr defaultColWidth="9.140625" defaultRowHeight="12.75"/>
  <cols>
    <col min="1" max="1" width="12.28125" style="116" customWidth="1"/>
    <col min="2" max="2" width="13.421875" style="116" customWidth="1"/>
    <col min="3" max="13" width="9.8515625" style="116" customWidth="1"/>
    <col min="14" max="14" width="13.28125" style="116" customWidth="1"/>
    <col min="15" max="25" width="8.7109375" style="116" customWidth="1"/>
    <col min="26" max="16384" width="11.28125" style="116" customWidth="1"/>
  </cols>
  <sheetData>
    <row r="1" spans="1:14" s="20" customFormat="1" ht="32.25" customHeight="1">
      <c r="A1" s="901" t="s">
        <v>741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</row>
    <row r="2" spans="1:14" s="1" customFormat="1" ht="17.25" customHeight="1">
      <c r="A2" s="1" t="s">
        <v>742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701" t="s">
        <v>743</v>
      </c>
    </row>
    <row r="3" spans="1:14" s="124" customFormat="1" ht="18" customHeight="1">
      <c r="A3" s="1020" t="s">
        <v>744</v>
      </c>
      <c r="B3" s="950" t="s">
        <v>745</v>
      </c>
      <c r="C3" s="951"/>
      <c r="D3" s="951"/>
      <c r="E3" s="951"/>
      <c r="F3" s="950" t="s">
        <v>746</v>
      </c>
      <c r="G3" s="951"/>
      <c r="H3" s="951"/>
      <c r="I3" s="952"/>
      <c r="J3" s="950" t="s">
        <v>747</v>
      </c>
      <c r="K3" s="951"/>
      <c r="L3" s="951"/>
      <c r="M3" s="952"/>
      <c r="N3" s="1048" t="s">
        <v>712</v>
      </c>
    </row>
    <row r="4" spans="1:14" s="124" customFormat="1" ht="18" customHeight="1">
      <c r="A4" s="958"/>
      <c r="B4" s="984" t="s">
        <v>748</v>
      </c>
      <c r="C4" s="955"/>
      <c r="D4" s="955"/>
      <c r="E4" s="955"/>
      <c r="F4" s="984" t="s">
        <v>749</v>
      </c>
      <c r="G4" s="955"/>
      <c r="H4" s="955"/>
      <c r="I4" s="956"/>
      <c r="J4" s="954" t="s">
        <v>750</v>
      </c>
      <c r="K4" s="955"/>
      <c r="L4" s="955"/>
      <c r="M4" s="956"/>
      <c r="N4" s="959"/>
    </row>
    <row r="5" spans="1:14" s="124" customFormat="1" ht="18" customHeight="1">
      <c r="A5" s="958"/>
      <c r="B5" s="784" t="s">
        <v>751</v>
      </c>
      <c r="C5" s="1053" t="s">
        <v>752</v>
      </c>
      <c r="D5" s="957"/>
      <c r="E5" s="958"/>
      <c r="F5" s="784" t="s">
        <v>751</v>
      </c>
      <c r="G5" s="1053" t="s">
        <v>752</v>
      </c>
      <c r="H5" s="957"/>
      <c r="I5" s="958"/>
      <c r="J5" s="784" t="s">
        <v>751</v>
      </c>
      <c r="K5" s="1053" t="s">
        <v>752</v>
      </c>
      <c r="L5" s="957"/>
      <c r="M5" s="958"/>
      <c r="N5" s="959"/>
    </row>
    <row r="6" spans="1:14" s="124" customFormat="1" ht="18" customHeight="1">
      <c r="A6" s="958"/>
      <c r="B6" s="739"/>
      <c r="C6" s="1054" t="s">
        <v>753</v>
      </c>
      <c r="D6" s="957"/>
      <c r="E6" s="957"/>
      <c r="F6" s="739"/>
      <c r="G6" s="959" t="s">
        <v>753</v>
      </c>
      <c r="H6" s="957"/>
      <c r="I6" s="957"/>
      <c r="J6" s="739"/>
      <c r="K6" s="1054" t="s">
        <v>753</v>
      </c>
      <c r="L6" s="957"/>
      <c r="M6" s="958"/>
      <c r="N6" s="959"/>
    </row>
    <row r="7" spans="1:14" s="124" customFormat="1" ht="18" customHeight="1">
      <c r="A7" s="958"/>
      <c r="B7" s="739" t="s">
        <v>754</v>
      </c>
      <c r="C7" s="714" t="s">
        <v>714</v>
      </c>
      <c r="D7" s="714" t="s">
        <v>755</v>
      </c>
      <c r="E7" s="714" t="s">
        <v>756</v>
      </c>
      <c r="F7" s="739" t="s">
        <v>754</v>
      </c>
      <c r="G7" s="714" t="s">
        <v>714</v>
      </c>
      <c r="H7" s="714" t="s">
        <v>755</v>
      </c>
      <c r="I7" s="714" t="s">
        <v>756</v>
      </c>
      <c r="J7" s="739" t="s">
        <v>754</v>
      </c>
      <c r="K7" s="714" t="s">
        <v>714</v>
      </c>
      <c r="L7" s="714" t="s">
        <v>755</v>
      </c>
      <c r="M7" s="714" t="s">
        <v>756</v>
      </c>
      <c r="N7" s="959"/>
    </row>
    <row r="8" spans="1:14" s="124" customFormat="1" ht="18" customHeight="1">
      <c r="A8" s="956"/>
      <c r="B8" s="740" t="s">
        <v>757</v>
      </c>
      <c r="C8" s="758" t="s">
        <v>731</v>
      </c>
      <c r="D8" s="740" t="s">
        <v>758</v>
      </c>
      <c r="E8" s="740" t="s">
        <v>759</v>
      </c>
      <c r="F8" s="740" t="s">
        <v>757</v>
      </c>
      <c r="G8" s="758" t="s">
        <v>731</v>
      </c>
      <c r="H8" s="740" t="s">
        <v>758</v>
      </c>
      <c r="I8" s="740" t="s">
        <v>759</v>
      </c>
      <c r="J8" s="740" t="s">
        <v>760</v>
      </c>
      <c r="K8" s="758" t="s">
        <v>731</v>
      </c>
      <c r="L8" s="740" t="s">
        <v>758</v>
      </c>
      <c r="M8" s="740" t="s">
        <v>759</v>
      </c>
      <c r="N8" s="954"/>
    </row>
    <row r="9" spans="1:14" s="118" customFormat="1" ht="18" customHeight="1">
      <c r="A9" s="74" t="s">
        <v>761</v>
      </c>
      <c r="B9" s="229" t="s">
        <v>762</v>
      </c>
      <c r="C9" s="183">
        <v>80</v>
      </c>
      <c r="D9" s="183">
        <v>70</v>
      </c>
      <c r="E9" s="229">
        <v>10</v>
      </c>
      <c r="F9" s="229" t="s">
        <v>763</v>
      </c>
      <c r="G9" s="229" t="s">
        <v>763</v>
      </c>
      <c r="H9" s="229" t="s">
        <v>763</v>
      </c>
      <c r="I9" s="229" t="s">
        <v>763</v>
      </c>
      <c r="J9" s="229" t="s">
        <v>763</v>
      </c>
      <c r="K9" s="229" t="s">
        <v>763</v>
      </c>
      <c r="L9" s="229" t="s">
        <v>763</v>
      </c>
      <c r="M9" s="229" t="s">
        <v>763</v>
      </c>
      <c r="N9" s="72" t="s">
        <v>761</v>
      </c>
    </row>
    <row r="10" spans="1:14" s="118" customFormat="1" ht="18" customHeight="1">
      <c r="A10" s="74" t="s">
        <v>764</v>
      </c>
      <c r="B10" s="230" t="s">
        <v>762</v>
      </c>
      <c r="C10" s="183">
        <v>64</v>
      </c>
      <c r="D10" s="183">
        <v>64</v>
      </c>
      <c r="E10" s="231">
        <v>0</v>
      </c>
      <c r="F10" s="229" t="s">
        <v>763</v>
      </c>
      <c r="G10" s="229" t="s">
        <v>763</v>
      </c>
      <c r="H10" s="229" t="s">
        <v>763</v>
      </c>
      <c r="I10" s="229" t="s">
        <v>763</v>
      </c>
      <c r="J10" s="229" t="s">
        <v>763</v>
      </c>
      <c r="K10" s="229" t="s">
        <v>763</v>
      </c>
      <c r="L10" s="229" t="s">
        <v>763</v>
      </c>
      <c r="M10" s="229" t="s">
        <v>763</v>
      </c>
      <c r="N10" s="72" t="s">
        <v>764</v>
      </c>
    </row>
    <row r="11" spans="1:14" s="118" customFormat="1" ht="18" customHeight="1">
      <c r="A11" s="74" t="s">
        <v>1078</v>
      </c>
      <c r="B11" s="230" t="s">
        <v>740</v>
      </c>
      <c r="C11" s="183">
        <v>63</v>
      </c>
      <c r="D11" s="183">
        <v>63</v>
      </c>
      <c r="E11" s="231">
        <v>0</v>
      </c>
      <c r="F11" s="229" t="s">
        <v>763</v>
      </c>
      <c r="G11" s="229" t="s">
        <v>763</v>
      </c>
      <c r="H11" s="229" t="s">
        <v>763</v>
      </c>
      <c r="I11" s="229" t="s">
        <v>763</v>
      </c>
      <c r="J11" s="229" t="s">
        <v>763</v>
      </c>
      <c r="K11" s="229" t="s">
        <v>763</v>
      </c>
      <c r="L11" s="229" t="s">
        <v>763</v>
      </c>
      <c r="M11" s="229" t="s">
        <v>763</v>
      </c>
      <c r="N11" s="72" t="s">
        <v>1078</v>
      </c>
    </row>
    <row r="12" spans="1:14" s="77" customFormat="1" ht="18" customHeight="1">
      <c r="A12" s="87" t="s">
        <v>765</v>
      </c>
      <c r="B12" s="232" t="s">
        <v>762</v>
      </c>
      <c r="C12" s="35">
        <v>64</v>
      </c>
      <c r="D12" s="35">
        <v>64</v>
      </c>
      <c r="E12" s="231">
        <v>0</v>
      </c>
      <c r="F12" s="229" t="s">
        <v>763</v>
      </c>
      <c r="G12" s="229" t="s">
        <v>763</v>
      </c>
      <c r="H12" s="229" t="s">
        <v>763</v>
      </c>
      <c r="I12" s="229" t="s">
        <v>763</v>
      </c>
      <c r="J12" s="229" t="s">
        <v>763</v>
      </c>
      <c r="K12" s="229" t="s">
        <v>763</v>
      </c>
      <c r="L12" s="229" t="s">
        <v>763</v>
      </c>
      <c r="M12" s="229" t="s">
        <v>763</v>
      </c>
      <c r="N12" s="57" t="s">
        <v>765</v>
      </c>
    </row>
    <row r="13" spans="1:14" s="77" customFormat="1" ht="18" customHeight="1">
      <c r="A13" s="87" t="s">
        <v>651</v>
      </c>
      <c r="B13" s="356" t="s">
        <v>762</v>
      </c>
      <c r="C13" s="590">
        <v>64</v>
      </c>
      <c r="D13" s="590">
        <v>64</v>
      </c>
      <c r="E13" s="357">
        <v>0</v>
      </c>
      <c r="F13" s="89">
        <v>0</v>
      </c>
      <c r="G13" s="170">
        <f>SUM(H13:I13)</f>
        <v>0</v>
      </c>
      <c r="H13" s="358">
        <v>0</v>
      </c>
      <c r="I13" s="358">
        <v>0</v>
      </c>
      <c r="J13" s="170">
        <v>0</v>
      </c>
      <c r="K13" s="170">
        <f>SUM(L13:M13)</f>
        <v>0</v>
      </c>
      <c r="L13" s="170">
        <v>0</v>
      </c>
      <c r="M13" s="218">
        <v>0</v>
      </c>
      <c r="N13" s="57" t="s">
        <v>651</v>
      </c>
    </row>
    <row r="14" spans="1:14" s="84" customFormat="1" ht="18" customHeight="1">
      <c r="A14" s="205" t="s">
        <v>310</v>
      </c>
      <c r="B14" s="359" t="s">
        <v>426</v>
      </c>
      <c r="C14" s="587">
        <f>SUM(D14:E14)</f>
        <v>78</v>
      </c>
      <c r="D14" s="587">
        <v>73</v>
      </c>
      <c r="E14" s="792">
        <v>5</v>
      </c>
      <c r="F14" s="300">
        <v>0</v>
      </c>
      <c r="G14" s="204">
        <f>SUM(H14:I14)</f>
        <v>0</v>
      </c>
      <c r="H14" s="793">
        <v>0</v>
      </c>
      <c r="I14" s="793">
        <v>0</v>
      </c>
      <c r="J14" s="204">
        <v>0</v>
      </c>
      <c r="K14" s="204">
        <f>SUM(L14:M14)</f>
        <v>0</v>
      </c>
      <c r="L14" s="204">
        <v>0</v>
      </c>
      <c r="M14" s="225">
        <v>0</v>
      </c>
      <c r="N14" s="305" t="s">
        <v>310</v>
      </c>
    </row>
    <row r="15" s="233" customFormat="1" ht="12.75" customHeight="1"/>
    <row r="16" spans="1:14" s="124" customFormat="1" ht="18" customHeight="1">
      <c r="A16" s="1020" t="s">
        <v>744</v>
      </c>
      <c r="B16" s="950" t="s">
        <v>766</v>
      </c>
      <c r="C16" s="951"/>
      <c r="D16" s="951"/>
      <c r="E16" s="952"/>
      <c r="F16" s="950" t="s">
        <v>767</v>
      </c>
      <c r="G16" s="951"/>
      <c r="H16" s="951"/>
      <c r="I16" s="952"/>
      <c r="J16" s="950" t="s">
        <v>768</v>
      </c>
      <c r="K16" s="951"/>
      <c r="L16" s="951"/>
      <c r="M16" s="952"/>
      <c r="N16" s="1048" t="s">
        <v>712</v>
      </c>
    </row>
    <row r="17" spans="1:14" s="124" customFormat="1" ht="18" customHeight="1">
      <c r="A17" s="958"/>
      <c r="B17" s="984" t="s">
        <v>769</v>
      </c>
      <c r="C17" s="955"/>
      <c r="D17" s="955"/>
      <c r="E17" s="956"/>
      <c r="F17" s="984" t="s">
        <v>770</v>
      </c>
      <c r="G17" s="955"/>
      <c r="H17" s="955"/>
      <c r="I17" s="956"/>
      <c r="J17" s="984" t="s">
        <v>771</v>
      </c>
      <c r="K17" s="955"/>
      <c r="L17" s="955"/>
      <c r="M17" s="956"/>
      <c r="N17" s="959"/>
    </row>
    <row r="18" spans="1:14" s="124" customFormat="1" ht="18" customHeight="1">
      <c r="A18" s="958"/>
      <c r="B18" s="784" t="s">
        <v>751</v>
      </c>
      <c r="C18" s="1053" t="s">
        <v>752</v>
      </c>
      <c r="D18" s="957"/>
      <c r="E18" s="958"/>
      <c r="F18" s="784" t="s">
        <v>751</v>
      </c>
      <c r="G18" s="1053" t="s">
        <v>752</v>
      </c>
      <c r="H18" s="957"/>
      <c r="I18" s="958"/>
      <c r="J18" s="784" t="s">
        <v>751</v>
      </c>
      <c r="K18" s="1053" t="s">
        <v>752</v>
      </c>
      <c r="L18" s="957"/>
      <c r="M18" s="958"/>
      <c r="N18" s="959"/>
    </row>
    <row r="19" spans="1:14" s="124" customFormat="1" ht="18" customHeight="1">
      <c r="A19" s="958"/>
      <c r="B19" s="739"/>
      <c r="C19" s="959" t="s">
        <v>753</v>
      </c>
      <c r="D19" s="957"/>
      <c r="E19" s="957"/>
      <c r="F19" s="739"/>
      <c r="G19" s="959" t="s">
        <v>753</v>
      </c>
      <c r="H19" s="957"/>
      <c r="I19" s="957"/>
      <c r="J19" s="739"/>
      <c r="K19" s="959" t="s">
        <v>753</v>
      </c>
      <c r="L19" s="957"/>
      <c r="M19" s="958"/>
      <c r="N19" s="959"/>
    </row>
    <row r="20" spans="1:14" s="124" customFormat="1" ht="18" customHeight="1">
      <c r="A20" s="958"/>
      <c r="B20" s="739" t="s">
        <v>754</v>
      </c>
      <c r="C20" s="714" t="s">
        <v>714</v>
      </c>
      <c r="D20" s="714" t="s">
        <v>755</v>
      </c>
      <c r="E20" s="714" t="s">
        <v>756</v>
      </c>
      <c r="F20" s="739" t="s">
        <v>754</v>
      </c>
      <c r="G20" s="714" t="s">
        <v>714</v>
      </c>
      <c r="H20" s="714" t="s">
        <v>755</v>
      </c>
      <c r="I20" s="714" t="s">
        <v>756</v>
      </c>
      <c r="J20" s="739" t="s">
        <v>754</v>
      </c>
      <c r="K20" s="714" t="s">
        <v>714</v>
      </c>
      <c r="L20" s="714" t="s">
        <v>755</v>
      </c>
      <c r="M20" s="714" t="s">
        <v>756</v>
      </c>
      <c r="N20" s="959"/>
    </row>
    <row r="21" spans="1:14" s="124" customFormat="1" ht="18" customHeight="1">
      <c r="A21" s="956"/>
      <c r="B21" s="740" t="s">
        <v>757</v>
      </c>
      <c r="C21" s="758" t="s">
        <v>731</v>
      </c>
      <c r="D21" s="740" t="s">
        <v>758</v>
      </c>
      <c r="E21" s="740" t="s">
        <v>759</v>
      </c>
      <c r="F21" s="740" t="s">
        <v>757</v>
      </c>
      <c r="G21" s="758" t="s">
        <v>731</v>
      </c>
      <c r="H21" s="740" t="s">
        <v>758</v>
      </c>
      <c r="I21" s="740" t="s">
        <v>759</v>
      </c>
      <c r="J21" s="740" t="s">
        <v>757</v>
      </c>
      <c r="K21" s="758" t="s">
        <v>731</v>
      </c>
      <c r="L21" s="740" t="s">
        <v>758</v>
      </c>
      <c r="M21" s="740" t="s">
        <v>759</v>
      </c>
      <c r="N21" s="954"/>
    </row>
    <row r="22" spans="1:14" s="20" customFormat="1" ht="18" customHeight="1">
      <c r="A22" s="74" t="s">
        <v>761</v>
      </c>
      <c r="B22" s="229" t="s">
        <v>762</v>
      </c>
      <c r="C22" s="561">
        <v>60</v>
      </c>
      <c r="D22" s="561">
        <v>48</v>
      </c>
      <c r="E22" s="545">
        <v>12</v>
      </c>
      <c r="F22" s="234">
        <v>0</v>
      </c>
      <c r="G22" s="235" t="s">
        <v>763</v>
      </c>
      <c r="H22" s="235" t="s">
        <v>763</v>
      </c>
      <c r="I22" s="235" t="s">
        <v>763</v>
      </c>
      <c r="J22" s="235" t="s">
        <v>763</v>
      </c>
      <c r="K22" s="235" t="s">
        <v>763</v>
      </c>
      <c r="L22" s="235" t="s">
        <v>763</v>
      </c>
      <c r="M22" s="235" t="s">
        <v>763</v>
      </c>
      <c r="N22" s="72" t="s">
        <v>761</v>
      </c>
    </row>
    <row r="23" spans="1:14" s="118" customFormat="1" ht="18" customHeight="1">
      <c r="A23" s="74" t="s">
        <v>764</v>
      </c>
      <c r="B23" s="230" t="s">
        <v>762</v>
      </c>
      <c r="C23" s="665">
        <f>SUM(D23:E23)</f>
        <v>60</v>
      </c>
      <c r="D23" s="665">
        <v>48</v>
      </c>
      <c r="E23" s="667">
        <v>12</v>
      </c>
      <c r="F23" s="234">
        <v>0</v>
      </c>
      <c r="G23" s="235" t="s">
        <v>763</v>
      </c>
      <c r="H23" s="235" t="s">
        <v>763</v>
      </c>
      <c r="I23" s="235" t="s">
        <v>763</v>
      </c>
      <c r="J23" s="235" t="s">
        <v>763</v>
      </c>
      <c r="K23" s="235" t="s">
        <v>763</v>
      </c>
      <c r="L23" s="235" t="s">
        <v>763</v>
      </c>
      <c r="M23" s="235" t="s">
        <v>763</v>
      </c>
      <c r="N23" s="72" t="s">
        <v>764</v>
      </c>
    </row>
    <row r="24" spans="1:14" s="118" customFormat="1" ht="18" customHeight="1">
      <c r="A24" s="74" t="s">
        <v>1078</v>
      </c>
      <c r="B24" s="230" t="s">
        <v>740</v>
      </c>
      <c r="C24" s="665">
        <v>44</v>
      </c>
      <c r="D24" s="665">
        <v>44</v>
      </c>
      <c r="E24" s="666" t="s">
        <v>621</v>
      </c>
      <c r="F24" s="234">
        <v>0</v>
      </c>
      <c r="G24" s="235" t="s">
        <v>307</v>
      </c>
      <c r="H24" s="235" t="s">
        <v>307</v>
      </c>
      <c r="I24" s="235" t="s">
        <v>307</v>
      </c>
      <c r="J24" s="235" t="s">
        <v>763</v>
      </c>
      <c r="K24" s="235" t="s">
        <v>307</v>
      </c>
      <c r="L24" s="235" t="s">
        <v>307</v>
      </c>
      <c r="M24" s="235" t="s">
        <v>307</v>
      </c>
      <c r="N24" s="72" t="s">
        <v>772</v>
      </c>
    </row>
    <row r="25" spans="1:14" s="77" customFormat="1" ht="18" customHeight="1">
      <c r="A25" s="87" t="s">
        <v>765</v>
      </c>
      <c r="B25" s="232" t="s">
        <v>762</v>
      </c>
      <c r="C25" s="573">
        <v>44</v>
      </c>
      <c r="D25" s="573">
        <v>44</v>
      </c>
      <c r="E25" s="585" t="s">
        <v>621</v>
      </c>
      <c r="F25" s="234">
        <v>0</v>
      </c>
      <c r="G25" s="236" t="s">
        <v>763</v>
      </c>
      <c r="H25" s="236" t="s">
        <v>763</v>
      </c>
      <c r="I25" s="236" t="s">
        <v>763</v>
      </c>
      <c r="J25" s="235" t="s">
        <v>763</v>
      </c>
      <c r="K25" s="236" t="s">
        <v>763</v>
      </c>
      <c r="L25" s="236" t="s">
        <v>763</v>
      </c>
      <c r="M25" s="236" t="s">
        <v>763</v>
      </c>
      <c r="N25" s="57" t="s">
        <v>765</v>
      </c>
    </row>
    <row r="26" spans="1:14" s="77" customFormat="1" ht="18" customHeight="1">
      <c r="A26" s="87" t="s">
        <v>651</v>
      </c>
      <c r="B26" s="232" t="s">
        <v>762</v>
      </c>
      <c r="C26" s="573">
        <v>107</v>
      </c>
      <c r="D26" s="593">
        <v>56</v>
      </c>
      <c r="E26" s="576">
        <v>51</v>
      </c>
      <c r="F26" s="166">
        <v>0</v>
      </c>
      <c r="G26" s="166">
        <v>0</v>
      </c>
      <c r="H26" s="166">
        <v>0</v>
      </c>
      <c r="I26" s="166">
        <v>0</v>
      </c>
      <c r="J26" s="360" t="s">
        <v>763</v>
      </c>
      <c r="K26" s="360" t="s">
        <v>763</v>
      </c>
      <c r="L26" s="360" t="s">
        <v>763</v>
      </c>
      <c r="M26" s="361" t="s">
        <v>763</v>
      </c>
      <c r="N26" s="57" t="s">
        <v>651</v>
      </c>
    </row>
    <row r="27" spans="1:14" s="84" customFormat="1" ht="18" customHeight="1">
      <c r="A27" s="205" t="s">
        <v>310</v>
      </c>
      <c r="B27" s="359" t="s">
        <v>426</v>
      </c>
      <c r="C27" s="575">
        <f>SUM(D27:E27)</f>
        <v>64</v>
      </c>
      <c r="D27" s="594">
        <v>59</v>
      </c>
      <c r="E27" s="578">
        <v>5</v>
      </c>
      <c r="F27" s="307">
        <v>0</v>
      </c>
      <c r="G27" s="307">
        <v>0</v>
      </c>
      <c r="H27" s="307">
        <v>0</v>
      </c>
      <c r="I27" s="307">
        <v>0</v>
      </c>
      <c r="J27" s="794" t="s">
        <v>621</v>
      </c>
      <c r="K27" s="794" t="s">
        <v>621</v>
      </c>
      <c r="L27" s="794" t="s">
        <v>621</v>
      </c>
      <c r="M27" s="795" t="s">
        <v>621</v>
      </c>
      <c r="N27" s="305" t="s">
        <v>310</v>
      </c>
    </row>
    <row r="28" spans="1:14" s="24" customFormat="1" ht="20.25" customHeight="1">
      <c r="A28" s="19" t="s">
        <v>949</v>
      </c>
      <c r="N28" s="25" t="s">
        <v>950</v>
      </c>
    </row>
    <row r="29" s="17" customFormat="1" ht="13.5"/>
    <row r="30" s="17" customFormat="1" ht="13.5"/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pans="1:25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ht="12.75">
      <c r="A63" s="66"/>
    </row>
  </sheetData>
  <mergeCells count="29">
    <mergeCell ref="N16:N21"/>
    <mergeCell ref="B17:E17"/>
    <mergeCell ref="F17:I17"/>
    <mergeCell ref="J17:M17"/>
    <mergeCell ref="C18:E18"/>
    <mergeCell ref="G18:I18"/>
    <mergeCell ref="K18:M18"/>
    <mergeCell ref="C19:E19"/>
    <mergeCell ref="G19:I19"/>
    <mergeCell ref="K19:M19"/>
    <mergeCell ref="A16:A21"/>
    <mergeCell ref="B16:E16"/>
    <mergeCell ref="F16:I16"/>
    <mergeCell ref="J16:M16"/>
    <mergeCell ref="A1:N1"/>
    <mergeCell ref="G5:I5"/>
    <mergeCell ref="K5:M5"/>
    <mergeCell ref="C6:E6"/>
    <mergeCell ref="G6:I6"/>
    <mergeCell ref="K6:M6"/>
    <mergeCell ref="N3:N8"/>
    <mergeCell ref="B4:E4"/>
    <mergeCell ref="F4:I4"/>
    <mergeCell ref="J4:M4"/>
    <mergeCell ref="J3:M3"/>
    <mergeCell ref="C5:E5"/>
    <mergeCell ref="A3:A8"/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69"/>
  <sheetViews>
    <sheetView zoomScaleSheetLayoutView="100" workbookViewId="0" topLeftCell="A7">
      <selection activeCell="E9" sqref="E9"/>
    </sheetView>
  </sheetViews>
  <sheetFormatPr defaultColWidth="9.140625" defaultRowHeight="12.75"/>
  <cols>
    <col min="1" max="1" width="17.140625" style="116" customWidth="1"/>
    <col min="2" max="6" width="10.8515625" style="116" customWidth="1"/>
    <col min="7" max="7" width="9.57421875" style="116" customWidth="1"/>
    <col min="8" max="8" width="9.7109375" style="116" customWidth="1"/>
    <col min="9" max="9" width="10.28125" style="116" customWidth="1"/>
    <col min="10" max="12" width="9.7109375" style="116" customWidth="1"/>
    <col min="13" max="13" width="16.8515625" style="116" customWidth="1"/>
    <col min="14" max="16384" width="11.28125" style="116" customWidth="1"/>
  </cols>
  <sheetData>
    <row r="1" spans="1:14" s="22" customFormat="1" ht="32.25" customHeight="1">
      <c r="A1" s="241" t="s">
        <v>773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28"/>
    </row>
    <row r="2" spans="1:13" s="1" customFormat="1" ht="18" customHeight="1">
      <c r="A2" s="178" t="s">
        <v>774</v>
      </c>
      <c r="B2" s="178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27" t="s">
        <v>775</v>
      </c>
    </row>
    <row r="3" spans="1:13" s="124" customFormat="1" ht="21.75" customHeight="1">
      <c r="A3" s="1020" t="s">
        <v>804</v>
      </c>
      <c r="B3" s="950" t="s">
        <v>805</v>
      </c>
      <c r="C3" s="951"/>
      <c r="D3" s="952"/>
      <c r="E3" s="1011" t="s">
        <v>806</v>
      </c>
      <c r="F3" s="951"/>
      <c r="G3" s="950" t="s">
        <v>807</v>
      </c>
      <c r="H3" s="951"/>
      <c r="I3" s="952"/>
      <c r="J3" s="953" t="s">
        <v>808</v>
      </c>
      <c r="K3" s="951"/>
      <c r="L3" s="952"/>
      <c r="M3" s="1048" t="s">
        <v>712</v>
      </c>
    </row>
    <row r="4" spans="1:13" s="124" customFormat="1" ht="21.75" customHeight="1">
      <c r="A4" s="958"/>
      <c r="B4" s="954" t="s">
        <v>776</v>
      </c>
      <c r="C4" s="955"/>
      <c r="D4" s="956"/>
      <c r="E4" s="954" t="s">
        <v>777</v>
      </c>
      <c r="F4" s="955"/>
      <c r="G4" s="954" t="s">
        <v>778</v>
      </c>
      <c r="H4" s="955"/>
      <c r="I4" s="956"/>
      <c r="J4" s="955" t="s">
        <v>779</v>
      </c>
      <c r="K4" s="955"/>
      <c r="L4" s="956"/>
      <c r="M4" s="959"/>
    </row>
    <row r="5" spans="1:13" s="124" customFormat="1" ht="18.75" customHeight="1">
      <c r="A5" s="958"/>
      <c r="B5" s="714" t="s">
        <v>780</v>
      </c>
      <c r="C5" s="714" t="s">
        <v>781</v>
      </c>
      <c r="D5" s="714" t="s">
        <v>782</v>
      </c>
      <c r="E5" s="714" t="s">
        <v>809</v>
      </c>
      <c r="F5" s="714" t="s">
        <v>810</v>
      </c>
      <c r="G5" s="784" t="s">
        <v>783</v>
      </c>
      <c r="H5" s="784" t="s">
        <v>784</v>
      </c>
      <c r="I5" s="784" t="s">
        <v>785</v>
      </c>
      <c r="J5" s="714" t="s">
        <v>811</v>
      </c>
      <c r="K5" s="714" t="s">
        <v>812</v>
      </c>
      <c r="L5" s="714" t="s">
        <v>786</v>
      </c>
      <c r="M5" s="959"/>
    </row>
    <row r="6" spans="1:13" s="124" customFormat="1" ht="18.75" customHeight="1">
      <c r="A6" s="958"/>
      <c r="B6" s="739"/>
      <c r="C6" s="739"/>
      <c r="D6" s="739"/>
      <c r="E6" s="739"/>
      <c r="F6" s="739"/>
      <c r="G6" s="739"/>
      <c r="H6" s="739"/>
      <c r="I6" s="784" t="s">
        <v>787</v>
      </c>
      <c r="J6" s="739"/>
      <c r="K6" s="739"/>
      <c r="L6" s="739"/>
      <c r="M6" s="959"/>
    </row>
    <row r="7" spans="1:13" s="124" customFormat="1" ht="20.25" customHeight="1">
      <c r="A7" s="958"/>
      <c r="B7" s="739"/>
      <c r="C7" s="739"/>
      <c r="D7" s="739"/>
      <c r="E7" s="739"/>
      <c r="F7" s="739"/>
      <c r="G7" s="749" t="s">
        <v>788</v>
      </c>
      <c r="H7" s="739"/>
      <c r="I7" s="739"/>
      <c r="J7" s="739"/>
      <c r="K7" s="739" t="s">
        <v>789</v>
      </c>
      <c r="L7" s="739"/>
      <c r="M7" s="959"/>
    </row>
    <row r="8" spans="1:13" s="124" customFormat="1" ht="20.25" customHeight="1">
      <c r="A8" s="958"/>
      <c r="B8" s="739" t="s">
        <v>790</v>
      </c>
      <c r="C8" s="739" t="s">
        <v>791</v>
      </c>
      <c r="D8" s="739" t="s">
        <v>792</v>
      </c>
      <c r="E8" s="739"/>
      <c r="F8" s="739"/>
      <c r="G8" s="749" t="s">
        <v>793</v>
      </c>
      <c r="H8" s="739" t="s">
        <v>794</v>
      </c>
      <c r="I8" s="739" t="s">
        <v>795</v>
      </c>
      <c r="J8" s="739" t="s">
        <v>723</v>
      </c>
      <c r="K8" s="739" t="s">
        <v>796</v>
      </c>
      <c r="L8" s="739" t="s">
        <v>797</v>
      </c>
      <c r="M8" s="959"/>
    </row>
    <row r="9" spans="1:13" s="124" customFormat="1" ht="20.25" customHeight="1">
      <c r="A9" s="956"/>
      <c r="B9" s="740"/>
      <c r="C9" s="740"/>
      <c r="D9" s="740" t="s">
        <v>798</v>
      </c>
      <c r="E9" s="764" t="s">
        <v>799</v>
      </c>
      <c r="F9" s="740" t="s">
        <v>800</v>
      </c>
      <c r="G9" s="740" t="s">
        <v>801</v>
      </c>
      <c r="H9" s="740" t="s">
        <v>801</v>
      </c>
      <c r="I9" s="740" t="s">
        <v>802</v>
      </c>
      <c r="J9" s="740" t="s">
        <v>801</v>
      </c>
      <c r="K9" s="740" t="s">
        <v>803</v>
      </c>
      <c r="L9" s="740" t="s">
        <v>801</v>
      </c>
      <c r="M9" s="954"/>
    </row>
    <row r="10" spans="1:13" s="76" customFormat="1" ht="30" customHeight="1">
      <c r="A10" s="512" t="s">
        <v>1013</v>
      </c>
      <c r="B10" s="41">
        <v>7</v>
      </c>
      <c r="C10" s="41">
        <v>2</v>
      </c>
      <c r="D10" s="41">
        <v>10</v>
      </c>
      <c r="E10" s="41" t="s">
        <v>763</v>
      </c>
      <c r="F10" s="41">
        <v>7</v>
      </c>
      <c r="G10" s="41">
        <v>1</v>
      </c>
      <c r="H10" s="41">
        <v>5</v>
      </c>
      <c r="I10" s="41">
        <v>3</v>
      </c>
      <c r="J10" s="41">
        <v>1</v>
      </c>
      <c r="K10" s="41" t="s">
        <v>763</v>
      </c>
      <c r="L10" s="87" t="s">
        <v>763</v>
      </c>
      <c r="M10" s="405" t="s">
        <v>396</v>
      </c>
    </row>
    <row r="11" spans="1:13" s="118" customFormat="1" ht="30" customHeight="1">
      <c r="A11" s="512" t="s">
        <v>646</v>
      </c>
      <c r="B11" s="202" t="s">
        <v>307</v>
      </c>
      <c r="C11" s="202">
        <v>1</v>
      </c>
      <c r="D11" s="202" t="s">
        <v>307</v>
      </c>
      <c r="E11" s="202">
        <v>1</v>
      </c>
      <c r="F11" s="202" t="s">
        <v>307</v>
      </c>
      <c r="G11" s="202" t="s">
        <v>307</v>
      </c>
      <c r="H11" s="202">
        <v>3</v>
      </c>
      <c r="I11" s="117">
        <v>4</v>
      </c>
      <c r="J11" s="202" t="s">
        <v>307</v>
      </c>
      <c r="K11" s="202" t="s">
        <v>307</v>
      </c>
      <c r="L11" s="242" t="s">
        <v>307</v>
      </c>
      <c r="M11" s="407" t="s">
        <v>1003</v>
      </c>
    </row>
    <row r="12" spans="1:13" s="76" customFormat="1" ht="30" customHeight="1">
      <c r="A12" s="512" t="s">
        <v>1014</v>
      </c>
      <c r="B12" s="41">
        <v>6</v>
      </c>
      <c r="C12" s="41">
        <v>2</v>
      </c>
      <c r="D12" s="41">
        <v>22</v>
      </c>
      <c r="E12" s="243">
        <v>0</v>
      </c>
      <c r="F12" s="41">
        <v>5</v>
      </c>
      <c r="G12" s="41">
        <v>1</v>
      </c>
      <c r="H12" s="41">
        <v>5</v>
      </c>
      <c r="I12" s="41">
        <v>6</v>
      </c>
      <c r="J12" s="41">
        <v>1</v>
      </c>
      <c r="K12" s="244">
        <v>0</v>
      </c>
      <c r="L12" s="245">
        <v>0</v>
      </c>
      <c r="M12" s="409" t="s">
        <v>397</v>
      </c>
    </row>
    <row r="13" spans="1:13" s="118" customFormat="1" ht="30" customHeight="1">
      <c r="A13" s="512" t="s">
        <v>648</v>
      </c>
      <c r="B13" s="202" t="s">
        <v>307</v>
      </c>
      <c r="C13" s="202">
        <v>1</v>
      </c>
      <c r="D13" s="202" t="s">
        <v>307</v>
      </c>
      <c r="E13" s="202">
        <v>1</v>
      </c>
      <c r="F13" s="202" t="s">
        <v>307</v>
      </c>
      <c r="G13" s="202" t="s">
        <v>307</v>
      </c>
      <c r="H13" s="202">
        <v>3</v>
      </c>
      <c r="I13" s="117">
        <v>4</v>
      </c>
      <c r="J13" s="202" t="s">
        <v>307</v>
      </c>
      <c r="K13" s="202" t="s">
        <v>307</v>
      </c>
      <c r="L13" s="242" t="s">
        <v>307</v>
      </c>
      <c r="M13" s="407" t="s">
        <v>992</v>
      </c>
    </row>
    <row r="14" spans="1:13" s="76" customFormat="1" ht="30" customHeight="1">
      <c r="A14" s="512" t="s">
        <v>1015</v>
      </c>
      <c r="B14" s="41">
        <v>4</v>
      </c>
      <c r="C14" s="41">
        <v>4</v>
      </c>
      <c r="D14" s="41">
        <v>23</v>
      </c>
      <c r="E14" s="243">
        <v>0</v>
      </c>
      <c r="F14" s="41">
        <v>6</v>
      </c>
      <c r="G14" s="41">
        <v>1</v>
      </c>
      <c r="H14" s="41">
        <v>5</v>
      </c>
      <c r="I14" s="41">
        <v>8</v>
      </c>
      <c r="J14" s="41">
        <v>1</v>
      </c>
      <c r="K14" s="244">
        <v>0</v>
      </c>
      <c r="L14" s="245">
        <v>1</v>
      </c>
      <c r="M14" s="409" t="s">
        <v>1004</v>
      </c>
    </row>
    <row r="15" spans="1:13" s="118" customFormat="1" ht="30" customHeight="1">
      <c r="A15" s="512" t="s">
        <v>649</v>
      </c>
      <c r="B15" s="246" t="s">
        <v>647</v>
      </c>
      <c r="C15" s="202">
        <v>1</v>
      </c>
      <c r="D15" s="246" t="s">
        <v>647</v>
      </c>
      <c r="E15" s="202">
        <v>1</v>
      </c>
      <c r="F15" s="246" t="s">
        <v>647</v>
      </c>
      <c r="G15" s="246" t="s">
        <v>647</v>
      </c>
      <c r="H15" s="202">
        <v>2</v>
      </c>
      <c r="I15" s="117">
        <v>4</v>
      </c>
      <c r="J15" s="202">
        <v>1</v>
      </c>
      <c r="K15" s="246" t="s">
        <v>647</v>
      </c>
      <c r="L15" s="247" t="s">
        <v>647</v>
      </c>
      <c r="M15" s="407" t="s">
        <v>145</v>
      </c>
    </row>
    <row r="16" spans="1:13" s="77" customFormat="1" ht="30" customHeight="1">
      <c r="A16" s="512" t="s">
        <v>1016</v>
      </c>
      <c r="B16" s="41">
        <v>4</v>
      </c>
      <c r="C16" s="41">
        <v>4</v>
      </c>
      <c r="D16" s="41">
        <v>23</v>
      </c>
      <c r="E16" s="243"/>
      <c r="F16" s="41">
        <v>6</v>
      </c>
      <c r="G16" s="41">
        <v>1</v>
      </c>
      <c r="H16" s="41">
        <v>5</v>
      </c>
      <c r="I16" s="41">
        <v>8</v>
      </c>
      <c r="J16" s="41">
        <v>1</v>
      </c>
      <c r="K16" s="246" t="s">
        <v>647</v>
      </c>
      <c r="L16" s="245">
        <v>1</v>
      </c>
      <c r="M16" s="409" t="s">
        <v>456</v>
      </c>
    </row>
    <row r="17" spans="1:13" s="118" customFormat="1" ht="30" customHeight="1">
      <c r="A17" s="512" t="s">
        <v>650</v>
      </c>
      <c r="B17" s="117" t="s">
        <v>307</v>
      </c>
      <c r="C17" s="117">
        <v>1</v>
      </c>
      <c r="D17" s="117" t="s">
        <v>307</v>
      </c>
      <c r="E17" s="117" t="s">
        <v>307</v>
      </c>
      <c r="F17" s="117" t="s">
        <v>307</v>
      </c>
      <c r="G17" s="117" t="s">
        <v>307</v>
      </c>
      <c r="H17" s="117">
        <v>2</v>
      </c>
      <c r="I17" s="117">
        <v>4</v>
      </c>
      <c r="J17" s="117">
        <v>1</v>
      </c>
      <c r="K17" s="246" t="s">
        <v>647</v>
      </c>
      <c r="L17" s="242" t="s">
        <v>307</v>
      </c>
      <c r="M17" s="407" t="s">
        <v>1005</v>
      </c>
    </row>
    <row r="18" spans="1:13" s="77" customFormat="1" ht="30" customHeight="1">
      <c r="A18" s="87" t="s">
        <v>651</v>
      </c>
      <c r="B18" s="248">
        <v>3</v>
      </c>
      <c r="C18" s="248">
        <v>5</v>
      </c>
      <c r="D18" s="248">
        <v>24</v>
      </c>
      <c r="E18" s="248">
        <v>1</v>
      </c>
      <c r="F18" s="248">
        <v>6</v>
      </c>
      <c r="G18" s="248">
        <v>1</v>
      </c>
      <c r="H18" s="39">
        <v>7</v>
      </c>
      <c r="I18" s="248">
        <v>12</v>
      </c>
      <c r="J18" s="248">
        <v>2</v>
      </c>
      <c r="K18" s="249" t="s">
        <v>647</v>
      </c>
      <c r="L18" s="137">
        <v>1</v>
      </c>
      <c r="M18" s="57" t="s">
        <v>651</v>
      </c>
    </row>
    <row r="19" spans="1:13" s="84" customFormat="1" ht="30" customHeight="1">
      <c r="A19" s="205" t="s">
        <v>387</v>
      </c>
      <c r="B19" s="362">
        <v>5</v>
      </c>
      <c r="C19" s="362">
        <v>6</v>
      </c>
      <c r="D19" s="362">
        <v>26</v>
      </c>
      <c r="E19" s="362">
        <v>4</v>
      </c>
      <c r="F19" s="362">
        <v>15</v>
      </c>
      <c r="G19" s="362">
        <v>1</v>
      </c>
      <c r="H19" s="363">
        <v>7</v>
      </c>
      <c r="I19" s="362">
        <v>14</v>
      </c>
      <c r="J19" s="362">
        <v>2</v>
      </c>
      <c r="K19" s="363" t="s">
        <v>621</v>
      </c>
      <c r="L19" s="364" t="s">
        <v>621</v>
      </c>
      <c r="M19" s="305" t="s">
        <v>387</v>
      </c>
    </row>
    <row r="20" spans="1:13" s="1" customFormat="1" ht="18" customHeight="1">
      <c r="A20" s="226" t="s">
        <v>430</v>
      </c>
      <c r="B20" s="178"/>
      <c r="C20" s="178"/>
      <c r="D20" s="215"/>
      <c r="E20" s="215"/>
      <c r="F20" s="215"/>
      <c r="G20" s="215"/>
      <c r="H20" s="215"/>
      <c r="J20" s="227"/>
      <c r="K20" s="227"/>
      <c r="L20" s="227"/>
      <c r="M20" s="227" t="s">
        <v>434</v>
      </c>
    </row>
    <row r="21" spans="1:14" s="238" customFormat="1" ht="12.75" customHeight="1">
      <c r="A21" s="237"/>
      <c r="B21" s="17"/>
      <c r="C21" s="17"/>
      <c r="D21" s="17"/>
      <c r="E21" s="17"/>
      <c r="N21" s="239"/>
    </row>
    <row r="22" s="17" customFormat="1" ht="13.5">
      <c r="A22" s="240"/>
    </row>
    <row r="23" s="17" customFormat="1" ht="13.5"/>
    <row r="24" s="17" customFormat="1" ht="13.5"/>
    <row r="25" s="17" customFormat="1" ht="13.5"/>
    <row r="26" s="17" customFormat="1" ht="13.5"/>
    <row r="27" s="17" customFormat="1" ht="13.5"/>
    <row r="28" s="17" customFormat="1" ht="13.5"/>
    <row r="29" s="17" customFormat="1" ht="13.5"/>
    <row r="30" s="17" customFormat="1" ht="13.5"/>
    <row r="31" s="17" customFormat="1" ht="13.5"/>
    <row r="32" s="17" customFormat="1" ht="13.5"/>
    <row r="33" s="17" customFormat="1" ht="13.5"/>
    <row r="34" s="17" customFormat="1" ht="13.5"/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pans="1:25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</row>
    <row r="69" ht="12.75">
      <c r="A69" s="66"/>
    </row>
  </sheetData>
  <mergeCells count="10">
    <mergeCell ref="J3:L3"/>
    <mergeCell ref="M3:M9"/>
    <mergeCell ref="B4:D4"/>
    <mergeCell ref="E4:F4"/>
    <mergeCell ref="G4:I4"/>
    <mergeCell ref="J4:L4"/>
    <mergeCell ref="A3:A9"/>
    <mergeCell ref="B3:D3"/>
    <mergeCell ref="E3:F3"/>
    <mergeCell ref="G3:I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D10">
      <selection activeCell="H12" sqref="H12"/>
    </sheetView>
  </sheetViews>
  <sheetFormatPr defaultColWidth="9.140625" defaultRowHeight="12.75"/>
  <cols>
    <col min="1" max="1" width="13.8515625" style="0" customWidth="1"/>
    <col min="2" max="3" width="8.00390625" style="0" customWidth="1"/>
    <col min="5" max="6" width="8.00390625" style="0" customWidth="1"/>
    <col min="7" max="7" width="8.140625" style="0" customWidth="1"/>
    <col min="8" max="8" width="9.421875" style="0" customWidth="1"/>
    <col min="9" max="9" width="8.8515625" style="0" customWidth="1"/>
    <col min="10" max="10" width="8.00390625" style="0" customWidth="1"/>
    <col min="11" max="11" width="8.421875" style="0" customWidth="1"/>
    <col min="12" max="13" width="10.28125" style="0" customWidth="1"/>
    <col min="14" max="14" width="10.00390625" style="0" customWidth="1"/>
    <col min="15" max="16" width="8.421875" style="0" customWidth="1"/>
    <col min="17" max="17" width="8.28125" style="0" customWidth="1"/>
    <col min="18" max="18" width="8.7109375" style="0" customWidth="1"/>
    <col min="19" max="19" width="13.8515625" style="0" customWidth="1"/>
  </cols>
  <sheetData>
    <row r="1" spans="1:20" s="22" customFormat="1" ht="32.25" customHeight="1">
      <c r="A1" s="901" t="s">
        <v>816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21"/>
    </row>
    <row r="2" spans="1:22" s="1" customFormat="1" ht="15.75" customHeight="1">
      <c r="A2" s="178" t="s">
        <v>817</v>
      </c>
      <c r="B2" s="178"/>
      <c r="C2" s="178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R2" s="216" t="s">
        <v>818</v>
      </c>
      <c r="V2" s="227"/>
    </row>
    <row r="3" spans="1:18" s="20" customFormat="1" ht="23.25" customHeight="1">
      <c r="A3" s="1068" t="s">
        <v>819</v>
      </c>
      <c r="B3" s="1061" t="s">
        <v>427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3"/>
      <c r="N3" s="1061" t="s">
        <v>428</v>
      </c>
      <c r="O3" s="1064"/>
      <c r="P3" s="1065"/>
      <c r="Q3" s="1066" t="s">
        <v>712</v>
      </c>
      <c r="R3" s="1081"/>
    </row>
    <row r="4" spans="1:18" s="20" customFormat="1" ht="32.25" customHeight="1">
      <c r="A4" s="1069"/>
      <c r="B4" s="250" t="s">
        <v>820</v>
      </c>
      <c r="C4" s="256"/>
      <c r="D4" s="251" t="s">
        <v>821</v>
      </c>
      <c r="E4" s="257"/>
      <c r="F4" s="250" t="s">
        <v>822</v>
      </c>
      <c r="G4" s="258"/>
      <c r="H4" s="252" t="s">
        <v>823</v>
      </c>
      <c r="I4" s="259"/>
      <c r="J4" s="1071" t="s">
        <v>824</v>
      </c>
      <c r="K4" s="1072"/>
      <c r="L4" s="253" t="s">
        <v>825</v>
      </c>
      <c r="M4" s="259"/>
      <c r="N4" s="1073" t="s">
        <v>826</v>
      </c>
      <c r="O4" s="1075" t="s">
        <v>827</v>
      </c>
      <c r="P4" s="1077" t="s">
        <v>841</v>
      </c>
      <c r="Q4" s="1082"/>
      <c r="R4" s="1083"/>
    </row>
    <row r="5" spans="1:18" s="20" customFormat="1" ht="21" customHeight="1">
      <c r="A5" s="1069"/>
      <c r="B5" s="1057" t="s">
        <v>828</v>
      </c>
      <c r="C5" s="1059" t="s">
        <v>829</v>
      </c>
      <c r="D5" s="1057" t="s">
        <v>830</v>
      </c>
      <c r="E5" s="1059" t="s">
        <v>829</v>
      </c>
      <c r="F5" s="254" t="s">
        <v>831</v>
      </c>
      <c r="G5" s="254" t="s">
        <v>832</v>
      </c>
      <c r="H5" s="254" t="s">
        <v>831</v>
      </c>
      <c r="I5" s="254" t="s">
        <v>832</v>
      </c>
      <c r="J5" s="254" t="s">
        <v>831</v>
      </c>
      <c r="K5" s="254" t="s">
        <v>832</v>
      </c>
      <c r="L5" s="1057" t="s">
        <v>828</v>
      </c>
      <c r="M5" s="1059" t="s">
        <v>829</v>
      </c>
      <c r="N5" s="1074"/>
      <c r="O5" s="1076"/>
      <c r="P5" s="1078"/>
      <c r="Q5" s="1082"/>
      <c r="R5" s="1083"/>
    </row>
    <row r="6" spans="1:18" s="20" customFormat="1" ht="27" customHeight="1">
      <c r="A6" s="1070"/>
      <c r="B6" s="1080"/>
      <c r="C6" s="1060"/>
      <c r="D6" s="1058"/>
      <c r="E6" s="1060"/>
      <c r="F6" s="158" t="s">
        <v>813</v>
      </c>
      <c r="G6" s="158" t="s">
        <v>814</v>
      </c>
      <c r="H6" s="158" t="s">
        <v>813</v>
      </c>
      <c r="I6" s="158" t="s">
        <v>814</v>
      </c>
      <c r="J6" s="158" t="s">
        <v>813</v>
      </c>
      <c r="K6" s="158" t="s">
        <v>814</v>
      </c>
      <c r="L6" s="1058"/>
      <c r="M6" s="1060"/>
      <c r="N6" s="1058"/>
      <c r="O6" s="1058"/>
      <c r="P6" s="1079"/>
      <c r="Q6" s="1067"/>
      <c r="R6" s="1084"/>
    </row>
    <row r="7" spans="1:18" s="260" customFormat="1" ht="15.75" customHeight="1">
      <c r="A7" s="75" t="s">
        <v>1039</v>
      </c>
      <c r="B7" s="539">
        <v>3</v>
      </c>
      <c r="C7" s="529">
        <v>12214</v>
      </c>
      <c r="D7" s="35">
        <v>1</v>
      </c>
      <c r="E7" s="529">
        <v>63000</v>
      </c>
      <c r="F7" s="35">
        <v>1</v>
      </c>
      <c r="G7" s="529">
        <v>15000</v>
      </c>
      <c r="H7" s="35">
        <v>2</v>
      </c>
      <c r="I7" s="670">
        <v>9723</v>
      </c>
      <c r="J7" s="39" t="s">
        <v>307</v>
      </c>
      <c r="K7" s="39" t="s">
        <v>307</v>
      </c>
      <c r="L7" s="39" t="s">
        <v>307</v>
      </c>
      <c r="M7" s="39" t="s">
        <v>307</v>
      </c>
      <c r="N7" s="535">
        <v>2</v>
      </c>
      <c r="O7" s="243" t="s">
        <v>1027</v>
      </c>
      <c r="P7" s="524" t="s">
        <v>1027</v>
      </c>
      <c r="Q7" s="1055" t="s">
        <v>1030</v>
      </c>
      <c r="R7" s="1055"/>
    </row>
    <row r="8" spans="1:18" s="260" customFormat="1" ht="15.75" customHeight="1">
      <c r="A8" s="75" t="s">
        <v>833</v>
      </c>
      <c r="B8" s="571">
        <v>5</v>
      </c>
      <c r="C8" s="531">
        <v>12390</v>
      </c>
      <c r="D8" s="35" t="s">
        <v>307</v>
      </c>
      <c r="E8" s="482" t="s">
        <v>307</v>
      </c>
      <c r="F8" s="35" t="s">
        <v>307</v>
      </c>
      <c r="G8" s="482" t="s">
        <v>307</v>
      </c>
      <c r="H8" s="35" t="s">
        <v>307</v>
      </c>
      <c r="I8" s="670" t="s">
        <v>307</v>
      </c>
      <c r="J8" s="39" t="s">
        <v>307</v>
      </c>
      <c r="K8" s="39" t="s">
        <v>307</v>
      </c>
      <c r="L8" s="39" t="s">
        <v>307</v>
      </c>
      <c r="M8" s="39" t="s">
        <v>307</v>
      </c>
      <c r="N8" s="570">
        <v>1</v>
      </c>
      <c r="O8" s="39" t="s">
        <v>307</v>
      </c>
      <c r="P8" s="137" t="s">
        <v>307</v>
      </c>
      <c r="Q8" s="1056" t="s">
        <v>436</v>
      </c>
      <c r="R8" s="1056"/>
    </row>
    <row r="9" spans="1:18" s="260" customFormat="1" ht="15.75" customHeight="1">
      <c r="A9" s="75" t="s">
        <v>1040</v>
      </c>
      <c r="B9" s="539">
        <v>3</v>
      </c>
      <c r="C9" s="529">
        <v>12214</v>
      </c>
      <c r="D9" s="35">
        <v>1</v>
      </c>
      <c r="E9" s="529">
        <v>63000</v>
      </c>
      <c r="F9" s="35">
        <v>1</v>
      </c>
      <c r="G9" s="529">
        <v>15000</v>
      </c>
      <c r="H9" s="35">
        <v>2</v>
      </c>
      <c r="I9" s="670">
        <v>9723</v>
      </c>
      <c r="J9" s="243">
        <v>0</v>
      </c>
      <c r="K9" s="243">
        <v>0</v>
      </c>
      <c r="L9" s="243">
        <v>0</v>
      </c>
      <c r="M9" s="243">
        <v>0</v>
      </c>
      <c r="N9" s="535">
        <v>2</v>
      </c>
      <c r="O9" s="243">
        <v>0</v>
      </c>
      <c r="P9" s="222">
        <v>0</v>
      </c>
      <c r="Q9" s="1055" t="s">
        <v>1031</v>
      </c>
      <c r="R9" s="1055"/>
    </row>
    <row r="10" spans="1:18" s="260" customFormat="1" ht="15.75" customHeight="1">
      <c r="A10" s="75" t="s">
        <v>834</v>
      </c>
      <c r="B10" s="571">
        <v>5</v>
      </c>
      <c r="C10" s="531">
        <v>12390</v>
      </c>
      <c r="D10" s="35">
        <v>1</v>
      </c>
      <c r="E10" s="482">
        <v>42328</v>
      </c>
      <c r="F10" s="35" t="s">
        <v>307</v>
      </c>
      <c r="G10" s="482" t="s">
        <v>307</v>
      </c>
      <c r="H10" s="35" t="s">
        <v>307</v>
      </c>
      <c r="I10" s="670" t="s">
        <v>307</v>
      </c>
      <c r="J10" s="39" t="s">
        <v>307</v>
      </c>
      <c r="K10" s="39" t="s">
        <v>307</v>
      </c>
      <c r="L10" s="39" t="s">
        <v>307</v>
      </c>
      <c r="M10" s="39" t="s">
        <v>307</v>
      </c>
      <c r="N10" s="570">
        <v>1</v>
      </c>
      <c r="O10" s="39" t="s">
        <v>307</v>
      </c>
      <c r="P10" s="137" t="s">
        <v>307</v>
      </c>
      <c r="Q10" s="1056" t="s">
        <v>431</v>
      </c>
      <c r="R10" s="1056"/>
    </row>
    <row r="11" spans="1:18" s="260" customFormat="1" ht="15.75" customHeight="1">
      <c r="A11" s="75" t="s">
        <v>1041</v>
      </c>
      <c r="B11" s="539">
        <v>3</v>
      </c>
      <c r="C11" s="529">
        <v>12214</v>
      </c>
      <c r="D11" s="35">
        <v>1</v>
      </c>
      <c r="E11" s="529">
        <v>63000</v>
      </c>
      <c r="F11" s="35">
        <v>1</v>
      </c>
      <c r="G11" s="529">
        <v>15000</v>
      </c>
      <c r="H11" s="35">
        <v>2</v>
      </c>
      <c r="I11" s="670">
        <v>9723</v>
      </c>
      <c r="J11" s="243">
        <v>0</v>
      </c>
      <c r="K11" s="243">
        <v>0</v>
      </c>
      <c r="L11" s="243">
        <v>0</v>
      </c>
      <c r="M11" s="243">
        <v>0</v>
      </c>
      <c r="N11" s="535">
        <v>2</v>
      </c>
      <c r="O11" s="243">
        <v>0</v>
      </c>
      <c r="P11" s="222">
        <v>0</v>
      </c>
      <c r="Q11" s="1055" t="s">
        <v>437</v>
      </c>
      <c r="R11" s="1055"/>
    </row>
    <row r="12" spans="1:18" s="260" customFormat="1" ht="15.75" customHeight="1">
      <c r="A12" s="75" t="s">
        <v>835</v>
      </c>
      <c r="B12" s="571">
        <v>5</v>
      </c>
      <c r="C12" s="531">
        <v>12390</v>
      </c>
      <c r="D12" s="35">
        <v>1</v>
      </c>
      <c r="E12" s="482">
        <v>42328</v>
      </c>
      <c r="F12" s="35" t="s">
        <v>307</v>
      </c>
      <c r="G12" s="482" t="s">
        <v>307</v>
      </c>
      <c r="H12" s="35" t="s">
        <v>307</v>
      </c>
      <c r="I12" s="670" t="s">
        <v>307</v>
      </c>
      <c r="J12" s="39" t="s">
        <v>307</v>
      </c>
      <c r="K12" s="39" t="s">
        <v>307</v>
      </c>
      <c r="L12" s="39" t="s">
        <v>307</v>
      </c>
      <c r="M12" s="39" t="s">
        <v>307</v>
      </c>
      <c r="N12" s="570">
        <v>1</v>
      </c>
      <c r="O12" s="39" t="s">
        <v>307</v>
      </c>
      <c r="P12" s="137" t="s">
        <v>307</v>
      </c>
      <c r="Q12" s="1056" t="s">
        <v>1028</v>
      </c>
      <c r="R12" s="1056"/>
    </row>
    <row r="13" spans="1:18" s="261" customFormat="1" ht="15.75" customHeight="1">
      <c r="A13" s="75" t="s">
        <v>1042</v>
      </c>
      <c r="B13" s="539">
        <v>3</v>
      </c>
      <c r="C13" s="529">
        <v>12214</v>
      </c>
      <c r="D13" s="35">
        <v>1</v>
      </c>
      <c r="E13" s="529">
        <v>63000</v>
      </c>
      <c r="F13" s="35">
        <v>1</v>
      </c>
      <c r="G13" s="529">
        <v>15000</v>
      </c>
      <c r="H13" s="35">
        <v>2</v>
      </c>
      <c r="I13" s="670">
        <v>10370</v>
      </c>
      <c r="J13" s="243">
        <v>0</v>
      </c>
      <c r="K13" s="243">
        <v>0</v>
      </c>
      <c r="L13" s="243">
        <v>0</v>
      </c>
      <c r="M13" s="243">
        <v>0</v>
      </c>
      <c r="N13" s="535">
        <v>3</v>
      </c>
      <c r="O13" s="39" t="s">
        <v>307</v>
      </c>
      <c r="P13" s="137" t="s">
        <v>307</v>
      </c>
      <c r="Q13" s="1055" t="s">
        <v>1032</v>
      </c>
      <c r="R13" s="1055"/>
    </row>
    <row r="14" spans="1:18" s="261" customFormat="1" ht="15.75" customHeight="1">
      <c r="A14" s="75" t="s">
        <v>836</v>
      </c>
      <c r="B14" s="539">
        <v>5</v>
      </c>
      <c r="C14" s="529">
        <v>12390</v>
      </c>
      <c r="D14" s="35">
        <v>1</v>
      </c>
      <c r="E14" s="529">
        <v>42328</v>
      </c>
      <c r="F14" s="35" t="s">
        <v>621</v>
      </c>
      <c r="G14" s="529">
        <v>0</v>
      </c>
      <c r="H14" s="35" t="s">
        <v>621</v>
      </c>
      <c r="I14" s="670" t="s">
        <v>621</v>
      </c>
      <c r="J14" s="243">
        <v>0</v>
      </c>
      <c r="K14" s="243">
        <v>0</v>
      </c>
      <c r="L14" s="243">
        <v>0</v>
      </c>
      <c r="M14" s="243">
        <v>0</v>
      </c>
      <c r="N14" s="535">
        <v>3</v>
      </c>
      <c r="O14" s="243">
        <v>0</v>
      </c>
      <c r="P14" s="222">
        <v>0</v>
      </c>
      <c r="Q14" s="1056" t="s">
        <v>1029</v>
      </c>
      <c r="R14" s="1056"/>
    </row>
    <row r="15" spans="1:18" s="261" customFormat="1" ht="15.75" customHeight="1">
      <c r="A15" s="87" t="s">
        <v>1082</v>
      </c>
      <c r="B15" s="539">
        <v>8</v>
      </c>
      <c r="C15" s="529">
        <v>21347</v>
      </c>
      <c r="D15" s="35">
        <v>2</v>
      </c>
      <c r="E15" s="529">
        <v>105328</v>
      </c>
      <c r="F15" s="35">
        <v>3</v>
      </c>
      <c r="G15" s="529">
        <v>45000</v>
      </c>
      <c r="H15" s="35">
        <v>2</v>
      </c>
      <c r="I15" s="670">
        <v>10370</v>
      </c>
      <c r="J15" s="243">
        <v>0</v>
      </c>
      <c r="K15" s="243">
        <v>0</v>
      </c>
      <c r="L15" s="243">
        <v>10</v>
      </c>
      <c r="M15" s="159">
        <v>124000</v>
      </c>
      <c r="N15" s="535">
        <v>8</v>
      </c>
      <c r="O15" s="243">
        <v>0</v>
      </c>
      <c r="P15" s="222">
        <v>0</v>
      </c>
      <c r="Q15" s="837" t="s">
        <v>1082</v>
      </c>
      <c r="R15" s="837"/>
    </row>
    <row r="16" spans="1:19" s="262" customFormat="1" ht="15.75" customHeight="1">
      <c r="A16" s="205" t="s">
        <v>837</v>
      </c>
      <c r="B16" s="547">
        <v>10</v>
      </c>
      <c r="C16" s="530">
        <v>30468</v>
      </c>
      <c r="D16" s="669">
        <v>2</v>
      </c>
      <c r="E16" s="530">
        <v>105328</v>
      </c>
      <c r="F16" s="669">
        <v>3</v>
      </c>
      <c r="G16" s="530">
        <v>24000</v>
      </c>
      <c r="H16" s="669">
        <v>2</v>
      </c>
      <c r="I16" s="671">
        <v>16961</v>
      </c>
      <c r="J16" s="370">
        <v>0</v>
      </c>
      <c r="K16" s="370">
        <v>0</v>
      </c>
      <c r="L16" s="365">
        <v>10</v>
      </c>
      <c r="M16" s="366">
        <v>124000</v>
      </c>
      <c r="N16" s="668">
        <v>12</v>
      </c>
      <c r="O16" s="370">
        <v>0</v>
      </c>
      <c r="P16" s="371">
        <v>0</v>
      </c>
      <c r="Q16" s="811" t="s">
        <v>837</v>
      </c>
      <c r="R16" s="811"/>
      <c r="S16" s="270"/>
    </row>
    <row r="17" spans="1:19" s="140" customFormat="1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367"/>
      <c r="K17" s="367"/>
      <c r="L17" s="367"/>
      <c r="M17" s="367"/>
      <c r="N17" s="367"/>
      <c r="O17" s="269"/>
      <c r="P17" s="269"/>
      <c r="Q17" s="269"/>
      <c r="R17" s="269"/>
      <c r="S17" s="269"/>
    </row>
    <row r="18" spans="1:20" s="20" customFormat="1" ht="24.75" customHeight="1">
      <c r="A18" s="1068" t="s">
        <v>838</v>
      </c>
      <c r="B18" s="255"/>
      <c r="C18" s="263"/>
      <c r="D18" s="1085" t="s">
        <v>839</v>
      </c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6"/>
      <c r="Q18" s="368"/>
      <c r="R18" s="369"/>
      <c r="S18" s="1066" t="s">
        <v>815</v>
      </c>
      <c r="T18" s="73"/>
    </row>
    <row r="19" spans="1:21" s="20" customFormat="1" ht="63" customHeight="1">
      <c r="A19" s="1070"/>
      <c r="B19" s="265" t="s">
        <v>842</v>
      </c>
      <c r="C19" s="265" t="s">
        <v>858</v>
      </c>
      <c r="D19" s="265" t="s">
        <v>843</v>
      </c>
      <c r="E19" s="265" t="s">
        <v>844</v>
      </c>
      <c r="F19" s="265" t="s">
        <v>845</v>
      </c>
      <c r="G19" s="265" t="s">
        <v>846</v>
      </c>
      <c r="H19" s="266" t="s">
        <v>847</v>
      </c>
      <c r="I19" s="265" t="s">
        <v>848</v>
      </c>
      <c r="J19" s="265" t="s">
        <v>849</v>
      </c>
      <c r="K19" s="265" t="s">
        <v>850</v>
      </c>
      <c r="L19" s="267" t="s">
        <v>851</v>
      </c>
      <c r="M19" s="265" t="s">
        <v>852</v>
      </c>
      <c r="N19" s="265" t="s">
        <v>853</v>
      </c>
      <c r="O19" s="265" t="s">
        <v>854</v>
      </c>
      <c r="P19" s="268" t="s">
        <v>855</v>
      </c>
      <c r="Q19" s="265" t="s">
        <v>856</v>
      </c>
      <c r="R19" s="265" t="s">
        <v>857</v>
      </c>
      <c r="S19" s="1067"/>
      <c r="T19" s="172"/>
      <c r="U19" s="118"/>
    </row>
    <row r="20" spans="1:20" s="260" customFormat="1" ht="15.75" customHeight="1">
      <c r="A20" s="135" t="s">
        <v>1013</v>
      </c>
      <c r="B20" s="243">
        <v>0</v>
      </c>
      <c r="C20" s="243">
        <v>0</v>
      </c>
      <c r="D20" s="243">
        <v>0</v>
      </c>
      <c r="E20" s="243">
        <v>0</v>
      </c>
      <c r="F20" s="35" t="s">
        <v>621</v>
      </c>
      <c r="G20" s="35" t="s">
        <v>621</v>
      </c>
      <c r="H20" s="35">
        <v>7</v>
      </c>
      <c r="I20" s="539">
        <v>85</v>
      </c>
      <c r="J20" s="539">
        <v>10</v>
      </c>
      <c r="K20" s="539">
        <v>1</v>
      </c>
      <c r="L20" s="539">
        <v>36</v>
      </c>
      <c r="M20" s="539">
        <v>37</v>
      </c>
      <c r="N20" s="539">
        <v>16</v>
      </c>
      <c r="O20" s="539">
        <v>181</v>
      </c>
      <c r="P20" s="243">
        <v>0</v>
      </c>
      <c r="Q20" s="243" t="s">
        <v>840</v>
      </c>
      <c r="R20" s="572">
        <v>36</v>
      </c>
      <c r="S20" s="380" t="s">
        <v>396</v>
      </c>
      <c r="T20" s="372"/>
    </row>
    <row r="21" spans="1:20" s="260" customFormat="1" ht="15.75" customHeight="1">
      <c r="A21" s="135" t="s">
        <v>646</v>
      </c>
      <c r="B21" s="39" t="s">
        <v>307</v>
      </c>
      <c r="C21" s="39" t="s">
        <v>307</v>
      </c>
      <c r="D21" s="39" t="s">
        <v>307</v>
      </c>
      <c r="E21" s="39" t="s">
        <v>307</v>
      </c>
      <c r="F21" s="35" t="s">
        <v>307</v>
      </c>
      <c r="G21" s="35">
        <v>1</v>
      </c>
      <c r="H21" s="569" t="s">
        <v>307</v>
      </c>
      <c r="I21" s="571">
        <v>20</v>
      </c>
      <c r="J21" s="571">
        <v>1</v>
      </c>
      <c r="K21" s="539" t="s">
        <v>307</v>
      </c>
      <c r="L21" s="571">
        <v>7</v>
      </c>
      <c r="M21" s="571">
        <v>3</v>
      </c>
      <c r="N21" s="571">
        <v>2</v>
      </c>
      <c r="O21" s="571">
        <v>38</v>
      </c>
      <c r="P21" s="136" t="s">
        <v>307</v>
      </c>
      <c r="Q21" s="136" t="s">
        <v>307</v>
      </c>
      <c r="R21" s="572">
        <v>3</v>
      </c>
      <c r="S21" s="193" t="s">
        <v>436</v>
      </c>
      <c r="T21" s="372"/>
    </row>
    <row r="22" spans="1:20" s="260" customFormat="1" ht="15.75" customHeight="1">
      <c r="A22" s="135" t="s">
        <v>1014</v>
      </c>
      <c r="B22" s="243">
        <v>0</v>
      </c>
      <c r="C22" s="243">
        <v>0</v>
      </c>
      <c r="D22" s="243">
        <v>0</v>
      </c>
      <c r="E22" s="243">
        <v>0</v>
      </c>
      <c r="F22" s="35" t="s">
        <v>621</v>
      </c>
      <c r="G22" s="35" t="s">
        <v>621</v>
      </c>
      <c r="H22" s="35">
        <v>7</v>
      </c>
      <c r="I22" s="539">
        <v>88</v>
      </c>
      <c r="J22" s="539">
        <v>10</v>
      </c>
      <c r="K22" s="539">
        <v>1</v>
      </c>
      <c r="L22" s="539">
        <v>46</v>
      </c>
      <c r="M22" s="539">
        <v>45</v>
      </c>
      <c r="N22" s="539">
        <v>14</v>
      </c>
      <c r="O22" s="539">
        <v>168</v>
      </c>
      <c r="P22" s="243">
        <v>0</v>
      </c>
      <c r="Q22" s="243">
        <v>0</v>
      </c>
      <c r="R22" s="572">
        <v>37</v>
      </c>
      <c r="S22" s="79" t="s">
        <v>397</v>
      </c>
      <c r="T22" s="372"/>
    </row>
    <row r="23" spans="1:20" s="260" customFormat="1" ht="15.75" customHeight="1">
      <c r="A23" s="135" t="s">
        <v>648</v>
      </c>
      <c r="B23" s="39" t="s">
        <v>307</v>
      </c>
      <c r="C23" s="39" t="s">
        <v>307</v>
      </c>
      <c r="D23" s="39" t="s">
        <v>307</v>
      </c>
      <c r="E23" s="39" t="s">
        <v>307</v>
      </c>
      <c r="F23" s="35" t="s">
        <v>307</v>
      </c>
      <c r="G23" s="35">
        <v>1</v>
      </c>
      <c r="H23" s="569" t="s">
        <v>307</v>
      </c>
      <c r="I23" s="571">
        <v>20</v>
      </c>
      <c r="J23" s="571">
        <v>1</v>
      </c>
      <c r="K23" s="539" t="s">
        <v>307</v>
      </c>
      <c r="L23" s="571">
        <v>7</v>
      </c>
      <c r="M23" s="571">
        <v>3</v>
      </c>
      <c r="N23" s="571">
        <v>2</v>
      </c>
      <c r="O23" s="571">
        <v>38</v>
      </c>
      <c r="P23" s="136" t="s">
        <v>307</v>
      </c>
      <c r="Q23" s="136" t="s">
        <v>307</v>
      </c>
      <c r="R23" s="572">
        <v>3</v>
      </c>
      <c r="S23" s="193" t="s">
        <v>431</v>
      </c>
      <c r="T23" s="372"/>
    </row>
    <row r="24" spans="1:20" s="260" customFormat="1" ht="15.75" customHeight="1">
      <c r="A24" s="135" t="s">
        <v>1015</v>
      </c>
      <c r="B24" s="243">
        <v>0</v>
      </c>
      <c r="C24" s="243">
        <v>0</v>
      </c>
      <c r="D24" s="243">
        <v>0</v>
      </c>
      <c r="E24" s="243">
        <v>0</v>
      </c>
      <c r="F24" s="35" t="s">
        <v>621</v>
      </c>
      <c r="G24" s="35" t="s">
        <v>621</v>
      </c>
      <c r="H24" s="35">
        <v>8</v>
      </c>
      <c r="I24" s="539">
        <v>88</v>
      </c>
      <c r="J24" s="539">
        <v>9</v>
      </c>
      <c r="K24" s="539">
        <v>2</v>
      </c>
      <c r="L24" s="539">
        <v>51</v>
      </c>
      <c r="M24" s="539">
        <v>46</v>
      </c>
      <c r="N24" s="539">
        <v>13</v>
      </c>
      <c r="O24" s="539">
        <v>155</v>
      </c>
      <c r="P24" s="243">
        <v>0</v>
      </c>
      <c r="Q24" s="243">
        <v>0</v>
      </c>
      <c r="R24" s="572">
        <v>39</v>
      </c>
      <c r="S24" s="79" t="s">
        <v>437</v>
      </c>
      <c r="T24" s="372"/>
    </row>
    <row r="25" spans="1:20" s="260" customFormat="1" ht="15.75" customHeight="1">
      <c r="A25" s="135" t="s">
        <v>649</v>
      </c>
      <c r="B25" s="39" t="s">
        <v>307</v>
      </c>
      <c r="C25" s="39" t="s">
        <v>307</v>
      </c>
      <c r="D25" s="39" t="s">
        <v>307</v>
      </c>
      <c r="E25" s="39" t="s">
        <v>307</v>
      </c>
      <c r="F25" s="35" t="s">
        <v>307</v>
      </c>
      <c r="G25" s="35">
        <v>1</v>
      </c>
      <c r="H25" s="569" t="s">
        <v>307</v>
      </c>
      <c r="I25" s="571">
        <v>24</v>
      </c>
      <c r="J25" s="571">
        <v>2</v>
      </c>
      <c r="K25" s="539" t="s">
        <v>307</v>
      </c>
      <c r="L25" s="571">
        <v>6</v>
      </c>
      <c r="M25" s="571">
        <v>3</v>
      </c>
      <c r="N25" s="571">
        <v>1</v>
      </c>
      <c r="O25" s="571">
        <v>36</v>
      </c>
      <c r="P25" s="136" t="s">
        <v>307</v>
      </c>
      <c r="Q25" s="136" t="s">
        <v>307</v>
      </c>
      <c r="R25" s="572">
        <v>4</v>
      </c>
      <c r="S25" s="193" t="s">
        <v>438</v>
      </c>
      <c r="T25" s="372"/>
    </row>
    <row r="26" spans="1:20" s="261" customFormat="1" ht="15.75" customHeight="1">
      <c r="A26" s="135" t="s">
        <v>1016</v>
      </c>
      <c r="B26" s="243" t="s">
        <v>621</v>
      </c>
      <c r="C26" s="243" t="s">
        <v>621</v>
      </c>
      <c r="D26" s="243" t="s">
        <v>621</v>
      </c>
      <c r="E26" s="243" t="s">
        <v>621</v>
      </c>
      <c r="F26" s="35">
        <v>2</v>
      </c>
      <c r="G26" s="35" t="s">
        <v>621</v>
      </c>
      <c r="H26" s="35">
        <v>8</v>
      </c>
      <c r="I26" s="539">
        <v>94</v>
      </c>
      <c r="J26" s="539">
        <v>8</v>
      </c>
      <c r="K26" s="539">
        <v>1</v>
      </c>
      <c r="L26" s="539">
        <v>53</v>
      </c>
      <c r="M26" s="539">
        <v>52</v>
      </c>
      <c r="N26" s="539">
        <v>14</v>
      </c>
      <c r="O26" s="539">
        <v>153</v>
      </c>
      <c r="P26" s="243"/>
      <c r="Q26" s="243"/>
      <c r="R26" s="572">
        <v>34</v>
      </c>
      <c r="S26" s="79" t="s">
        <v>398</v>
      </c>
      <c r="T26" s="373"/>
    </row>
    <row r="27" spans="1:20" s="261" customFormat="1" ht="15.75" customHeight="1">
      <c r="A27" s="135" t="s">
        <v>650</v>
      </c>
      <c r="B27" s="243">
        <v>0</v>
      </c>
      <c r="C27" s="243">
        <v>0</v>
      </c>
      <c r="D27" s="243">
        <v>0</v>
      </c>
      <c r="E27" s="243">
        <v>0</v>
      </c>
      <c r="F27" s="35">
        <v>7</v>
      </c>
      <c r="G27" s="35">
        <v>1</v>
      </c>
      <c r="H27" s="35" t="s">
        <v>621</v>
      </c>
      <c r="I27" s="539">
        <v>24</v>
      </c>
      <c r="J27" s="539">
        <v>2</v>
      </c>
      <c r="K27" s="539" t="s">
        <v>621</v>
      </c>
      <c r="L27" s="539">
        <v>7</v>
      </c>
      <c r="M27" s="539">
        <v>3</v>
      </c>
      <c r="N27" s="539">
        <v>1</v>
      </c>
      <c r="O27" s="539">
        <v>37</v>
      </c>
      <c r="P27" s="243">
        <v>0</v>
      </c>
      <c r="Q27" s="243">
        <v>0</v>
      </c>
      <c r="R27" s="572">
        <v>5</v>
      </c>
      <c r="S27" s="193" t="s">
        <v>432</v>
      </c>
      <c r="T27" s="373"/>
    </row>
    <row r="28" spans="1:19" s="261" customFormat="1" ht="15.75" customHeight="1">
      <c r="A28" s="87" t="s">
        <v>1082</v>
      </c>
      <c r="B28" s="243">
        <v>0</v>
      </c>
      <c r="C28" s="243">
        <v>0</v>
      </c>
      <c r="D28" s="243">
        <v>0</v>
      </c>
      <c r="E28" s="243">
        <v>0</v>
      </c>
      <c r="F28" s="35">
        <v>7</v>
      </c>
      <c r="G28" s="35">
        <v>1</v>
      </c>
      <c r="H28" s="35">
        <v>8</v>
      </c>
      <c r="I28" s="539">
        <v>129</v>
      </c>
      <c r="J28" s="539">
        <v>12</v>
      </c>
      <c r="K28" s="539">
        <v>1</v>
      </c>
      <c r="L28" s="539">
        <v>66</v>
      </c>
      <c r="M28" s="539">
        <v>55</v>
      </c>
      <c r="N28" s="539">
        <v>15</v>
      </c>
      <c r="O28" s="539">
        <v>190</v>
      </c>
      <c r="P28" s="243">
        <v>0</v>
      </c>
      <c r="Q28" s="243">
        <v>0</v>
      </c>
      <c r="R28" s="539">
        <v>39</v>
      </c>
      <c r="S28" s="57" t="s">
        <v>1082</v>
      </c>
    </row>
    <row r="29" spans="1:19" s="264" customFormat="1" ht="15.75" customHeight="1">
      <c r="A29" s="205" t="s">
        <v>837</v>
      </c>
      <c r="B29" s="365" t="s">
        <v>621</v>
      </c>
      <c r="C29" s="370" t="s">
        <v>621</v>
      </c>
      <c r="D29" s="365" t="s">
        <v>621</v>
      </c>
      <c r="E29" s="370" t="s">
        <v>621</v>
      </c>
      <c r="F29" s="669">
        <v>9</v>
      </c>
      <c r="G29" s="672">
        <v>1</v>
      </c>
      <c r="H29" s="669">
        <v>9</v>
      </c>
      <c r="I29" s="547">
        <v>127</v>
      </c>
      <c r="J29" s="547">
        <v>12</v>
      </c>
      <c r="K29" s="547">
        <v>1</v>
      </c>
      <c r="L29" s="547">
        <v>80</v>
      </c>
      <c r="M29" s="547">
        <v>54</v>
      </c>
      <c r="N29" s="547">
        <v>15</v>
      </c>
      <c r="O29" s="547">
        <v>195</v>
      </c>
      <c r="P29" s="365" t="s">
        <v>621</v>
      </c>
      <c r="Q29" s="365">
        <v>0</v>
      </c>
      <c r="R29" s="547">
        <v>42</v>
      </c>
      <c r="S29" s="305" t="s">
        <v>837</v>
      </c>
    </row>
    <row r="30" spans="1:21" s="1" customFormat="1" ht="18" customHeight="1">
      <c r="A30" s="226" t="s">
        <v>433</v>
      </c>
      <c r="B30" s="178"/>
      <c r="C30" s="178"/>
      <c r="D30" s="178"/>
      <c r="E30" s="178"/>
      <c r="F30" s="178"/>
      <c r="G30" s="215"/>
      <c r="H30" s="215"/>
      <c r="I30" s="215"/>
      <c r="J30" s="215"/>
      <c r="K30" s="215"/>
      <c r="L30" s="215"/>
      <c r="M30" s="215"/>
      <c r="N30" s="215"/>
      <c r="P30" s="271"/>
      <c r="Q30" s="271"/>
      <c r="R30" s="271"/>
      <c r="S30" s="227" t="s">
        <v>435</v>
      </c>
      <c r="T30" s="271"/>
      <c r="U30" s="215"/>
    </row>
    <row r="31" spans="1:21" s="1" customFormat="1" ht="18" customHeight="1">
      <c r="A31" s="2" t="s">
        <v>859</v>
      </c>
      <c r="B31" s="214"/>
      <c r="C31" s="214"/>
      <c r="D31" s="214"/>
      <c r="E31" s="214"/>
      <c r="F31" s="214"/>
      <c r="G31" s="214"/>
      <c r="H31" s="214"/>
      <c r="I31" s="214"/>
      <c r="J31" s="272"/>
      <c r="K31" s="214"/>
      <c r="L31" s="215"/>
      <c r="M31" s="215"/>
      <c r="N31" s="215"/>
      <c r="O31" s="215"/>
      <c r="P31" s="215"/>
      <c r="Q31" s="215"/>
      <c r="R31" s="215"/>
      <c r="S31" s="215"/>
      <c r="T31" s="215"/>
      <c r="U31" s="215"/>
    </row>
    <row r="32" s="126" customFormat="1" ht="13.5"/>
    <row r="33" s="126" customFormat="1" ht="13.5"/>
    <row r="34" s="126" customFormat="1" ht="13.5"/>
    <row r="35" s="126" customFormat="1" ht="13.5"/>
    <row r="36" s="126" customFormat="1" ht="13.5"/>
    <row r="37" s="126" customFormat="1" ht="13.5"/>
    <row r="38" s="126" customFormat="1" ht="13.5"/>
    <row r="39" s="126" customFormat="1" ht="13.5"/>
    <row r="40" s="126" customFormat="1" ht="13.5"/>
  </sheetData>
  <mergeCells count="28">
    <mergeCell ref="Q15:R15"/>
    <mergeCell ref="Q16:R16"/>
    <mergeCell ref="A18:A19"/>
    <mergeCell ref="D18:P18"/>
    <mergeCell ref="S18:S19"/>
    <mergeCell ref="A3:A6"/>
    <mergeCell ref="J4:K4"/>
    <mergeCell ref="N4:N6"/>
    <mergeCell ref="O4:O6"/>
    <mergeCell ref="P4:P6"/>
    <mergeCell ref="B5:B6"/>
    <mergeCell ref="M5:M6"/>
    <mergeCell ref="Q3:R6"/>
    <mergeCell ref="C5:C6"/>
    <mergeCell ref="Q14:R14"/>
    <mergeCell ref="Q7:R7"/>
    <mergeCell ref="Q8:R8"/>
    <mergeCell ref="Q9:R9"/>
    <mergeCell ref="Q10:R10"/>
    <mergeCell ref="A1:S1"/>
    <mergeCell ref="Q11:R11"/>
    <mergeCell ref="Q12:R12"/>
    <mergeCell ref="Q13:R13"/>
    <mergeCell ref="D5:D6"/>
    <mergeCell ref="E5:E6"/>
    <mergeCell ref="L5:L6"/>
    <mergeCell ref="B3:M3"/>
    <mergeCell ref="N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7">
      <selection activeCell="G9" sqref="G9"/>
    </sheetView>
  </sheetViews>
  <sheetFormatPr defaultColWidth="9.140625" defaultRowHeight="12.75"/>
  <cols>
    <col min="1" max="1" width="14.140625" style="94" customWidth="1"/>
    <col min="2" max="13" width="8.7109375" style="66" customWidth="1"/>
    <col min="14" max="14" width="13.57421875" style="66" customWidth="1"/>
    <col min="15" max="16384" width="9.140625" style="66" customWidth="1"/>
  </cols>
  <sheetData>
    <row r="1" spans="1:14" s="273" customFormat="1" ht="32.25" customHeight="1">
      <c r="A1" s="832" t="s">
        <v>860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</row>
    <row r="2" spans="1:14" s="24" customFormat="1" ht="19.5" customHeight="1">
      <c r="A2" s="2" t="s">
        <v>861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6" t="s">
        <v>818</v>
      </c>
    </row>
    <row r="3" spans="1:14" s="52" customFormat="1" ht="54" customHeight="1">
      <c r="A3" s="1086" t="s">
        <v>819</v>
      </c>
      <c r="B3" s="1087" t="s">
        <v>1033</v>
      </c>
      <c r="C3" s="1088"/>
      <c r="D3" s="1087" t="s">
        <v>1034</v>
      </c>
      <c r="E3" s="1088"/>
      <c r="F3" s="1087" t="s">
        <v>862</v>
      </c>
      <c r="G3" s="1088"/>
      <c r="H3" s="1087" t="s">
        <v>1035</v>
      </c>
      <c r="I3" s="1088"/>
      <c r="J3" s="1087" t="s">
        <v>1036</v>
      </c>
      <c r="K3" s="1088"/>
      <c r="L3" s="1087" t="s">
        <v>863</v>
      </c>
      <c r="M3" s="1088"/>
      <c r="N3" s="1089" t="s">
        <v>712</v>
      </c>
    </row>
    <row r="4" spans="1:14" s="52" customFormat="1" ht="60" customHeight="1">
      <c r="A4" s="814"/>
      <c r="B4" s="11" t="s">
        <v>864</v>
      </c>
      <c r="C4" s="11" t="s">
        <v>865</v>
      </c>
      <c r="D4" s="11" t="s">
        <v>864</v>
      </c>
      <c r="E4" s="11" t="s">
        <v>865</v>
      </c>
      <c r="F4" s="11" t="s">
        <v>864</v>
      </c>
      <c r="G4" s="11" t="s">
        <v>865</v>
      </c>
      <c r="H4" s="11" t="s">
        <v>864</v>
      </c>
      <c r="I4" s="11" t="s">
        <v>865</v>
      </c>
      <c r="J4" s="11" t="s">
        <v>864</v>
      </c>
      <c r="K4" s="11" t="s">
        <v>865</v>
      </c>
      <c r="L4" s="11" t="s">
        <v>864</v>
      </c>
      <c r="M4" s="11" t="s">
        <v>865</v>
      </c>
      <c r="N4" s="1089"/>
    </row>
    <row r="5" spans="1:14" s="20" customFormat="1" ht="45" customHeight="1">
      <c r="A5" s="73" t="s">
        <v>1081</v>
      </c>
      <c r="B5" s="274">
        <f>D5+F5+H5+J5+L5</f>
        <v>4</v>
      </c>
      <c r="C5" s="275">
        <f>E5+G5+I5+K5+M5</f>
        <v>43196</v>
      </c>
      <c r="D5" s="276">
        <v>1</v>
      </c>
      <c r="E5" s="275">
        <v>6074</v>
      </c>
      <c r="F5" s="276">
        <v>2</v>
      </c>
      <c r="G5" s="275">
        <v>7478</v>
      </c>
      <c r="H5" s="276">
        <v>0</v>
      </c>
      <c r="I5" s="276">
        <v>0</v>
      </c>
      <c r="J5" s="276">
        <v>0</v>
      </c>
      <c r="K5" s="276">
        <v>0</v>
      </c>
      <c r="L5" s="276">
        <v>1</v>
      </c>
      <c r="M5" s="235">
        <v>29644</v>
      </c>
      <c r="N5" s="72" t="s">
        <v>1081</v>
      </c>
    </row>
    <row r="6" spans="1:14" s="118" customFormat="1" ht="45" customHeight="1">
      <c r="A6" s="73" t="s">
        <v>285</v>
      </c>
      <c r="B6" s="274">
        <f>D6+F6+H6+J6+L6</f>
        <v>6</v>
      </c>
      <c r="C6" s="275">
        <f>E6+G6+I6+K6+M6</f>
        <v>38311</v>
      </c>
      <c r="D6" s="276">
        <v>1</v>
      </c>
      <c r="E6" s="275">
        <v>6074</v>
      </c>
      <c r="F6" s="276">
        <v>4</v>
      </c>
      <c r="G6" s="275">
        <v>2593</v>
      </c>
      <c r="H6" s="276">
        <v>0</v>
      </c>
      <c r="I6" s="276">
        <v>0</v>
      </c>
      <c r="J6" s="276">
        <v>0</v>
      </c>
      <c r="K6" s="276">
        <v>0</v>
      </c>
      <c r="L6" s="276">
        <v>1</v>
      </c>
      <c r="M6" s="235">
        <v>29644</v>
      </c>
      <c r="N6" s="72" t="s">
        <v>285</v>
      </c>
    </row>
    <row r="7" spans="1:14" s="118" customFormat="1" ht="45" customHeight="1">
      <c r="A7" s="73" t="s">
        <v>1078</v>
      </c>
      <c r="B7" s="274">
        <v>8</v>
      </c>
      <c r="C7" s="275">
        <v>39650</v>
      </c>
      <c r="D7" s="276">
        <v>1</v>
      </c>
      <c r="E7" s="275">
        <v>6074</v>
      </c>
      <c r="F7" s="276">
        <v>6</v>
      </c>
      <c r="G7" s="275">
        <v>3932</v>
      </c>
      <c r="H7" s="276">
        <v>0</v>
      </c>
      <c r="I7" s="276">
        <v>0</v>
      </c>
      <c r="J7" s="276">
        <v>0</v>
      </c>
      <c r="K7" s="276">
        <v>0</v>
      </c>
      <c r="L7" s="276">
        <v>1</v>
      </c>
      <c r="M7" s="235">
        <v>29644</v>
      </c>
      <c r="N7" s="72" t="s">
        <v>1078</v>
      </c>
    </row>
    <row r="8" spans="1:14" s="77" customFormat="1" ht="45" customHeight="1">
      <c r="A8" s="41" t="s">
        <v>866</v>
      </c>
      <c r="B8" s="277">
        <v>8</v>
      </c>
      <c r="C8" s="278">
        <v>39650</v>
      </c>
      <c r="D8" s="244">
        <v>1</v>
      </c>
      <c r="E8" s="278">
        <v>6074</v>
      </c>
      <c r="F8" s="244">
        <v>6</v>
      </c>
      <c r="G8" s="278">
        <v>3932</v>
      </c>
      <c r="H8" s="244">
        <v>0</v>
      </c>
      <c r="I8" s="244">
        <v>0</v>
      </c>
      <c r="J8" s="244">
        <v>0</v>
      </c>
      <c r="K8" s="244">
        <v>0</v>
      </c>
      <c r="L8" s="244">
        <v>1</v>
      </c>
      <c r="M8" s="236">
        <v>29644</v>
      </c>
      <c r="N8" s="57" t="s">
        <v>866</v>
      </c>
    </row>
    <row r="9" spans="1:14" s="77" customFormat="1" ht="45" customHeight="1">
      <c r="A9" s="87" t="s">
        <v>651</v>
      </c>
      <c r="B9" s="88">
        <f>SUM(D9,F9,H9,J9,L9)</f>
        <v>12</v>
      </c>
      <c r="C9" s="279">
        <f>SUM(E9,G9,I9,K9,M9)</f>
        <v>306792.5</v>
      </c>
      <c r="D9" s="280">
        <v>2</v>
      </c>
      <c r="E9" s="281">
        <v>202431</v>
      </c>
      <c r="F9" s="280">
        <v>7</v>
      </c>
      <c r="G9" s="282">
        <v>4260.5</v>
      </c>
      <c r="H9" s="280">
        <v>1</v>
      </c>
      <c r="I9" s="282">
        <v>63163</v>
      </c>
      <c r="J9" s="89">
        <v>0</v>
      </c>
      <c r="K9" s="89">
        <v>0</v>
      </c>
      <c r="L9" s="280">
        <v>2</v>
      </c>
      <c r="M9" s="283">
        <v>36938</v>
      </c>
      <c r="N9" s="57" t="s">
        <v>651</v>
      </c>
    </row>
    <row r="10" spans="1:14" s="84" customFormat="1" ht="45" customHeight="1">
      <c r="A10" s="205" t="s">
        <v>1097</v>
      </c>
      <c r="B10" s="374">
        <f>SUM(D10,F10,H10,J10,L10)</f>
        <v>14</v>
      </c>
      <c r="C10" s="375">
        <f>SUM(E10,G10,I10,K10,M10)</f>
        <v>504422</v>
      </c>
      <c r="D10" s="376">
        <v>1</v>
      </c>
      <c r="E10" s="377">
        <v>6074</v>
      </c>
      <c r="F10" s="376">
        <v>7</v>
      </c>
      <c r="G10" s="378">
        <v>4261</v>
      </c>
      <c r="H10" s="376">
        <v>2</v>
      </c>
      <c r="I10" s="378">
        <v>259520</v>
      </c>
      <c r="J10" s="300">
        <v>1</v>
      </c>
      <c r="K10" s="300">
        <v>184979</v>
      </c>
      <c r="L10" s="376">
        <v>3</v>
      </c>
      <c r="M10" s="379">
        <v>49588</v>
      </c>
      <c r="N10" s="305" t="s">
        <v>387</v>
      </c>
    </row>
    <row r="11" spans="1:14" s="383" customFormat="1" ht="15" customHeight="1">
      <c r="A11" s="284" t="s">
        <v>440</v>
      </c>
      <c r="B11" s="124"/>
      <c r="C11" s="381"/>
      <c r="D11" s="124"/>
      <c r="E11" s="124"/>
      <c r="F11" s="124"/>
      <c r="G11" s="124"/>
      <c r="H11" s="124"/>
      <c r="I11" s="124"/>
      <c r="J11" s="124"/>
      <c r="K11" s="382" t="s">
        <v>1037</v>
      </c>
      <c r="N11" s="384"/>
    </row>
  </sheetData>
  <mergeCells count="9">
    <mergeCell ref="A1:N1"/>
    <mergeCell ref="A3:A4"/>
    <mergeCell ref="B3:C3"/>
    <mergeCell ref="D3:E3"/>
    <mergeCell ref="F3:G3"/>
    <mergeCell ref="H3:I3"/>
    <mergeCell ref="J3:K3"/>
    <mergeCell ref="L3:M3"/>
    <mergeCell ref="N3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7">
      <selection activeCell="J14" sqref="J14"/>
    </sheetView>
  </sheetViews>
  <sheetFormatPr defaultColWidth="9.140625" defaultRowHeight="12.75"/>
  <cols>
    <col min="1" max="1" width="15.8515625" style="116" customWidth="1"/>
    <col min="2" max="2" width="9.140625" style="116" customWidth="1"/>
    <col min="3" max="3" width="9.28125" style="116" customWidth="1"/>
    <col min="4" max="4" width="7.8515625" style="116" customWidth="1"/>
    <col min="5" max="8" width="8.7109375" style="116" customWidth="1"/>
    <col min="9" max="12" width="11.57421875" style="116" customWidth="1"/>
    <col min="13" max="13" width="16.140625" style="116" customWidth="1"/>
    <col min="14" max="15" width="4.57421875" style="116" customWidth="1"/>
    <col min="16" max="16" width="4.7109375" style="116" customWidth="1"/>
    <col min="17" max="18" width="4.57421875" style="116" customWidth="1"/>
    <col min="19" max="19" width="4.7109375" style="116" customWidth="1"/>
    <col min="20" max="21" width="4.57421875" style="116" customWidth="1"/>
    <col min="22" max="22" width="4.7109375" style="116" customWidth="1"/>
    <col min="23" max="24" width="4.57421875" style="116" customWidth="1"/>
    <col min="25" max="25" width="4.7109375" style="116" customWidth="1"/>
    <col min="26" max="27" width="4.57421875" style="116" customWidth="1"/>
    <col min="28" max="28" width="4.7109375" style="116" customWidth="1"/>
    <col min="29" max="30" width="4.57421875" style="116" customWidth="1"/>
    <col min="31" max="31" width="4.7109375" style="116" customWidth="1"/>
    <col min="32" max="33" width="4.57421875" style="116" customWidth="1"/>
    <col min="34" max="34" width="4.7109375" style="116" customWidth="1"/>
    <col min="35" max="36" width="4.57421875" style="116" customWidth="1"/>
    <col min="37" max="37" width="4.8515625" style="116" customWidth="1"/>
    <col min="38" max="52" width="7.140625" style="116" customWidth="1"/>
    <col min="53" max="16384" width="9.140625" style="116" customWidth="1"/>
  </cols>
  <sheetData>
    <row r="1" spans="1:12" s="285" customFormat="1" ht="32.25" customHeight="1">
      <c r="A1" s="1090" t="s">
        <v>867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3" s="1" customFormat="1" ht="21" customHeight="1">
      <c r="A2" s="796" t="s">
        <v>706</v>
      </c>
      <c r="B2" s="178"/>
      <c r="C2" s="215"/>
      <c r="D2" s="215"/>
      <c r="E2" s="797"/>
      <c r="F2" s="215"/>
      <c r="G2" s="215"/>
      <c r="H2" s="215"/>
      <c r="I2" s="215"/>
      <c r="J2" s="215"/>
      <c r="K2" s="215"/>
      <c r="M2" s="777" t="s">
        <v>868</v>
      </c>
    </row>
    <row r="3" spans="1:13" s="124" customFormat="1" ht="25.5" customHeight="1">
      <c r="A3" s="1020" t="s">
        <v>884</v>
      </c>
      <c r="B3" s="950" t="s">
        <v>885</v>
      </c>
      <c r="C3" s="951"/>
      <c r="D3" s="952"/>
      <c r="E3" s="953" t="s">
        <v>886</v>
      </c>
      <c r="F3" s="951"/>
      <c r="G3" s="952"/>
      <c r="H3" s="950" t="s">
        <v>887</v>
      </c>
      <c r="I3" s="951"/>
      <c r="J3" s="951"/>
      <c r="K3" s="951"/>
      <c r="L3" s="952"/>
      <c r="M3" s="1048" t="s">
        <v>712</v>
      </c>
    </row>
    <row r="4" spans="1:13" s="124" customFormat="1" ht="25.5" customHeight="1">
      <c r="A4" s="958"/>
      <c r="B4" s="1054" t="s">
        <v>869</v>
      </c>
      <c r="C4" s="957"/>
      <c r="D4" s="958"/>
      <c r="E4" s="1092" t="s">
        <v>870</v>
      </c>
      <c r="F4" s="957"/>
      <c r="G4" s="958"/>
      <c r="H4" s="954" t="s">
        <v>779</v>
      </c>
      <c r="I4" s="955"/>
      <c r="J4" s="955"/>
      <c r="K4" s="955"/>
      <c r="L4" s="956"/>
      <c r="M4" s="959"/>
    </row>
    <row r="5" spans="1:13" s="124" customFormat="1" ht="25.5" customHeight="1">
      <c r="A5" s="958"/>
      <c r="B5" s="714" t="s">
        <v>714</v>
      </c>
      <c r="C5" s="798" t="s">
        <v>871</v>
      </c>
      <c r="D5" s="714" t="s">
        <v>888</v>
      </c>
      <c r="E5" s="714" t="s">
        <v>714</v>
      </c>
      <c r="F5" s="714" t="s">
        <v>889</v>
      </c>
      <c r="G5" s="714" t="s">
        <v>890</v>
      </c>
      <c r="H5" s="714" t="s">
        <v>714</v>
      </c>
      <c r="I5" s="714" t="s">
        <v>872</v>
      </c>
      <c r="J5" s="714" t="s">
        <v>873</v>
      </c>
      <c r="K5" s="714" t="s">
        <v>874</v>
      </c>
      <c r="L5" s="714" t="s">
        <v>875</v>
      </c>
      <c r="M5" s="959"/>
    </row>
    <row r="6" spans="1:13" s="124" customFormat="1" ht="49.5" customHeight="1">
      <c r="A6" s="956"/>
      <c r="B6" s="717" t="s">
        <v>731</v>
      </c>
      <c r="C6" s="718" t="s">
        <v>876</v>
      </c>
      <c r="D6" s="718" t="s">
        <v>877</v>
      </c>
      <c r="E6" s="717" t="s">
        <v>731</v>
      </c>
      <c r="F6" s="718" t="s">
        <v>878</v>
      </c>
      <c r="G6" s="718" t="s">
        <v>879</v>
      </c>
      <c r="H6" s="717" t="s">
        <v>731</v>
      </c>
      <c r="I6" s="717" t="s">
        <v>880</v>
      </c>
      <c r="J6" s="799" t="s">
        <v>881</v>
      </c>
      <c r="K6" s="799" t="s">
        <v>882</v>
      </c>
      <c r="L6" s="718" t="s">
        <v>883</v>
      </c>
      <c r="M6" s="954"/>
    </row>
    <row r="7" spans="1:13" s="76" customFormat="1" ht="24.75" customHeight="1">
      <c r="A7" s="75" t="s">
        <v>1039</v>
      </c>
      <c r="B7" s="57">
        <v>5</v>
      </c>
      <c r="C7" s="41">
        <v>2</v>
      </c>
      <c r="D7" s="41">
        <v>3</v>
      </c>
      <c r="E7" s="41">
        <v>4</v>
      </c>
      <c r="F7" s="41">
        <v>3</v>
      </c>
      <c r="G7" s="41">
        <v>1</v>
      </c>
      <c r="H7" s="41">
        <f>SUM(I7:L7)</f>
        <v>3</v>
      </c>
      <c r="I7" s="177">
        <v>0</v>
      </c>
      <c r="J7" s="41">
        <v>1</v>
      </c>
      <c r="K7" s="41">
        <v>1</v>
      </c>
      <c r="L7" s="41">
        <v>1</v>
      </c>
      <c r="M7" s="525" t="s">
        <v>396</v>
      </c>
    </row>
    <row r="8" spans="1:13" s="76" customFormat="1" ht="24.75" customHeight="1">
      <c r="A8" s="75" t="s">
        <v>833</v>
      </c>
      <c r="B8" s="287">
        <v>1</v>
      </c>
      <c r="C8" s="287" t="s">
        <v>307</v>
      </c>
      <c r="D8" s="287">
        <v>1</v>
      </c>
      <c r="E8" s="136" t="s">
        <v>307</v>
      </c>
      <c r="F8" s="136" t="s">
        <v>307</v>
      </c>
      <c r="G8" s="136" t="s">
        <v>307</v>
      </c>
      <c r="H8" s="136">
        <v>7</v>
      </c>
      <c r="I8" s="177">
        <v>0</v>
      </c>
      <c r="J8" s="136">
        <v>7</v>
      </c>
      <c r="K8" s="136" t="s">
        <v>307</v>
      </c>
      <c r="L8" s="39" t="s">
        <v>307</v>
      </c>
      <c r="M8" s="526" t="s">
        <v>436</v>
      </c>
    </row>
    <row r="9" spans="1:13" s="76" customFormat="1" ht="24.75" customHeight="1">
      <c r="A9" s="75" t="s">
        <v>1040</v>
      </c>
      <c r="B9" s="41">
        <f>C9+C9</f>
        <v>6</v>
      </c>
      <c r="C9" s="41">
        <v>3</v>
      </c>
      <c r="D9" s="41">
        <v>3</v>
      </c>
      <c r="E9" s="41">
        <f>F9+G9</f>
        <v>4</v>
      </c>
      <c r="F9" s="41">
        <v>3</v>
      </c>
      <c r="G9" s="41">
        <v>1</v>
      </c>
      <c r="H9" s="244">
        <f>SUM(I9:L9)</f>
        <v>2</v>
      </c>
      <c r="I9" s="177">
        <v>0</v>
      </c>
      <c r="J9" s="41">
        <v>1</v>
      </c>
      <c r="K9" s="243">
        <v>0</v>
      </c>
      <c r="L9" s="41">
        <v>1</v>
      </c>
      <c r="M9" s="404" t="s">
        <v>397</v>
      </c>
    </row>
    <row r="10" spans="1:13" s="76" customFormat="1" ht="24.75" customHeight="1">
      <c r="A10" s="75" t="s">
        <v>834</v>
      </c>
      <c r="B10" s="287">
        <v>1</v>
      </c>
      <c r="C10" s="287" t="s">
        <v>307</v>
      </c>
      <c r="D10" s="287">
        <v>1</v>
      </c>
      <c r="E10" s="136" t="s">
        <v>307</v>
      </c>
      <c r="F10" s="136" t="s">
        <v>307</v>
      </c>
      <c r="G10" s="136" t="s">
        <v>307</v>
      </c>
      <c r="H10" s="136">
        <v>7</v>
      </c>
      <c r="I10" s="177">
        <v>0</v>
      </c>
      <c r="J10" s="136">
        <v>7</v>
      </c>
      <c r="K10" s="136" t="s">
        <v>307</v>
      </c>
      <c r="L10" s="39" t="s">
        <v>307</v>
      </c>
      <c r="M10" s="526" t="s">
        <v>431</v>
      </c>
    </row>
    <row r="11" spans="1:13" s="76" customFormat="1" ht="24.75" customHeight="1">
      <c r="A11" s="75" t="s">
        <v>1041</v>
      </c>
      <c r="B11" s="41">
        <v>6</v>
      </c>
      <c r="C11" s="41">
        <v>3</v>
      </c>
      <c r="D11" s="41">
        <v>3</v>
      </c>
      <c r="E11" s="41">
        <v>6</v>
      </c>
      <c r="F11" s="41">
        <v>4</v>
      </c>
      <c r="G11" s="41">
        <v>2</v>
      </c>
      <c r="H11" s="244">
        <v>4</v>
      </c>
      <c r="I11" s="177">
        <v>1</v>
      </c>
      <c r="J11" s="41">
        <v>1</v>
      </c>
      <c r="K11" s="243">
        <v>1</v>
      </c>
      <c r="L11" s="41">
        <v>1</v>
      </c>
      <c r="M11" s="404" t="s">
        <v>437</v>
      </c>
    </row>
    <row r="12" spans="1:13" s="76" customFormat="1" ht="24.75" customHeight="1">
      <c r="A12" s="75" t="s">
        <v>835</v>
      </c>
      <c r="B12" s="287">
        <v>1</v>
      </c>
      <c r="C12" s="287" t="s">
        <v>307</v>
      </c>
      <c r="D12" s="287">
        <v>1</v>
      </c>
      <c r="E12" s="136" t="s">
        <v>307</v>
      </c>
      <c r="F12" s="136" t="s">
        <v>307</v>
      </c>
      <c r="G12" s="136" t="s">
        <v>307</v>
      </c>
      <c r="H12" s="136" t="s">
        <v>307</v>
      </c>
      <c r="I12" s="136" t="s">
        <v>307</v>
      </c>
      <c r="J12" s="136" t="s">
        <v>307</v>
      </c>
      <c r="K12" s="136" t="s">
        <v>307</v>
      </c>
      <c r="L12" s="136" t="s">
        <v>307</v>
      </c>
      <c r="M12" s="526" t="s">
        <v>438</v>
      </c>
    </row>
    <row r="13" spans="1:13" s="77" customFormat="1" ht="24.75" customHeight="1">
      <c r="A13" s="75" t="s">
        <v>1042</v>
      </c>
      <c r="B13" s="41">
        <f>C13+D13</f>
        <v>7</v>
      </c>
      <c r="C13" s="41">
        <v>3</v>
      </c>
      <c r="D13" s="41">
        <v>4</v>
      </c>
      <c r="E13" s="41">
        <f>F13+G13</f>
        <v>14</v>
      </c>
      <c r="F13" s="41">
        <v>4</v>
      </c>
      <c r="G13" s="41">
        <v>10</v>
      </c>
      <c r="H13" s="244">
        <f>SUM(I13:L13)</f>
        <v>1</v>
      </c>
      <c r="I13" s="166">
        <v>1</v>
      </c>
      <c r="J13" s="136" t="s">
        <v>307</v>
      </c>
      <c r="K13" s="136" t="s">
        <v>307</v>
      </c>
      <c r="L13" s="39" t="s">
        <v>307</v>
      </c>
      <c r="M13" s="404" t="s">
        <v>1032</v>
      </c>
    </row>
    <row r="14" spans="1:13" s="77" customFormat="1" ht="24.75" customHeight="1">
      <c r="A14" s="75" t="s">
        <v>836</v>
      </c>
      <c r="B14" s="41">
        <v>1</v>
      </c>
      <c r="C14" s="244">
        <v>0</v>
      </c>
      <c r="D14" s="41">
        <v>1</v>
      </c>
      <c r="E14" s="41">
        <v>1</v>
      </c>
      <c r="F14" s="244">
        <v>0</v>
      </c>
      <c r="G14" s="41">
        <v>1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526" t="s">
        <v>1038</v>
      </c>
    </row>
    <row r="15" spans="1:13" s="77" customFormat="1" ht="24.75" customHeight="1">
      <c r="A15" s="87" t="s">
        <v>651</v>
      </c>
      <c r="B15" s="57">
        <v>8</v>
      </c>
      <c r="C15" s="41">
        <v>3</v>
      </c>
      <c r="D15" s="41">
        <v>5</v>
      </c>
      <c r="E15" s="41">
        <v>15</v>
      </c>
      <c r="F15" s="41">
        <v>4</v>
      </c>
      <c r="G15" s="41">
        <v>11</v>
      </c>
      <c r="H15" s="244">
        <v>1</v>
      </c>
      <c r="I15" s="166">
        <v>1</v>
      </c>
      <c r="J15" s="244">
        <v>0</v>
      </c>
      <c r="K15" s="244">
        <v>0</v>
      </c>
      <c r="L15" s="245">
        <v>0</v>
      </c>
      <c r="M15" s="57" t="s">
        <v>651</v>
      </c>
    </row>
    <row r="16" spans="1:13" s="84" customFormat="1" ht="24.75" customHeight="1">
      <c r="A16" s="205" t="s">
        <v>310</v>
      </c>
      <c r="B16" s="309">
        <v>8</v>
      </c>
      <c r="C16" s="204">
        <v>3</v>
      </c>
      <c r="D16" s="204">
        <v>5</v>
      </c>
      <c r="E16" s="204">
        <f>SUM(F16:G16)</f>
        <v>15</v>
      </c>
      <c r="F16" s="204">
        <v>4</v>
      </c>
      <c r="G16" s="204">
        <v>11</v>
      </c>
      <c r="H16" s="204">
        <v>1</v>
      </c>
      <c r="I16" s="204">
        <v>1</v>
      </c>
      <c r="J16" s="527">
        <v>0</v>
      </c>
      <c r="K16" s="527">
        <v>0</v>
      </c>
      <c r="L16" s="528">
        <v>0</v>
      </c>
      <c r="M16" s="305" t="s">
        <v>310</v>
      </c>
    </row>
    <row r="17" spans="1:13" s="1" customFormat="1" ht="16.5" customHeight="1">
      <c r="A17" s="226" t="s">
        <v>439</v>
      </c>
      <c r="B17" s="178"/>
      <c r="C17" s="215"/>
      <c r="D17" s="215"/>
      <c r="E17" s="215"/>
      <c r="F17" s="215"/>
      <c r="G17" s="215"/>
      <c r="H17" s="215"/>
      <c r="I17" s="215"/>
      <c r="K17" s="227"/>
      <c r="L17" s="227"/>
      <c r="M17" s="227" t="s">
        <v>441</v>
      </c>
    </row>
    <row r="18" s="6" customFormat="1" ht="16.5" customHeight="1">
      <c r="A18" s="6" t="s">
        <v>1043</v>
      </c>
    </row>
    <row r="19" s="6" customFormat="1" ht="15.75" customHeight="1">
      <c r="A19" s="288" t="s">
        <v>1044</v>
      </c>
    </row>
  </sheetData>
  <mergeCells count="9">
    <mergeCell ref="M3:M6"/>
    <mergeCell ref="A1:L1"/>
    <mergeCell ref="A3:A6"/>
    <mergeCell ref="B3:D3"/>
    <mergeCell ref="E3:G3"/>
    <mergeCell ref="H3:L3"/>
    <mergeCell ref="B4:D4"/>
    <mergeCell ref="E4:G4"/>
    <mergeCell ref="H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E10">
      <selection activeCell="J4" sqref="J4:K4"/>
    </sheetView>
  </sheetViews>
  <sheetFormatPr defaultColWidth="9.140625" defaultRowHeight="12.75"/>
  <cols>
    <col min="1" max="1" width="14.28125" style="116" customWidth="1"/>
    <col min="2" max="2" width="9.57421875" style="116" customWidth="1"/>
    <col min="3" max="4" width="10.00390625" style="116" customWidth="1"/>
    <col min="5" max="5" width="10.140625" style="116" customWidth="1"/>
    <col min="6" max="6" width="9.421875" style="116" customWidth="1"/>
    <col min="7" max="7" width="10.00390625" style="116" customWidth="1"/>
    <col min="8" max="8" width="9.140625" style="116" customWidth="1"/>
    <col min="9" max="9" width="10.140625" style="116" customWidth="1"/>
    <col min="10" max="10" width="9.28125" style="116" customWidth="1"/>
    <col min="11" max="11" width="10.00390625" style="116" customWidth="1"/>
    <col min="12" max="12" width="9.28125" style="116" customWidth="1"/>
    <col min="13" max="13" width="10.28125" style="116" customWidth="1"/>
    <col min="14" max="14" width="9.28125" style="116" customWidth="1"/>
    <col min="15" max="15" width="10.421875" style="116" customWidth="1"/>
    <col min="16" max="16" width="13.8515625" style="116" customWidth="1"/>
    <col min="17" max="17" width="4.57421875" style="116" customWidth="1"/>
    <col min="18" max="18" width="4.7109375" style="116" customWidth="1"/>
    <col min="19" max="20" width="4.57421875" style="116" customWidth="1"/>
    <col min="21" max="21" width="4.7109375" style="116" customWidth="1"/>
    <col min="22" max="23" width="4.57421875" style="116" customWidth="1"/>
    <col min="24" max="24" width="4.7109375" style="116" customWidth="1"/>
    <col min="25" max="26" width="4.57421875" style="116" customWidth="1"/>
    <col min="27" max="27" width="4.7109375" style="116" customWidth="1"/>
    <col min="28" max="29" width="4.57421875" style="116" customWidth="1"/>
    <col min="30" max="30" width="4.7109375" style="116" customWidth="1"/>
    <col min="31" max="32" width="4.57421875" style="116" customWidth="1"/>
    <col min="33" max="33" width="4.7109375" style="116" customWidth="1"/>
    <col min="34" max="35" width="4.57421875" style="116" customWidth="1"/>
    <col min="36" max="36" width="4.8515625" style="116" customWidth="1"/>
    <col min="37" max="51" width="7.140625" style="116" customWidth="1"/>
    <col min="52" max="16384" width="9.140625" style="116" customWidth="1"/>
  </cols>
  <sheetData>
    <row r="1" spans="1:16" s="700" customFormat="1" ht="52.5" customHeight="1">
      <c r="A1" s="1093" t="s">
        <v>1045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  <c r="M1" s="1094"/>
      <c r="N1" s="1094"/>
      <c r="O1" s="1094"/>
      <c r="P1" s="1094"/>
    </row>
    <row r="2" spans="1:16" s="1" customFormat="1" ht="21.75" customHeight="1">
      <c r="A2" s="178" t="s">
        <v>657</v>
      </c>
      <c r="B2" s="178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P2" s="227" t="s">
        <v>951</v>
      </c>
    </row>
    <row r="3" spans="1:16" s="124" customFormat="1" ht="34.5" customHeight="1">
      <c r="A3" s="1020" t="s">
        <v>819</v>
      </c>
      <c r="B3" s="950" t="s">
        <v>1062</v>
      </c>
      <c r="C3" s="952"/>
      <c r="D3" s="1095" t="s">
        <v>1063</v>
      </c>
      <c r="E3" s="1096"/>
      <c r="F3" s="1100" t="s">
        <v>1064</v>
      </c>
      <c r="G3" s="952"/>
      <c r="H3" s="950" t="s">
        <v>1068</v>
      </c>
      <c r="I3" s="952"/>
      <c r="J3" s="950" t="s">
        <v>1065</v>
      </c>
      <c r="K3" s="952"/>
      <c r="L3" s="950" t="s">
        <v>1066</v>
      </c>
      <c r="M3" s="952"/>
      <c r="N3" s="950" t="s">
        <v>1067</v>
      </c>
      <c r="O3" s="952"/>
      <c r="P3" s="1048" t="s">
        <v>712</v>
      </c>
    </row>
    <row r="4" spans="1:16" s="124" customFormat="1" ht="34.5" customHeight="1">
      <c r="A4" s="958"/>
      <c r="B4" s="1097" t="s">
        <v>1046</v>
      </c>
      <c r="C4" s="958"/>
      <c r="D4" s="1097" t="s">
        <v>1047</v>
      </c>
      <c r="E4" s="1099"/>
      <c r="F4" s="959" t="s">
        <v>1048</v>
      </c>
      <c r="G4" s="958"/>
      <c r="H4" s="959"/>
      <c r="I4" s="958"/>
      <c r="J4" s="1054"/>
      <c r="K4" s="958"/>
      <c r="L4" s="959" t="s">
        <v>1049</v>
      </c>
      <c r="M4" s="958"/>
      <c r="N4" s="959" t="s">
        <v>1050</v>
      </c>
      <c r="O4" s="958"/>
      <c r="P4" s="959"/>
    </row>
    <row r="5" spans="1:16" s="124" customFormat="1" ht="34.5" customHeight="1">
      <c r="A5" s="958"/>
      <c r="B5" s="1097" t="s">
        <v>1051</v>
      </c>
      <c r="C5" s="958"/>
      <c r="D5" s="1098" t="s">
        <v>1052</v>
      </c>
      <c r="E5" s="958"/>
      <c r="F5" s="1098" t="s">
        <v>1053</v>
      </c>
      <c r="G5" s="958"/>
      <c r="H5" s="959" t="s">
        <v>1054</v>
      </c>
      <c r="I5" s="958"/>
      <c r="J5" s="867" t="s">
        <v>1055</v>
      </c>
      <c r="K5" s="869"/>
      <c r="L5" s="959" t="s">
        <v>1056</v>
      </c>
      <c r="M5" s="958"/>
      <c r="N5" s="959" t="s">
        <v>1057</v>
      </c>
      <c r="O5" s="958"/>
      <c r="P5" s="959"/>
    </row>
    <row r="6" spans="1:16" s="124" customFormat="1" ht="34.5" customHeight="1">
      <c r="A6" s="958"/>
      <c r="B6" s="684" t="s">
        <v>1058</v>
      </c>
      <c r="C6" s="714" t="s">
        <v>1059</v>
      </c>
      <c r="D6" s="714" t="s">
        <v>1058</v>
      </c>
      <c r="E6" s="714" t="s">
        <v>1059</v>
      </c>
      <c r="F6" s="714" t="s">
        <v>1058</v>
      </c>
      <c r="G6" s="714" t="s">
        <v>1059</v>
      </c>
      <c r="H6" s="714" t="s">
        <v>1058</v>
      </c>
      <c r="I6" s="714" t="s">
        <v>1059</v>
      </c>
      <c r="J6" s="714" t="s">
        <v>1058</v>
      </c>
      <c r="K6" s="714" t="s">
        <v>1059</v>
      </c>
      <c r="L6" s="714" t="s">
        <v>1058</v>
      </c>
      <c r="M6" s="714" t="s">
        <v>1059</v>
      </c>
      <c r="N6" s="714" t="s">
        <v>1058</v>
      </c>
      <c r="O6" s="714" t="s">
        <v>1059</v>
      </c>
      <c r="P6" s="959"/>
    </row>
    <row r="7" spans="1:16" s="124" customFormat="1" ht="40.5" customHeight="1">
      <c r="A7" s="956"/>
      <c r="B7" s="800" t="s">
        <v>1060</v>
      </c>
      <c r="C7" s="750" t="s">
        <v>1061</v>
      </c>
      <c r="D7" s="800" t="s">
        <v>1060</v>
      </c>
      <c r="E7" s="750" t="s">
        <v>1061</v>
      </c>
      <c r="F7" s="800" t="s">
        <v>1060</v>
      </c>
      <c r="G7" s="750" t="s">
        <v>1061</v>
      </c>
      <c r="H7" s="800" t="s">
        <v>1060</v>
      </c>
      <c r="I7" s="750" t="s">
        <v>1061</v>
      </c>
      <c r="J7" s="800" t="s">
        <v>1060</v>
      </c>
      <c r="K7" s="750" t="s">
        <v>1061</v>
      </c>
      <c r="L7" s="800" t="s">
        <v>1060</v>
      </c>
      <c r="M7" s="750" t="s">
        <v>1061</v>
      </c>
      <c r="N7" s="800" t="s">
        <v>1060</v>
      </c>
      <c r="O7" s="750" t="s">
        <v>1061</v>
      </c>
      <c r="P7" s="954"/>
    </row>
    <row r="8" spans="1:16" s="118" customFormat="1" ht="28.5" customHeight="1">
      <c r="A8" s="75" t="s">
        <v>1039</v>
      </c>
      <c r="B8" s="73">
        <v>14</v>
      </c>
      <c r="C8" s="73">
        <v>40</v>
      </c>
      <c r="D8" s="73">
        <v>15</v>
      </c>
      <c r="E8" s="73">
        <v>507</v>
      </c>
      <c r="F8" s="73" t="s">
        <v>621</v>
      </c>
      <c r="G8" s="73" t="s">
        <v>621</v>
      </c>
      <c r="H8" s="73">
        <v>1</v>
      </c>
      <c r="I8" s="73">
        <v>5</v>
      </c>
      <c r="J8" s="73">
        <v>93</v>
      </c>
      <c r="K8" s="73">
        <v>360</v>
      </c>
      <c r="L8" s="73">
        <v>7</v>
      </c>
      <c r="M8" s="73">
        <v>19</v>
      </c>
      <c r="N8" s="73">
        <v>1</v>
      </c>
      <c r="O8" s="73">
        <v>2</v>
      </c>
      <c r="P8" s="380" t="s">
        <v>396</v>
      </c>
    </row>
    <row r="9" spans="1:16" s="118" customFormat="1" ht="28.5" customHeight="1">
      <c r="A9" s="75" t="s">
        <v>833</v>
      </c>
      <c r="B9" s="73" t="s">
        <v>656</v>
      </c>
      <c r="C9" s="73" t="s">
        <v>656</v>
      </c>
      <c r="D9" s="73" t="s">
        <v>656</v>
      </c>
      <c r="E9" s="73" t="s">
        <v>656</v>
      </c>
      <c r="F9" s="73" t="s">
        <v>656</v>
      </c>
      <c r="G9" s="73" t="s">
        <v>656</v>
      </c>
      <c r="H9" s="73" t="s">
        <v>656</v>
      </c>
      <c r="I9" s="73" t="s">
        <v>656</v>
      </c>
      <c r="J9" s="73">
        <v>1</v>
      </c>
      <c r="K9" s="73">
        <v>4</v>
      </c>
      <c r="L9" s="289">
        <v>0</v>
      </c>
      <c r="M9" s="289">
        <v>0</v>
      </c>
      <c r="N9" s="289">
        <v>0</v>
      </c>
      <c r="O9" s="289">
        <v>0</v>
      </c>
      <c r="P9" s="193" t="s">
        <v>436</v>
      </c>
    </row>
    <row r="10" spans="1:16" s="118" customFormat="1" ht="28.5" customHeight="1">
      <c r="A10" s="75" t="s">
        <v>1040</v>
      </c>
      <c r="B10" s="73">
        <v>13</v>
      </c>
      <c r="C10" s="73">
        <v>32</v>
      </c>
      <c r="D10" s="289">
        <v>12</v>
      </c>
      <c r="E10" s="289">
        <v>563</v>
      </c>
      <c r="F10" s="289">
        <v>0</v>
      </c>
      <c r="G10" s="289">
        <v>0</v>
      </c>
      <c r="H10" s="289">
        <v>1</v>
      </c>
      <c r="I10" s="289">
        <v>4</v>
      </c>
      <c r="J10" s="289">
        <v>91</v>
      </c>
      <c r="K10" s="289">
        <v>250</v>
      </c>
      <c r="L10" s="289">
        <v>5</v>
      </c>
      <c r="M10" s="289">
        <v>13</v>
      </c>
      <c r="N10" s="289">
        <v>1</v>
      </c>
      <c r="O10" s="289">
        <v>1</v>
      </c>
      <c r="P10" s="79" t="s">
        <v>397</v>
      </c>
    </row>
    <row r="11" spans="1:16" s="118" customFormat="1" ht="28.5" customHeight="1">
      <c r="A11" s="75" t="s">
        <v>834</v>
      </c>
      <c r="B11" s="289">
        <v>0</v>
      </c>
      <c r="C11" s="289">
        <v>0</v>
      </c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89">
        <v>0</v>
      </c>
      <c r="M11" s="289">
        <v>0</v>
      </c>
      <c r="N11" s="289">
        <v>0</v>
      </c>
      <c r="O11" s="289">
        <v>0</v>
      </c>
      <c r="P11" s="193" t="s">
        <v>431</v>
      </c>
    </row>
    <row r="12" spans="1:16" s="118" customFormat="1" ht="28.5" customHeight="1">
      <c r="A12" s="75" t="s">
        <v>1041</v>
      </c>
      <c r="B12" s="73">
        <v>2</v>
      </c>
      <c r="C12" s="73">
        <v>8</v>
      </c>
      <c r="D12" s="289">
        <v>12</v>
      </c>
      <c r="E12" s="289">
        <v>496</v>
      </c>
      <c r="F12" s="289">
        <v>0</v>
      </c>
      <c r="G12" s="289">
        <v>0</v>
      </c>
      <c r="H12" s="289">
        <v>1</v>
      </c>
      <c r="I12" s="289">
        <v>3</v>
      </c>
      <c r="J12" s="289">
        <v>102</v>
      </c>
      <c r="K12" s="289">
        <v>282</v>
      </c>
      <c r="L12" s="289">
        <v>3</v>
      </c>
      <c r="M12" s="289">
        <v>8</v>
      </c>
      <c r="N12" s="289">
        <v>0</v>
      </c>
      <c r="O12" s="289">
        <v>0</v>
      </c>
      <c r="P12" s="79" t="s">
        <v>437</v>
      </c>
    </row>
    <row r="13" spans="1:16" s="118" customFormat="1" ht="28.5" customHeight="1">
      <c r="A13" s="75" t="s">
        <v>835</v>
      </c>
      <c r="B13" s="289">
        <v>0</v>
      </c>
      <c r="C13" s="289">
        <v>0</v>
      </c>
      <c r="D13" s="289">
        <v>0</v>
      </c>
      <c r="E13" s="289">
        <v>0</v>
      </c>
      <c r="F13" s="289">
        <v>0</v>
      </c>
      <c r="G13" s="289">
        <v>0</v>
      </c>
      <c r="H13" s="289">
        <v>0</v>
      </c>
      <c r="I13" s="289">
        <v>0</v>
      </c>
      <c r="J13" s="289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193" t="s">
        <v>438</v>
      </c>
    </row>
    <row r="14" spans="1:16" s="77" customFormat="1" ht="28.5" customHeight="1">
      <c r="A14" s="75" t="s">
        <v>1042</v>
      </c>
      <c r="B14" s="41">
        <v>7</v>
      </c>
      <c r="C14" s="41">
        <v>35</v>
      </c>
      <c r="D14" s="243">
        <v>13</v>
      </c>
      <c r="E14" s="243">
        <v>408</v>
      </c>
      <c r="F14" s="289">
        <v>0</v>
      </c>
      <c r="G14" s="289">
        <v>0</v>
      </c>
      <c r="H14" s="243">
        <v>1</v>
      </c>
      <c r="I14" s="243">
        <v>2</v>
      </c>
      <c r="J14" s="243">
        <v>94</v>
      </c>
      <c r="K14" s="243">
        <v>247</v>
      </c>
      <c r="L14" s="243">
        <v>3</v>
      </c>
      <c r="M14" s="243">
        <v>7</v>
      </c>
      <c r="N14" s="289">
        <v>0</v>
      </c>
      <c r="O14" s="289">
        <v>0</v>
      </c>
      <c r="P14" s="79" t="s">
        <v>398</v>
      </c>
    </row>
    <row r="15" spans="1:16" s="77" customFormat="1" ht="28.5" customHeight="1">
      <c r="A15" s="75" t="s">
        <v>836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43">
        <v>1</v>
      </c>
      <c r="K15" s="243">
        <v>2</v>
      </c>
      <c r="L15" s="243">
        <v>0</v>
      </c>
      <c r="M15" s="243">
        <v>0</v>
      </c>
      <c r="N15" s="243">
        <v>0</v>
      </c>
      <c r="O15" s="243">
        <v>0</v>
      </c>
      <c r="P15" s="193" t="s">
        <v>432</v>
      </c>
    </row>
    <row r="16" spans="1:16" s="77" customFormat="1" ht="28.5" customHeight="1">
      <c r="A16" s="87" t="s">
        <v>651</v>
      </c>
      <c r="B16" s="290">
        <v>7</v>
      </c>
      <c r="C16" s="243">
        <v>69</v>
      </c>
      <c r="D16" s="243">
        <v>18</v>
      </c>
      <c r="E16" s="243">
        <v>463</v>
      </c>
      <c r="F16" s="243">
        <v>0</v>
      </c>
      <c r="G16" s="243">
        <v>0</v>
      </c>
      <c r="H16" s="243">
        <v>1</v>
      </c>
      <c r="I16" s="243">
        <v>4</v>
      </c>
      <c r="J16" s="243">
        <v>91</v>
      </c>
      <c r="K16" s="243">
        <v>248</v>
      </c>
      <c r="L16" s="243">
        <v>4</v>
      </c>
      <c r="M16" s="243">
        <v>13</v>
      </c>
      <c r="N16" s="243">
        <v>0</v>
      </c>
      <c r="O16" s="222">
        <v>0</v>
      </c>
      <c r="P16" s="57" t="s">
        <v>651</v>
      </c>
    </row>
    <row r="17" spans="1:16" s="84" customFormat="1" ht="28.5" customHeight="1">
      <c r="A17" s="205" t="s">
        <v>310</v>
      </c>
      <c r="B17" s="793">
        <v>9</v>
      </c>
      <c r="C17" s="793">
        <v>61</v>
      </c>
      <c r="D17" s="793">
        <v>16</v>
      </c>
      <c r="E17" s="793">
        <v>422</v>
      </c>
      <c r="F17" s="793">
        <v>0</v>
      </c>
      <c r="G17" s="793">
        <v>0</v>
      </c>
      <c r="H17" s="793">
        <v>1</v>
      </c>
      <c r="I17" s="793">
        <v>2</v>
      </c>
      <c r="J17" s="793">
        <v>94</v>
      </c>
      <c r="K17" s="793">
        <v>251</v>
      </c>
      <c r="L17" s="793">
        <v>3</v>
      </c>
      <c r="M17" s="793">
        <v>9</v>
      </c>
      <c r="N17" s="801">
        <v>0</v>
      </c>
      <c r="O17" s="802">
        <v>0</v>
      </c>
      <c r="P17" s="305" t="s">
        <v>310</v>
      </c>
    </row>
    <row r="18" spans="1:16" s="24" customFormat="1" ht="18.75" customHeight="1">
      <c r="A18" s="291" t="s">
        <v>429</v>
      </c>
      <c r="B18" s="11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O18" s="68"/>
      <c r="P18" s="68" t="s">
        <v>299</v>
      </c>
    </row>
  </sheetData>
  <mergeCells count="24">
    <mergeCell ref="F3:G3"/>
    <mergeCell ref="F4:G4"/>
    <mergeCell ref="F5:G5"/>
    <mergeCell ref="J4:K4"/>
    <mergeCell ref="H4:I4"/>
    <mergeCell ref="N4:O4"/>
    <mergeCell ref="B5:C5"/>
    <mergeCell ref="D5:E5"/>
    <mergeCell ref="H5:I5"/>
    <mergeCell ref="J5:K5"/>
    <mergeCell ref="L5:M5"/>
    <mergeCell ref="N5:O5"/>
    <mergeCell ref="B4:C4"/>
    <mergeCell ref="D4:E4"/>
    <mergeCell ref="A1:P1"/>
    <mergeCell ref="A3:A7"/>
    <mergeCell ref="B3:C3"/>
    <mergeCell ref="D3:E3"/>
    <mergeCell ref="H3:I3"/>
    <mergeCell ref="J3:K3"/>
    <mergeCell ref="L3:M3"/>
    <mergeCell ref="N3:O3"/>
    <mergeCell ref="P3:P7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workbookViewId="0" topLeftCell="A7">
      <selection activeCell="D32" sqref="D32"/>
    </sheetView>
  </sheetViews>
  <sheetFormatPr defaultColWidth="9.140625" defaultRowHeight="12.75"/>
  <cols>
    <col min="1" max="1" width="17.421875" style="0" customWidth="1"/>
    <col min="2" max="7" width="10.57421875" style="0" customWidth="1"/>
    <col min="8" max="10" width="12.57421875" style="0" customWidth="1"/>
    <col min="11" max="11" width="10.7109375" style="0" customWidth="1"/>
    <col min="12" max="12" width="3.5742187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95" customWidth="1"/>
    <col min="20" max="20" width="10.7109375" style="0" customWidth="1"/>
  </cols>
  <sheetData>
    <row r="1" spans="1:19" s="58" customFormat="1" ht="32.25" customHeight="1">
      <c r="A1" s="850" t="s">
        <v>388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334"/>
      <c r="N1" s="334"/>
      <c r="O1" s="334"/>
      <c r="P1" s="334"/>
      <c r="Q1" s="334"/>
      <c r="R1" s="334"/>
      <c r="S1" s="334"/>
    </row>
    <row r="2" spans="1:13" s="217" customFormat="1" ht="15" customHeight="1">
      <c r="A2" s="731" t="s">
        <v>389</v>
      </c>
      <c r="K2" s="227" t="s">
        <v>479</v>
      </c>
      <c r="M2" s="732" t="s">
        <v>390</v>
      </c>
    </row>
    <row r="3" spans="1:13" s="217" customFormat="1" ht="12" customHeight="1">
      <c r="A3" s="861" t="s">
        <v>559</v>
      </c>
      <c r="B3" s="864" t="s">
        <v>560</v>
      </c>
      <c r="C3" s="865"/>
      <c r="D3" s="859" t="s">
        <v>561</v>
      </c>
      <c r="E3" s="839" t="s">
        <v>562</v>
      </c>
      <c r="F3" s="840"/>
      <c r="G3" s="865"/>
      <c r="H3" s="839" t="s">
        <v>563</v>
      </c>
      <c r="I3" s="840"/>
      <c r="J3" s="865"/>
      <c r="K3" s="870" t="s">
        <v>564</v>
      </c>
      <c r="L3" s="871"/>
      <c r="M3" s="871"/>
    </row>
    <row r="4" spans="1:13" s="217" customFormat="1" ht="12" customHeight="1">
      <c r="A4" s="862"/>
      <c r="B4" s="866"/>
      <c r="C4" s="838"/>
      <c r="D4" s="857"/>
      <c r="E4" s="841"/>
      <c r="F4" s="842"/>
      <c r="G4" s="843"/>
      <c r="H4" s="841"/>
      <c r="I4" s="842"/>
      <c r="J4" s="843"/>
      <c r="K4" s="851"/>
      <c r="L4" s="852"/>
      <c r="M4" s="852"/>
    </row>
    <row r="5" spans="1:13" s="217" customFormat="1" ht="12.75" customHeight="1">
      <c r="A5" s="862"/>
      <c r="B5" s="723" t="s">
        <v>565</v>
      </c>
      <c r="C5" s="723" t="s">
        <v>566</v>
      </c>
      <c r="D5" s="733"/>
      <c r="E5" s="856" t="s">
        <v>567</v>
      </c>
      <c r="F5" s="856" t="s">
        <v>568</v>
      </c>
      <c r="G5" s="856" t="s">
        <v>569</v>
      </c>
      <c r="H5" s="856" t="s">
        <v>567</v>
      </c>
      <c r="I5" s="856" t="s">
        <v>568</v>
      </c>
      <c r="J5" s="856" t="s">
        <v>569</v>
      </c>
      <c r="K5" s="851"/>
      <c r="L5" s="852"/>
      <c r="M5" s="852"/>
    </row>
    <row r="6" spans="1:13" s="217" customFormat="1" ht="9.75" customHeight="1">
      <c r="A6" s="862"/>
      <c r="B6" s="733"/>
      <c r="C6" s="733"/>
      <c r="D6" s="735" t="s">
        <v>570</v>
      </c>
      <c r="E6" s="857"/>
      <c r="F6" s="857"/>
      <c r="G6" s="857"/>
      <c r="H6" s="857"/>
      <c r="I6" s="857"/>
      <c r="J6" s="857"/>
      <c r="K6" s="851"/>
      <c r="L6" s="852"/>
      <c r="M6" s="852"/>
    </row>
    <row r="7" spans="1:13" s="217" customFormat="1" ht="9.75" customHeight="1">
      <c r="A7" s="863"/>
      <c r="B7" s="734" t="s">
        <v>571</v>
      </c>
      <c r="C7" s="734" t="s">
        <v>572</v>
      </c>
      <c r="D7" s="734" t="s">
        <v>573</v>
      </c>
      <c r="E7" s="858"/>
      <c r="F7" s="858"/>
      <c r="G7" s="858"/>
      <c r="H7" s="858"/>
      <c r="I7" s="858"/>
      <c r="J7" s="858"/>
      <c r="K7" s="853"/>
      <c r="L7" s="854"/>
      <c r="M7" s="854"/>
    </row>
    <row r="8" spans="1:13" s="90" customFormat="1" ht="10.5" customHeight="1">
      <c r="A8" s="396" t="s">
        <v>241</v>
      </c>
      <c r="B8" s="551">
        <v>27</v>
      </c>
      <c r="C8" s="551">
        <v>2</v>
      </c>
      <c r="D8" s="555">
        <v>753</v>
      </c>
      <c r="E8" s="301">
        <v>28424</v>
      </c>
      <c r="F8" s="301">
        <v>14935</v>
      </c>
      <c r="G8" s="301">
        <v>13489</v>
      </c>
      <c r="H8" s="555">
        <v>899</v>
      </c>
      <c r="I8" s="555">
        <v>226</v>
      </c>
      <c r="J8" s="555">
        <v>673</v>
      </c>
      <c r="K8" s="826" t="s">
        <v>522</v>
      </c>
      <c r="L8" s="827"/>
      <c r="M8" s="827"/>
    </row>
    <row r="9" spans="1:13" s="91" customFormat="1" ht="10.5" customHeight="1">
      <c r="A9" s="397" t="s">
        <v>442</v>
      </c>
      <c r="B9" s="552">
        <v>32</v>
      </c>
      <c r="C9" s="552">
        <v>8</v>
      </c>
      <c r="D9" s="556">
        <v>304</v>
      </c>
      <c r="E9" s="302">
        <v>7210</v>
      </c>
      <c r="F9" s="302">
        <v>3762</v>
      </c>
      <c r="G9" s="302">
        <v>3448</v>
      </c>
      <c r="H9" s="556">
        <v>397</v>
      </c>
      <c r="I9" s="556">
        <v>195</v>
      </c>
      <c r="J9" s="556">
        <v>202</v>
      </c>
      <c r="K9" s="828" t="s">
        <v>256</v>
      </c>
      <c r="L9" s="829"/>
      <c r="M9" s="829"/>
    </row>
    <row r="10" spans="1:13" s="90" customFormat="1" ht="10.5" customHeight="1">
      <c r="A10" s="396" t="s">
        <v>242</v>
      </c>
      <c r="B10" s="551">
        <v>27</v>
      </c>
      <c r="C10" s="551">
        <v>2</v>
      </c>
      <c r="D10" s="555">
        <v>826</v>
      </c>
      <c r="E10" s="301">
        <f>SUM(F10,G10)</f>
        <v>30111</v>
      </c>
      <c r="F10" s="301">
        <v>15844</v>
      </c>
      <c r="G10" s="301">
        <v>14267</v>
      </c>
      <c r="H10" s="555">
        <f>SUM(I10,J10)</f>
        <v>968</v>
      </c>
      <c r="I10" s="555">
        <v>229</v>
      </c>
      <c r="J10" s="555">
        <v>739</v>
      </c>
      <c r="K10" s="830" t="s">
        <v>523</v>
      </c>
      <c r="L10" s="831"/>
      <c r="M10" s="831"/>
    </row>
    <row r="11" spans="1:13" s="91" customFormat="1" ht="10.5" customHeight="1">
      <c r="A11" s="397" t="s">
        <v>443</v>
      </c>
      <c r="B11" s="552">
        <v>32</v>
      </c>
      <c r="C11" s="552">
        <v>8</v>
      </c>
      <c r="D11" s="556">
        <v>315</v>
      </c>
      <c r="E11" s="302">
        <v>7303</v>
      </c>
      <c r="F11" s="302">
        <v>3742</v>
      </c>
      <c r="G11" s="302">
        <v>3561</v>
      </c>
      <c r="H11" s="556">
        <v>409</v>
      </c>
      <c r="I11" s="556">
        <v>208</v>
      </c>
      <c r="J11" s="556">
        <v>201</v>
      </c>
      <c r="K11" s="828" t="s">
        <v>257</v>
      </c>
      <c r="L11" s="829"/>
      <c r="M11" s="829"/>
    </row>
    <row r="12" spans="1:13" s="90" customFormat="1" ht="10.5" customHeight="1">
      <c r="A12" s="396" t="s">
        <v>243</v>
      </c>
      <c r="B12" s="551">
        <v>27</v>
      </c>
      <c r="C12" s="551">
        <v>2</v>
      </c>
      <c r="D12" s="555">
        <v>875</v>
      </c>
      <c r="E12" s="301">
        <v>31451</v>
      </c>
      <c r="F12" s="301">
        <v>16525</v>
      </c>
      <c r="G12" s="301">
        <v>14926</v>
      </c>
      <c r="H12" s="555">
        <v>1011</v>
      </c>
      <c r="I12" s="555">
        <v>250</v>
      </c>
      <c r="J12" s="555">
        <v>761</v>
      </c>
      <c r="K12" s="830" t="s">
        <v>524</v>
      </c>
      <c r="L12" s="831"/>
      <c r="M12" s="831"/>
    </row>
    <row r="13" spans="1:13" s="91" customFormat="1" ht="10.5" customHeight="1">
      <c r="A13" s="397" t="s">
        <v>444</v>
      </c>
      <c r="B13" s="552">
        <v>32</v>
      </c>
      <c r="C13" s="552">
        <v>8</v>
      </c>
      <c r="D13" s="556">
        <v>321</v>
      </c>
      <c r="E13" s="302">
        <v>7339</v>
      </c>
      <c r="F13" s="302">
        <v>3771</v>
      </c>
      <c r="G13" s="302">
        <v>3568</v>
      </c>
      <c r="H13" s="556">
        <v>415</v>
      </c>
      <c r="I13" s="556">
        <v>201</v>
      </c>
      <c r="J13" s="556">
        <v>214</v>
      </c>
      <c r="K13" s="828" t="s">
        <v>258</v>
      </c>
      <c r="L13" s="829"/>
      <c r="M13" s="829"/>
    </row>
    <row r="14" spans="1:13" s="90" customFormat="1" ht="10.5" customHeight="1">
      <c r="A14" s="396" t="s">
        <v>244</v>
      </c>
      <c r="B14" s="551">
        <v>27</v>
      </c>
      <c r="C14" s="551">
        <v>2</v>
      </c>
      <c r="D14" s="555">
        <v>909</v>
      </c>
      <c r="E14" s="301">
        <v>32001</v>
      </c>
      <c r="F14" s="301">
        <v>16929</v>
      </c>
      <c r="G14" s="301">
        <v>15072</v>
      </c>
      <c r="H14" s="555">
        <v>1046</v>
      </c>
      <c r="I14" s="555">
        <v>264</v>
      </c>
      <c r="J14" s="555">
        <v>782</v>
      </c>
      <c r="K14" s="830" t="s">
        <v>525</v>
      </c>
      <c r="L14" s="831"/>
      <c r="M14" s="831"/>
    </row>
    <row r="15" spans="1:13" s="91" customFormat="1" ht="10.5" customHeight="1">
      <c r="A15" s="397" t="s">
        <v>445</v>
      </c>
      <c r="B15" s="552">
        <v>32</v>
      </c>
      <c r="C15" s="552">
        <v>8</v>
      </c>
      <c r="D15" s="556">
        <v>325</v>
      </c>
      <c r="E15" s="302">
        <v>7170</v>
      </c>
      <c r="F15" s="302">
        <v>3694</v>
      </c>
      <c r="G15" s="302">
        <v>3476</v>
      </c>
      <c r="H15" s="556">
        <v>434</v>
      </c>
      <c r="I15" s="556">
        <v>200</v>
      </c>
      <c r="J15" s="556">
        <v>234</v>
      </c>
      <c r="K15" s="828" t="s">
        <v>259</v>
      </c>
      <c r="L15" s="829"/>
      <c r="M15" s="829"/>
    </row>
    <row r="16" spans="1:13" s="90" customFormat="1" ht="10.5" customHeight="1">
      <c r="A16" s="396" t="s">
        <v>245</v>
      </c>
      <c r="B16" s="551">
        <v>27</v>
      </c>
      <c r="C16" s="551">
        <v>2</v>
      </c>
      <c r="D16" s="555">
        <v>923</v>
      </c>
      <c r="E16" s="301">
        <v>31884</v>
      </c>
      <c r="F16" s="301">
        <v>16818</v>
      </c>
      <c r="G16" s="301">
        <v>15066</v>
      </c>
      <c r="H16" s="555">
        <v>1094</v>
      </c>
      <c r="I16" s="555">
        <v>259</v>
      </c>
      <c r="J16" s="555">
        <v>835</v>
      </c>
      <c r="K16" s="830" t="s">
        <v>526</v>
      </c>
      <c r="L16" s="831"/>
      <c r="M16" s="831"/>
    </row>
    <row r="17" spans="1:13" s="90" customFormat="1" ht="10.5" customHeight="1">
      <c r="A17" s="397" t="s">
        <v>446</v>
      </c>
      <c r="B17" s="551">
        <v>32</v>
      </c>
      <c r="C17" s="551">
        <v>8</v>
      </c>
      <c r="D17" s="555">
        <v>308</v>
      </c>
      <c r="E17" s="301">
        <v>6879</v>
      </c>
      <c r="F17" s="301">
        <v>3602</v>
      </c>
      <c r="G17" s="301">
        <v>3277</v>
      </c>
      <c r="H17" s="555">
        <v>426</v>
      </c>
      <c r="I17" s="555">
        <v>189</v>
      </c>
      <c r="J17" s="555">
        <v>237</v>
      </c>
      <c r="K17" s="293" t="s">
        <v>260</v>
      </c>
      <c r="L17" s="326"/>
      <c r="M17" s="326"/>
    </row>
    <row r="18" spans="1:13" s="90" customFormat="1" ht="10.5" customHeight="1">
      <c r="A18" s="327" t="s">
        <v>533</v>
      </c>
      <c r="B18" s="553">
        <v>60</v>
      </c>
      <c r="C18" s="553">
        <v>10</v>
      </c>
      <c r="D18" s="557">
        <v>1234</v>
      </c>
      <c r="E18" s="303">
        <v>38350</v>
      </c>
      <c r="F18" s="303">
        <v>20199</v>
      </c>
      <c r="G18" s="303">
        <v>18151</v>
      </c>
      <c r="H18" s="557">
        <v>1578</v>
      </c>
      <c r="I18" s="557">
        <v>451</v>
      </c>
      <c r="J18" s="557">
        <v>1127</v>
      </c>
      <c r="K18" s="921" t="s">
        <v>387</v>
      </c>
      <c r="L18" s="922"/>
      <c r="M18" s="922"/>
    </row>
    <row r="19" spans="1:13" s="92" customFormat="1" ht="10.5" customHeight="1">
      <c r="A19" s="328" t="s">
        <v>534</v>
      </c>
      <c r="B19" s="554">
        <v>61</v>
      </c>
      <c r="C19" s="554">
        <v>10</v>
      </c>
      <c r="D19" s="558">
        <v>1207</v>
      </c>
      <c r="E19" s="304">
        <f>SUM(F19:G19)</f>
        <v>38000</v>
      </c>
      <c r="F19" s="304">
        <v>20001</v>
      </c>
      <c r="G19" s="304">
        <v>17999</v>
      </c>
      <c r="H19" s="558">
        <f>SUM(I19:J19)</f>
        <v>1617</v>
      </c>
      <c r="I19" s="558">
        <v>446</v>
      </c>
      <c r="J19" s="558">
        <v>1171</v>
      </c>
      <c r="K19" s="923" t="s">
        <v>527</v>
      </c>
      <c r="L19" s="924"/>
      <c r="M19" s="924"/>
    </row>
    <row r="20" spans="1:19" s="92" customFormat="1" ht="7.5" customHeight="1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4"/>
    </row>
    <row r="21" spans="1:12" s="217" customFormat="1" ht="12.75" customHeight="1">
      <c r="A21" s="861" t="s">
        <v>542</v>
      </c>
      <c r="B21" s="864" t="s">
        <v>543</v>
      </c>
      <c r="C21" s="818"/>
      <c r="D21" s="819"/>
      <c r="E21" s="864" t="s">
        <v>544</v>
      </c>
      <c r="F21" s="818"/>
      <c r="G21" s="859" t="s">
        <v>545</v>
      </c>
      <c r="H21" s="859" t="s">
        <v>546</v>
      </c>
      <c r="I21" s="847" t="s">
        <v>547</v>
      </c>
      <c r="J21" s="844" t="s">
        <v>548</v>
      </c>
      <c r="K21" s="725"/>
      <c r="L21" s="725"/>
    </row>
    <row r="22" spans="1:12" s="217" customFormat="1" ht="12.75" customHeight="1">
      <c r="A22" s="816"/>
      <c r="B22" s="820"/>
      <c r="C22" s="821"/>
      <c r="D22" s="822"/>
      <c r="E22" s="824"/>
      <c r="F22" s="825"/>
      <c r="G22" s="860"/>
      <c r="H22" s="860"/>
      <c r="I22" s="848"/>
      <c r="J22" s="845"/>
      <c r="K22" s="725"/>
      <c r="L22" s="725"/>
    </row>
    <row r="23" spans="1:12" s="217" customFormat="1" ht="13.5" customHeight="1">
      <c r="A23" s="816"/>
      <c r="B23" s="856" t="s">
        <v>549</v>
      </c>
      <c r="C23" s="856" t="s">
        <v>550</v>
      </c>
      <c r="D23" s="856" t="s">
        <v>551</v>
      </c>
      <c r="E23" s="727" t="s">
        <v>552</v>
      </c>
      <c r="F23" s="728" t="s">
        <v>553</v>
      </c>
      <c r="G23" s="724"/>
      <c r="H23" s="724"/>
      <c r="I23" s="848"/>
      <c r="J23" s="845"/>
      <c r="K23" s="725"/>
      <c r="L23" s="725"/>
    </row>
    <row r="24" spans="1:12" s="217" customFormat="1" ht="15.75" customHeight="1">
      <c r="A24" s="816"/>
      <c r="B24" s="860"/>
      <c r="C24" s="860"/>
      <c r="D24" s="860"/>
      <c r="E24" s="724"/>
      <c r="F24" s="690" t="s">
        <v>554</v>
      </c>
      <c r="G24" s="724" t="s">
        <v>555</v>
      </c>
      <c r="H24" s="724"/>
      <c r="I24" s="848"/>
      <c r="J24" s="845"/>
      <c r="K24" s="725"/>
      <c r="L24" s="725"/>
    </row>
    <row r="25" spans="1:12" s="217" customFormat="1" ht="15.75" customHeight="1">
      <c r="A25" s="817"/>
      <c r="B25" s="823"/>
      <c r="C25" s="823"/>
      <c r="D25" s="823"/>
      <c r="E25" s="691" t="s">
        <v>394</v>
      </c>
      <c r="F25" s="729" t="s">
        <v>556</v>
      </c>
      <c r="G25" s="691" t="s">
        <v>557</v>
      </c>
      <c r="H25" s="730" t="s">
        <v>558</v>
      </c>
      <c r="I25" s="849"/>
      <c r="J25" s="846"/>
      <c r="K25" s="725"/>
      <c r="L25" s="725"/>
    </row>
    <row r="26" spans="1:12" s="90" customFormat="1" ht="10.5" customHeight="1">
      <c r="A26" s="396" t="s">
        <v>241</v>
      </c>
      <c r="B26" s="555">
        <v>134</v>
      </c>
      <c r="C26" s="555">
        <v>56</v>
      </c>
      <c r="D26" s="555">
        <v>78</v>
      </c>
      <c r="E26" s="555">
        <v>3859</v>
      </c>
      <c r="F26" s="555">
        <v>3859</v>
      </c>
      <c r="G26" s="559">
        <v>571</v>
      </c>
      <c r="H26" s="559">
        <v>155</v>
      </c>
      <c r="I26" s="555">
        <v>750</v>
      </c>
      <c r="J26" s="294" t="s">
        <v>522</v>
      </c>
      <c r="K26" s="353"/>
      <c r="L26" s="400"/>
    </row>
    <row r="27" spans="1:12" s="91" customFormat="1" ht="10.5" customHeight="1">
      <c r="A27" s="397" t="s">
        <v>442</v>
      </c>
      <c r="B27" s="556">
        <v>110</v>
      </c>
      <c r="C27" s="556">
        <v>57</v>
      </c>
      <c r="D27" s="556">
        <v>53</v>
      </c>
      <c r="E27" s="556">
        <v>918</v>
      </c>
      <c r="F27" s="556">
        <v>918</v>
      </c>
      <c r="G27" s="560">
        <v>612.5</v>
      </c>
      <c r="H27" s="560">
        <v>70.8</v>
      </c>
      <c r="I27" s="556">
        <v>302</v>
      </c>
      <c r="J27" s="293" t="s">
        <v>256</v>
      </c>
      <c r="K27" s="354"/>
      <c r="L27" s="401"/>
    </row>
    <row r="28" spans="1:12" s="90" customFormat="1" ht="10.5" customHeight="1">
      <c r="A28" s="396" t="s">
        <v>242</v>
      </c>
      <c r="B28" s="555">
        <f>SUM(C28,D28)</f>
        <v>133</v>
      </c>
      <c r="C28" s="555">
        <v>51</v>
      </c>
      <c r="D28" s="555">
        <v>82</v>
      </c>
      <c r="E28" s="555">
        <v>4032</v>
      </c>
      <c r="F28" s="555">
        <v>4032</v>
      </c>
      <c r="G28" s="559">
        <v>587.9</v>
      </c>
      <c r="H28" s="559">
        <v>178.6</v>
      </c>
      <c r="I28" s="555">
        <v>826</v>
      </c>
      <c r="J28" s="292" t="s">
        <v>523</v>
      </c>
      <c r="K28" s="353"/>
      <c r="L28" s="400"/>
    </row>
    <row r="29" spans="1:12" s="91" customFormat="1" ht="10.5" customHeight="1">
      <c r="A29" s="397" t="s">
        <v>443</v>
      </c>
      <c r="B29" s="556">
        <v>111</v>
      </c>
      <c r="C29" s="556">
        <v>58</v>
      </c>
      <c r="D29" s="556">
        <v>53</v>
      </c>
      <c r="E29" s="556">
        <v>985</v>
      </c>
      <c r="F29" s="556">
        <v>985</v>
      </c>
      <c r="G29" s="560">
        <v>600.2</v>
      </c>
      <c r="H29" s="560">
        <v>77.2</v>
      </c>
      <c r="I29" s="556">
        <v>315</v>
      </c>
      <c r="J29" s="293" t="s">
        <v>257</v>
      </c>
      <c r="K29" s="354"/>
      <c r="L29" s="401"/>
    </row>
    <row r="30" spans="1:12" s="90" customFormat="1" ht="10.5" customHeight="1">
      <c r="A30" s="396" t="s">
        <v>243</v>
      </c>
      <c r="B30" s="555">
        <v>141</v>
      </c>
      <c r="C30" s="555">
        <v>52</v>
      </c>
      <c r="D30" s="555">
        <v>89</v>
      </c>
      <c r="E30" s="555">
        <v>4350</v>
      </c>
      <c r="F30" s="555">
        <v>4350</v>
      </c>
      <c r="G30" s="559">
        <v>437.4</v>
      </c>
      <c r="H30" s="559">
        <v>188.7</v>
      </c>
      <c r="I30" s="555">
        <v>875</v>
      </c>
      <c r="J30" s="292" t="s">
        <v>524</v>
      </c>
      <c r="K30" s="353"/>
      <c r="L30" s="400"/>
    </row>
    <row r="31" spans="1:12" s="91" customFormat="1" ht="10.5" customHeight="1">
      <c r="A31" s="397" t="s">
        <v>444</v>
      </c>
      <c r="B31" s="556">
        <v>116</v>
      </c>
      <c r="C31" s="556">
        <v>54</v>
      </c>
      <c r="D31" s="556">
        <v>62</v>
      </c>
      <c r="E31" s="556">
        <v>1010</v>
      </c>
      <c r="F31" s="556">
        <v>1010</v>
      </c>
      <c r="G31" s="560">
        <v>540.452</v>
      </c>
      <c r="H31" s="560">
        <v>83.50699999999999</v>
      </c>
      <c r="I31" s="556">
        <v>321</v>
      </c>
      <c r="J31" s="293" t="s">
        <v>258</v>
      </c>
      <c r="K31" s="354"/>
      <c r="L31" s="401"/>
    </row>
    <row r="32" spans="1:12" s="90" customFormat="1" ht="10.5" customHeight="1">
      <c r="A32" s="396" t="s">
        <v>244</v>
      </c>
      <c r="B32" s="555">
        <v>142</v>
      </c>
      <c r="C32" s="555">
        <v>54</v>
      </c>
      <c r="D32" s="555">
        <v>88</v>
      </c>
      <c r="E32" s="555">
        <v>5008</v>
      </c>
      <c r="F32" s="555">
        <v>5008</v>
      </c>
      <c r="G32" s="559">
        <v>438</v>
      </c>
      <c r="H32" s="559">
        <v>195.6</v>
      </c>
      <c r="I32" s="555">
        <v>915</v>
      </c>
      <c r="J32" s="292" t="s">
        <v>525</v>
      </c>
      <c r="K32" s="353"/>
      <c r="L32" s="400"/>
    </row>
    <row r="33" spans="1:12" s="91" customFormat="1" ht="10.5" customHeight="1">
      <c r="A33" s="397" t="s">
        <v>445</v>
      </c>
      <c r="B33" s="556">
        <v>115</v>
      </c>
      <c r="C33" s="556">
        <v>54</v>
      </c>
      <c r="D33" s="556">
        <v>61</v>
      </c>
      <c r="E33" s="556">
        <v>1094</v>
      </c>
      <c r="F33" s="556">
        <v>1094</v>
      </c>
      <c r="G33" s="560">
        <v>530.1</v>
      </c>
      <c r="H33" s="560">
        <v>88.2</v>
      </c>
      <c r="I33" s="556">
        <v>330</v>
      </c>
      <c r="J33" s="293" t="s">
        <v>259</v>
      </c>
      <c r="K33" s="354"/>
      <c r="L33" s="401"/>
    </row>
    <row r="34" spans="1:12" s="90" customFormat="1" ht="10.5" customHeight="1">
      <c r="A34" s="396" t="s">
        <v>245</v>
      </c>
      <c r="B34" s="555">
        <v>147</v>
      </c>
      <c r="C34" s="555">
        <v>61</v>
      </c>
      <c r="D34" s="555">
        <v>86</v>
      </c>
      <c r="E34" s="555">
        <v>5356</v>
      </c>
      <c r="F34" s="555">
        <v>5356</v>
      </c>
      <c r="G34" s="559">
        <v>432.6</v>
      </c>
      <c r="H34" s="559">
        <v>198.3</v>
      </c>
      <c r="I34" s="555">
        <v>923</v>
      </c>
      <c r="J34" s="292" t="s">
        <v>526</v>
      </c>
      <c r="K34" s="353"/>
      <c r="L34" s="400"/>
    </row>
    <row r="35" spans="1:12" s="90" customFormat="1" ht="10.5" customHeight="1">
      <c r="A35" s="397" t="s">
        <v>446</v>
      </c>
      <c r="B35" s="555">
        <v>130</v>
      </c>
      <c r="C35" s="555">
        <v>60</v>
      </c>
      <c r="D35" s="555">
        <v>70</v>
      </c>
      <c r="E35" s="555">
        <v>1146</v>
      </c>
      <c r="F35" s="555">
        <v>1146</v>
      </c>
      <c r="G35" s="559">
        <v>525</v>
      </c>
      <c r="H35" s="559">
        <v>88</v>
      </c>
      <c r="I35" s="555">
        <v>308</v>
      </c>
      <c r="J35" s="293" t="s">
        <v>260</v>
      </c>
      <c r="K35" s="326"/>
      <c r="L35" s="399"/>
    </row>
    <row r="36" spans="1:12" s="90" customFormat="1" ht="10.5" customHeight="1">
      <c r="A36" s="329" t="s">
        <v>535</v>
      </c>
      <c r="B36" s="557">
        <v>274</v>
      </c>
      <c r="C36" s="557">
        <v>121</v>
      </c>
      <c r="D36" s="557">
        <v>153</v>
      </c>
      <c r="E36" s="557">
        <v>6490</v>
      </c>
      <c r="F36" s="557">
        <v>6489</v>
      </c>
      <c r="G36" s="557">
        <v>974</v>
      </c>
      <c r="H36" s="557">
        <v>305.4</v>
      </c>
      <c r="I36" s="557">
        <v>1234</v>
      </c>
      <c r="J36" s="318" t="s">
        <v>387</v>
      </c>
      <c r="K36" s="341"/>
      <c r="L36" s="341"/>
    </row>
    <row r="37" spans="1:12" s="92" customFormat="1" ht="10.5" customHeight="1">
      <c r="A37" s="330" t="s">
        <v>536</v>
      </c>
      <c r="B37" s="558">
        <f>SUM(C37:D37)</f>
        <v>262</v>
      </c>
      <c r="C37" s="558">
        <v>121</v>
      </c>
      <c r="D37" s="558">
        <v>141</v>
      </c>
      <c r="E37" s="558">
        <v>6538</v>
      </c>
      <c r="F37" s="558">
        <v>6535</v>
      </c>
      <c r="G37" s="558">
        <v>995</v>
      </c>
      <c r="H37" s="558">
        <v>318</v>
      </c>
      <c r="I37" s="558">
        <v>1207</v>
      </c>
      <c r="J37" s="342" t="s">
        <v>527</v>
      </c>
      <c r="K37" s="335"/>
      <c r="L37" s="335"/>
    </row>
    <row r="38" spans="1:19" s="7" customFormat="1" ht="21" customHeight="1">
      <c r="A38" s="331" t="s">
        <v>537</v>
      </c>
      <c r="B38" s="332"/>
      <c r="C38" s="332"/>
      <c r="D38" s="332"/>
      <c r="E38" s="855" t="s">
        <v>541</v>
      </c>
      <c r="F38" s="918"/>
      <c r="G38" s="918"/>
      <c r="H38" s="918"/>
      <c r="I38" s="918"/>
      <c r="J38" s="918"/>
      <c r="K38" s="918"/>
      <c r="L38" s="918"/>
      <c r="M38" s="918"/>
      <c r="N38" s="918"/>
      <c r="O38" s="918"/>
      <c r="P38" s="918"/>
      <c r="Q38" s="918"/>
      <c r="R38" s="918"/>
      <c r="S38" s="918"/>
    </row>
    <row r="39" spans="1:19" s="7" customFormat="1" ht="10.5" customHeight="1">
      <c r="A39" s="333" t="s">
        <v>538</v>
      </c>
      <c r="B39" s="333"/>
      <c r="C39" s="333"/>
      <c r="D39" s="333"/>
      <c r="E39" s="33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1"/>
    </row>
    <row r="40" spans="1:19" s="7" customFormat="1" ht="10.5" customHeight="1">
      <c r="A40" s="323" t="s">
        <v>539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1"/>
    </row>
    <row r="41" spans="1:19" s="7" customFormat="1" ht="10.5" customHeight="1">
      <c r="A41" s="323" t="s">
        <v>540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1"/>
    </row>
    <row r="42" spans="8:19" s="66" customFormat="1" ht="13.5">
      <c r="H42" s="93"/>
      <c r="S42" s="94"/>
    </row>
    <row r="43" ht="13.5">
      <c r="H43" s="93"/>
    </row>
    <row r="44" ht="13.5">
      <c r="H44" s="93"/>
    </row>
    <row r="45" ht="13.5">
      <c r="H45" s="93"/>
    </row>
    <row r="46" ht="13.5">
      <c r="H46" s="93"/>
    </row>
    <row r="47" ht="13.5">
      <c r="H47" s="93"/>
    </row>
    <row r="48" ht="13.5">
      <c r="H48" s="93"/>
    </row>
    <row r="49" ht="13.5">
      <c r="H49" s="93"/>
    </row>
    <row r="50" ht="13.5">
      <c r="H50" s="93"/>
    </row>
    <row r="51" ht="13.5">
      <c r="H51" s="93"/>
    </row>
    <row r="52" ht="13.5">
      <c r="H52" s="93"/>
    </row>
    <row r="53" ht="13.5">
      <c r="H53" s="93"/>
    </row>
    <row r="54" ht="13.5">
      <c r="H54" s="93"/>
    </row>
    <row r="55" ht="13.5">
      <c r="H55" s="93"/>
    </row>
    <row r="56" ht="13.5">
      <c r="H56" s="93"/>
    </row>
    <row r="57" ht="13.5">
      <c r="H57" s="93"/>
    </row>
    <row r="58" ht="13.5">
      <c r="H58" s="93"/>
    </row>
    <row r="59" ht="13.5">
      <c r="H59" s="93"/>
    </row>
    <row r="60" ht="13.5">
      <c r="H60" s="93"/>
    </row>
  </sheetData>
  <mergeCells count="35">
    <mergeCell ref="K18:M18"/>
    <mergeCell ref="K19:M19"/>
    <mergeCell ref="K10:M10"/>
    <mergeCell ref="K11:M11"/>
    <mergeCell ref="K12:M12"/>
    <mergeCell ref="K14:M14"/>
    <mergeCell ref="K13:M13"/>
    <mergeCell ref="K8:M8"/>
    <mergeCell ref="K9:M9"/>
    <mergeCell ref="K15:M15"/>
    <mergeCell ref="K16:M16"/>
    <mergeCell ref="H3:J4"/>
    <mergeCell ref="J21:J25"/>
    <mergeCell ref="I21:I25"/>
    <mergeCell ref="A1:L1"/>
    <mergeCell ref="A21:A25"/>
    <mergeCell ref="B21:D22"/>
    <mergeCell ref="B23:B25"/>
    <mergeCell ref="C23:C25"/>
    <mergeCell ref="D23:D25"/>
    <mergeCell ref="E21:F22"/>
    <mergeCell ref="A3:A7"/>
    <mergeCell ref="B3:C4"/>
    <mergeCell ref="D3:D4"/>
    <mergeCell ref="E3:G4"/>
    <mergeCell ref="K3:M7"/>
    <mergeCell ref="E38:S38"/>
    <mergeCell ref="E5:E7"/>
    <mergeCell ref="F5:F7"/>
    <mergeCell ref="G5:G7"/>
    <mergeCell ref="H5:H7"/>
    <mergeCell ref="I5:I7"/>
    <mergeCell ref="J5:J7"/>
    <mergeCell ref="G21:G22"/>
    <mergeCell ref="H21:H2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SheetLayoutView="100" workbookViewId="0" topLeftCell="A7">
      <selection activeCell="D28" sqref="D28"/>
    </sheetView>
  </sheetViews>
  <sheetFormatPr defaultColWidth="9.140625" defaultRowHeight="34.5" customHeight="1"/>
  <cols>
    <col min="1" max="1" width="16.140625" style="0" customWidth="1"/>
    <col min="2" max="3" width="14.28125" style="0" customWidth="1"/>
    <col min="4" max="12" width="9.57421875" style="0" customWidth="1"/>
    <col min="13" max="13" width="16.57421875" style="0" customWidth="1"/>
    <col min="14" max="14" width="9.421875" style="0" customWidth="1"/>
    <col min="15" max="15" width="9.8515625" style="0" customWidth="1"/>
    <col min="17" max="19" width="8.7109375" style="0" customWidth="1"/>
    <col min="20" max="20" width="18.28125" style="0" customWidth="1"/>
  </cols>
  <sheetData>
    <row r="1" spans="1:20" s="700" customFormat="1" ht="32.25" customHeight="1">
      <c r="A1" s="832" t="s">
        <v>477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687"/>
      <c r="O1" s="687"/>
      <c r="P1" s="687"/>
      <c r="Q1" s="687"/>
      <c r="R1" s="687"/>
      <c r="S1" s="687"/>
      <c r="T1" s="687"/>
    </row>
    <row r="2" spans="1:13" s="1" customFormat="1" ht="14.25" customHeight="1">
      <c r="A2" s="214" t="s">
        <v>478</v>
      </c>
      <c r="M2" s="227" t="s">
        <v>404</v>
      </c>
    </row>
    <row r="3" spans="1:15" s="124" customFormat="1" ht="12.75" customHeight="1">
      <c r="A3" s="881" t="s">
        <v>448</v>
      </c>
      <c r="B3" s="721" t="s">
        <v>480</v>
      </c>
      <c r="C3" s="721" t="s">
        <v>481</v>
      </c>
      <c r="D3" s="876" t="s">
        <v>482</v>
      </c>
      <c r="E3" s="834"/>
      <c r="F3" s="834"/>
      <c r="G3" s="876" t="s">
        <v>483</v>
      </c>
      <c r="H3" s="834"/>
      <c r="I3" s="834"/>
      <c r="J3" s="876" t="s">
        <v>484</v>
      </c>
      <c r="K3" s="834"/>
      <c r="L3" s="834"/>
      <c r="M3" s="884" t="s">
        <v>447</v>
      </c>
      <c r="N3" s="737"/>
      <c r="O3" s="737"/>
    </row>
    <row r="4" spans="1:15" s="124" customFormat="1" ht="12.75" customHeight="1">
      <c r="A4" s="882"/>
      <c r="B4" s="741"/>
      <c r="D4" s="877" t="s">
        <v>491</v>
      </c>
      <c r="E4" s="877"/>
      <c r="F4" s="877"/>
      <c r="G4" s="877" t="s">
        <v>492</v>
      </c>
      <c r="H4" s="877"/>
      <c r="I4" s="877"/>
      <c r="J4" s="877" t="s">
        <v>403</v>
      </c>
      <c r="K4" s="877"/>
      <c r="L4" s="877"/>
      <c r="M4" s="886"/>
      <c r="N4" s="737"/>
      <c r="O4" s="737"/>
    </row>
    <row r="5" spans="1:15" s="124" customFormat="1" ht="12.75" customHeight="1">
      <c r="A5" s="882"/>
      <c r="B5" s="722" t="s">
        <v>490</v>
      </c>
      <c r="C5" s="722" t="s">
        <v>490</v>
      </c>
      <c r="D5" s="721" t="s">
        <v>496</v>
      </c>
      <c r="E5" s="713" t="s">
        <v>497</v>
      </c>
      <c r="F5" s="713" t="s">
        <v>498</v>
      </c>
      <c r="G5" s="721" t="s">
        <v>496</v>
      </c>
      <c r="H5" s="713" t="s">
        <v>497</v>
      </c>
      <c r="I5" s="713" t="s">
        <v>498</v>
      </c>
      <c r="J5" s="721" t="s">
        <v>496</v>
      </c>
      <c r="K5" s="713" t="s">
        <v>497</v>
      </c>
      <c r="L5" s="713" t="s">
        <v>498</v>
      </c>
      <c r="M5" s="886"/>
      <c r="N5" s="737"/>
      <c r="O5" s="737"/>
    </row>
    <row r="6" spans="1:15" s="124" customFormat="1" ht="12.75" customHeight="1">
      <c r="A6" s="882"/>
      <c r="B6" s="722" t="s">
        <v>504</v>
      </c>
      <c r="C6" s="722" t="s">
        <v>495</v>
      </c>
      <c r="D6" s="741"/>
      <c r="E6" s="741"/>
      <c r="F6" s="741"/>
      <c r="G6" s="741"/>
      <c r="H6" s="741"/>
      <c r="I6" s="741"/>
      <c r="J6" s="741"/>
      <c r="K6" s="741"/>
      <c r="L6" s="741"/>
      <c r="M6" s="886"/>
      <c r="N6" s="737"/>
      <c r="O6" s="737"/>
    </row>
    <row r="7" spans="1:15" s="124" customFormat="1" ht="12.75" customHeight="1">
      <c r="A7" s="883"/>
      <c r="B7" s="688" t="s">
        <v>508</v>
      </c>
      <c r="C7" s="740" t="s">
        <v>509</v>
      </c>
      <c r="D7" s="689" t="s">
        <v>510</v>
      </c>
      <c r="E7" s="689" t="s">
        <v>511</v>
      </c>
      <c r="F7" s="689" t="s">
        <v>512</v>
      </c>
      <c r="G7" s="689" t="s">
        <v>510</v>
      </c>
      <c r="H7" s="689" t="s">
        <v>511</v>
      </c>
      <c r="I7" s="689" t="s">
        <v>512</v>
      </c>
      <c r="J7" s="689" t="s">
        <v>510</v>
      </c>
      <c r="K7" s="689" t="s">
        <v>511</v>
      </c>
      <c r="L7" s="689" t="s">
        <v>512</v>
      </c>
      <c r="M7" s="888"/>
      <c r="N7" s="737"/>
      <c r="O7" s="737"/>
    </row>
    <row r="8" spans="1:15" s="77" customFormat="1" ht="12" customHeight="1">
      <c r="A8" s="396" t="s">
        <v>241</v>
      </c>
      <c r="B8" s="535">
        <v>8</v>
      </c>
      <c r="C8" s="535">
        <v>234</v>
      </c>
      <c r="D8" s="411">
        <v>8658</v>
      </c>
      <c r="E8" s="411">
        <v>4523</v>
      </c>
      <c r="F8" s="411">
        <v>4135</v>
      </c>
      <c r="G8" s="539">
        <v>412</v>
      </c>
      <c r="H8" s="539">
        <v>184</v>
      </c>
      <c r="I8" s="539">
        <v>228</v>
      </c>
      <c r="J8" s="539">
        <v>51</v>
      </c>
      <c r="K8" s="539">
        <f aca="true" t="shared" si="0" ref="K8:K17">J8-L8</f>
        <v>26</v>
      </c>
      <c r="L8" s="539">
        <v>25</v>
      </c>
      <c r="M8" s="925" t="s">
        <v>522</v>
      </c>
      <c r="N8" s="900"/>
      <c r="O8" s="900"/>
    </row>
    <row r="9" spans="1:15" s="118" customFormat="1" ht="12" customHeight="1">
      <c r="A9" s="397" t="s">
        <v>442</v>
      </c>
      <c r="B9" s="545">
        <v>12</v>
      </c>
      <c r="C9" s="545">
        <v>81</v>
      </c>
      <c r="D9" s="415">
        <v>2286</v>
      </c>
      <c r="E9" s="415">
        <v>1174</v>
      </c>
      <c r="F9" s="415">
        <v>1112</v>
      </c>
      <c r="G9" s="561">
        <v>201</v>
      </c>
      <c r="H9" s="561">
        <f>201-104</f>
        <v>97</v>
      </c>
      <c r="I9" s="561">
        <v>104</v>
      </c>
      <c r="J9" s="561">
        <v>55</v>
      </c>
      <c r="K9" s="539">
        <f t="shared" si="0"/>
        <v>29</v>
      </c>
      <c r="L9" s="561">
        <v>26</v>
      </c>
      <c r="M9" s="927" t="s">
        <v>256</v>
      </c>
      <c r="N9" s="928"/>
      <c r="O9" s="928"/>
    </row>
    <row r="10" spans="1:15" s="77" customFormat="1" ht="12" customHeight="1">
      <c r="A10" s="396" t="s">
        <v>242</v>
      </c>
      <c r="B10" s="535">
        <v>9</v>
      </c>
      <c r="C10" s="535">
        <v>245</v>
      </c>
      <c r="D10" s="411">
        <v>8995</v>
      </c>
      <c r="E10" s="411">
        <v>4717</v>
      </c>
      <c r="F10" s="411">
        <v>4278</v>
      </c>
      <c r="G10" s="539">
        <v>435</v>
      </c>
      <c r="H10" s="539">
        <v>190</v>
      </c>
      <c r="I10" s="539">
        <v>245</v>
      </c>
      <c r="J10" s="539">
        <v>53</v>
      </c>
      <c r="K10" s="539">
        <f t="shared" si="0"/>
        <v>29</v>
      </c>
      <c r="L10" s="539">
        <v>24</v>
      </c>
      <c r="M10" s="899" t="s">
        <v>523</v>
      </c>
      <c r="N10" s="900"/>
      <c r="O10" s="900"/>
    </row>
    <row r="11" spans="1:15" s="118" customFormat="1" ht="12" customHeight="1">
      <c r="A11" s="397" t="s">
        <v>443</v>
      </c>
      <c r="B11" s="545">
        <v>12</v>
      </c>
      <c r="C11" s="545">
        <v>79</v>
      </c>
      <c r="D11" s="415">
        <v>2221</v>
      </c>
      <c r="E11" s="415">
        <v>1190</v>
      </c>
      <c r="F11" s="415">
        <v>1031</v>
      </c>
      <c r="G11" s="561">
        <v>199</v>
      </c>
      <c r="H11" s="561">
        <f>199-96</f>
        <v>103</v>
      </c>
      <c r="I11" s="561">
        <v>96</v>
      </c>
      <c r="J11" s="561">
        <v>60</v>
      </c>
      <c r="K11" s="539">
        <f t="shared" si="0"/>
        <v>34</v>
      </c>
      <c r="L11" s="561">
        <v>26</v>
      </c>
      <c r="M11" s="927" t="s">
        <v>257</v>
      </c>
      <c r="N11" s="928"/>
      <c r="O11" s="928"/>
    </row>
    <row r="12" spans="1:15" s="77" customFormat="1" ht="12" customHeight="1">
      <c r="A12" s="396" t="s">
        <v>243</v>
      </c>
      <c r="B12" s="535">
        <v>9</v>
      </c>
      <c r="C12" s="535">
        <v>276</v>
      </c>
      <c r="D12" s="411">
        <v>9598</v>
      </c>
      <c r="E12" s="411">
        <v>5026</v>
      </c>
      <c r="F12" s="411">
        <v>4572</v>
      </c>
      <c r="G12" s="539">
        <v>466</v>
      </c>
      <c r="H12" s="539">
        <v>196</v>
      </c>
      <c r="I12" s="539">
        <v>270</v>
      </c>
      <c r="J12" s="539">
        <v>47</v>
      </c>
      <c r="K12" s="539">
        <f t="shared" si="0"/>
        <v>27</v>
      </c>
      <c r="L12" s="539">
        <v>20</v>
      </c>
      <c r="M12" s="899" t="s">
        <v>524</v>
      </c>
      <c r="N12" s="900"/>
      <c r="O12" s="900"/>
    </row>
    <row r="13" spans="1:15" s="118" customFormat="1" ht="12" customHeight="1">
      <c r="A13" s="397" t="s">
        <v>444</v>
      </c>
      <c r="B13" s="545">
        <v>13</v>
      </c>
      <c r="C13" s="545">
        <v>87</v>
      </c>
      <c r="D13" s="415">
        <v>2341</v>
      </c>
      <c r="E13" s="415">
        <v>1238</v>
      </c>
      <c r="F13" s="415">
        <v>1103</v>
      </c>
      <c r="G13" s="561">
        <v>210</v>
      </c>
      <c r="H13" s="561">
        <f>210-93</f>
        <v>117</v>
      </c>
      <c r="I13" s="561">
        <v>93</v>
      </c>
      <c r="J13" s="561">
        <v>52</v>
      </c>
      <c r="K13" s="539">
        <f t="shared" si="0"/>
        <v>26</v>
      </c>
      <c r="L13" s="561">
        <v>26</v>
      </c>
      <c r="M13" s="927" t="s">
        <v>258</v>
      </c>
      <c r="N13" s="928"/>
      <c r="O13" s="928"/>
    </row>
    <row r="14" spans="1:15" s="77" customFormat="1" ht="12" customHeight="1">
      <c r="A14" s="396" t="s">
        <v>244</v>
      </c>
      <c r="B14" s="535">
        <v>9</v>
      </c>
      <c r="C14" s="535">
        <v>295</v>
      </c>
      <c r="D14" s="411">
        <v>10685</v>
      </c>
      <c r="E14" s="411">
        <v>5593</v>
      </c>
      <c r="F14" s="411">
        <v>5092</v>
      </c>
      <c r="G14" s="539">
        <v>491</v>
      </c>
      <c r="H14" s="539">
        <v>209</v>
      </c>
      <c r="I14" s="539">
        <v>282</v>
      </c>
      <c r="J14" s="539">
        <v>47</v>
      </c>
      <c r="K14" s="539">
        <f t="shared" si="0"/>
        <v>24</v>
      </c>
      <c r="L14" s="539">
        <v>23</v>
      </c>
      <c r="M14" s="899" t="s">
        <v>525</v>
      </c>
      <c r="N14" s="900"/>
      <c r="O14" s="900"/>
    </row>
    <row r="15" spans="1:15" s="118" customFormat="1" ht="12" customHeight="1">
      <c r="A15" s="397" t="s">
        <v>445</v>
      </c>
      <c r="B15" s="545">
        <v>13</v>
      </c>
      <c r="C15" s="545">
        <v>92</v>
      </c>
      <c r="D15" s="415">
        <v>2472</v>
      </c>
      <c r="E15" s="415">
        <v>1296</v>
      </c>
      <c r="F15" s="415">
        <v>1176</v>
      </c>
      <c r="G15" s="561">
        <v>214</v>
      </c>
      <c r="H15" s="561">
        <f>214-89</f>
        <v>125</v>
      </c>
      <c r="I15" s="561">
        <v>89</v>
      </c>
      <c r="J15" s="561">
        <v>51</v>
      </c>
      <c r="K15" s="539">
        <f t="shared" si="0"/>
        <v>26</v>
      </c>
      <c r="L15" s="561">
        <v>25</v>
      </c>
      <c r="M15" s="927" t="s">
        <v>259</v>
      </c>
      <c r="N15" s="928"/>
      <c r="O15" s="928"/>
    </row>
    <row r="16" spans="1:15" s="77" customFormat="1" ht="12" customHeight="1">
      <c r="A16" s="396" t="s">
        <v>245</v>
      </c>
      <c r="B16" s="535">
        <v>9</v>
      </c>
      <c r="C16" s="535">
        <v>297</v>
      </c>
      <c r="D16" s="411">
        <v>11730</v>
      </c>
      <c r="E16" s="411">
        <v>6142</v>
      </c>
      <c r="F16" s="411">
        <v>5588</v>
      </c>
      <c r="G16" s="539">
        <v>495</v>
      </c>
      <c r="H16" s="539">
        <v>203</v>
      </c>
      <c r="I16" s="539">
        <v>292</v>
      </c>
      <c r="J16" s="539">
        <v>49</v>
      </c>
      <c r="K16" s="539">
        <f t="shared" si="0"/>
        <v>24</v>
      </c>
      <c r="L16" s="539">
        <v>25</v>
      </c>
      <c r="M16" s="899" t="s">
        <v>526</v>
      </c>
      <c r="N16" s="900"/>
      <c r="O16" s="900"/>
    </row>
    <row r="17" spans="1:15" s="77" customFormat="1" ht="12" customHeight="1">
      <c r="A17" s="397" t="s">
        <v>446</v>
      </c>
      <c r="B17" s="535">
        <v>13</v>
      </c>
      <c r="C17" s="535">
        <v>94</v>
      </c>
      <c r="D17" s="411">
        <v>2609</v>
      </c>
      <c r="E17" s="411">
        <v>1372</v>
      </c>
      <c r="F17" s="411">
        <v>1237</v>
      </c>
      <c r="G17" s="539">
        <v>220</v>
      </c>
      <c r="H17" s="539">
        <f>220-86</f>
        <v>134</v>
      </c>
      <c r="I17" s="539">
        <v>86</v>
      </c>
      <c r="J17" s="539">
        <v>60</v>
      </c>
      <c r="K17" s="539">
        <f t="shared" si="0"/>
        <v>30</v>
      </c>
      <c r="L17" s="539">
        <v>30</v>
      </c>
      <c r="M17" s="319" t="s">
        <v>260</v>
      </c>
      <c r="N17" s="219"/>
      <c r="O17" s="219"/>
    </row>
    <row r="18" spans="1:13" s="77" customFormat="1" ht="12" customHeight="1">
      <c r="A18" s="87" t="s">
        <v>387</v>
      </c>
      <c r="B18" s="536">
        <v>22</v>
      </c>
      <c r="C18" s="536">
        <v>400</v>
      </c>
      <c r="D18" s="412">
        <v>15087</v>
      </c>
      <c r="E18" s="412">
        <v>7868</v>
      </c>
      <c r="F18" s="412">
        <v>7219</v>
      </c>
      <c r="G18" s="541">
        <v>740</v>
      </c>
      <c r="H18" s="541">
        <v>347</v>
      </c>
      <c r="I18" s="541">
        <v>393</v>
      </c>
      <c r="J18" s="541">
        <v>108</v>
      </c>
      <c r="K18" s="541">
        <v>53</v>
      </c>
      <c r="L18" s="541">
        <v>55</v>
      </c>
      <c r="M18" s="57" t="s">
        <v>387</v>
      </c>
    </row>
    <row r="19" spans="1:13" s="84" customFormat="1" ht="12" customHeight="1">
      <c r="A19" s="205" t="s">
        <v>361</v>
      </c>
      <c r="B19" s="537">
        <v>22</v>
      </c>
      <c r="C19" s="537">
        <v>403</v>
      </c>
      <c r="D19" s="414">
        <f>SUM(E19:F19)</f>
        <v>15356</v>
      </c>
      <c r="E19" s="414">
        <v>8141</v>
      </c>
      <c r="F19" s="414">
        <v>7215</v>
      </c>
      <c r="G19" s="542">
        <f>SUM(H19:I19)</f>
        <v>742</v>
      </c>
      <c r="H19" s="542">
        <v>323</v>
      </c>
      <c r="I19" s="542">
        <v>419</v>
      </c>
      <c r="J19" s="542">
        <f>SUM(K19:L19)</f>
        <v>95</v>
      </c>
      <c r="K19" s="542">
        <v>49</v>
      </c>
      <c r="L19" s="542">
        <v>46</v>
      </c>
      <c r="M19" s="305" t="s">
        <v>361</v>
      </c>
    </row>
    <row r="20" spans="1:20" s="84" customFormat="1" ht="9.75" customHeight="1">
      <c r="A20" s="82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82"/>
    </row>
    <row r="21" spans="1:11" s="124" customFormat="1" ht="15" customHeight="1">
      <c r="A21" s="881" t="s">
        <v>448</v>
      </c>
      <c r="B21" s="876" t="s">
        <v>485</v>
      </c>
      <c r="C21" s="834"/>
      <c r="D21" s="876" t="s">
        <v>486</v>
      </c>
      <c r="E21" s="834"/>
      <c r="F21" s="721" t="s">
        <v>487</v>
      </c>
      <c r="G21" s="721" t="s">
        <v>488</v>
      </c>
      <c r="H21" s="736" t="s">
        <v>489</v>
      </c>
      <c r="I21" s="884" t="s">
        <v>450</v>
      </c>
      <c r="J21" s="885"/>
      <c r="K21" s="737"/>
    </row>
    <row r="22" spans="1:11" s="124" customFormat="1" ht="15" customHeight="1">
      <c r="A22" s="882"/>
      <c r="B22" s="835" t="s">
        <v>493</v>
      </c>
      <c r="C22" s="835"/>
      <c r="D22" s="835" t="s">
        <v>494</v>
      </c>
      <c r="E22" s="835"/>
      <c r="F22" s="722"/>
      <c r="G22" s="722"/>
      <c r="H22" s="708"/>
      <c r="I22" s="886"/>
      <c r="J22" s="887"/>
      <c r="K22" s="737"/>
    </row>
    <row r="23" spans="1:11" s="124" customFormat="1" ht="15" customHeight="1">
      <c r="A23" s="882"/>
      <c r="B23" s="738" t="s">
        <v>499</v>
      </c>
      <c r="C23" s="738" t="s">
        <v>500</v>
      </c>
      <c r="D23" s="721" t="s">
        <v>451</v>
      </c>
      <c r="E23" s="721" t="s">
        <v>502</v>
      </c>
      <c r="F23" s="722" t="s">
        <v>503</v>
      </c>
      <c r="G23" s="722"/>
      <c r="H23" s="708"/>
      <c r="I23" s="886"/>
      <c r="J23" s="887"/>
      <c r="K23" s="737"/>
    </row>
    <row r="24" spans="1:11" s="124" customFormat="1" ht="15" customHeight="1">
      <c r="A24" s="882"/>
      <c r="B24" s="739"/>
      <c r="C24" s="739" t="s">
        <v>505</v>
      </c>
      <c r="D24" s="739" t="s">
        <v>506</v>
      </c>
      <c r="E24" s="722"/>
      <c r="F24" s="722" t="s">
        <v>507</v>
      </c>
      <c r="G24" s="722"/>
      <c r="H24" s="708"/>
      <c r="I24" s="886"/>
      <c r="J24" s="887"/>
      <c r="K24" s="737"/>
    </row>
    <row r="25" spans="1:11" s="124" customFormat="1" ht="15" customHeight="1">
      <c r="A25" s="883"/>
      <c r="B25" s="740" t="s">
        <v>513</v>
      </c>
      <c r="C25" s="740" t="s">
        <v>514</v>
      </c>
      <c r="D25" s="740" t="s">
        <v>515</v>
      </c>
      <c r="E25" s="689" t="s">
        <v>516</v>
      </c>
      <c r="F25" s="689" t="s">
        <v>517</v>
      </c>
      <c r="G25" s="740" t="s">
        <v>518</v>
      </c>
      <c r="H25" s="710" t="s">
        <v>490</v>
      </c>
      <c r="I25" s="888"/>
      <c r="J25" s="889"/>
      <c r="K25" s="737"/>
    </row>
    <row r="26" spans="1:11" s="77" customFormat="1" ht="12" customHeight="1">
      <c r="A26" s="396" t="s">
        <v>241</v>
      </c>
      <c r="B26" s="539">
        <v>3000</v>
      </c>
      <c r="C26" s="539">
        <v>2987</v>
      </c>
      <c r="D26" s="539">
        <v>2863</v>
      </c>
      <c r="E26" s="539">
        <v>2901</v>
      </c>
      <c r="F26" s="539">
        <v>222</v>
      </c>
      <c r="G26" s="539">
        <v>58</v>
      </c>
      <c r="H26" s="562">
        <v>234</v>
      </c>
      <c r="I26" s="336" t="s">
        <v>522</v>
      </c>
      <c r="J26" s="337"/>
      <c r="K26" s="340"/>
    </row>
    <row r="27" spans="1:11" s="118" customFormat="1" ht="12" customHeight="1">
      <c r="A27" s="397" t="s">
        <v>442</v>
      </c>
      <c r="B27" s="561">
        <v>881</v>
      </c>
      <c r="C27" s="561">
        <v>873</v>
      </c>
      <c r="D27" s="561">
        <v>875</v>
      </c>
      <c r="E27" s="561">
        <v>729</v>
      </c>
      <c r="F27" s="561">
        <v>298.6</v>
      </c>
      <c r="G27" s="561">
        <v>39</v>
      </c>
      <c r="H27" s="561">
        <v>90</v>
      </c>
      <c r="I27" s="319" t="s">
        <v>256</v>
      </c>
      <c r="J27" s="338"/>
      <c r="K27" s="338"/>
    </row>
    <row r="28" spans="1:11" s="77" customFormat="1" ht="12" customHeight="1">
      <c r="A28" s="396" t="s">
        <v>242</v>
      </c>
      <c r="B28" s="539">
        <v>2812</v>
      </c>
      <c r="C28" s="539">
        <v>2798</v>
      </c>
      <c r="D28" s="539">
        <v>3120</v>
      </c>
      <c r="E28" s="539">
        <v>3118</v>
      </c>
      <c r="F28" s="539">
        <v>203.8</v>
      </c>
      <c r="G28" s="539">
        <v>74.7</v>
      </c>
      <c r="H28" s="539">
        <v>260</v>
      </c>
      <c r="I28" s="339" t="s">
        <v>523</v>
      </c>
      <c r="J28" s="340"/>
      <c r="K28" s="340"/>
    </row>
    <row r="29" spans="1:11" s="118" customFormat="1" ht="12" customHeight="1">
      <c r="A29" s="397" t="s">
        <v>443</v>
      </c>
      <c r="B29" s="561">
        <v>817</v>
      </c>
      <c r="C29" s="561">
        <v>812</v>
      </c>
      <c r="D29" s="561">
        <v>910</v>
      </c>
      <c r="E29" s="561">
        <v>799</v>
      </c>
      <c r="F29" s="561">
        <v>307.6</v>
      </c>
      <c r="G29" s="561">
        <v>42</v>
      </c>
      <c r="H29" s="561">
        <v>89</v>
      </c>
      <c r="I29" s="319" t="s">
        <v>257</v>
      </c>
      <c r="J29" s="338"/>
      <c r="K29" s="338"/>
    </row>
    <row r="30" spans="1:11" s="77" customFormat="1" ht="12" customHeight="1">
      <c r="A30" s="396" t="s">
        <v>243</v>
      </c>
      <c r="B30" s="539">
        <v>2871</v>
      </c>
      <c r="C30" s="539">
        <v>2858</v>
      </c>
      <c r="D30" s="539">
        <v>3489</v>
      </c>
      <c r="E30" s="539">
        <v>3470</v>
      </c>
      <c r="F30" s="539">
        <v>196.9</v>
      </c>
      <c r="G30" s="539">
        <v>82.3</v>
      </c>
      <c r="H30" s="539">
        <v>302</v>
      </c>
      <c r="I30" s="339" t="s">
        <v>524</v>
      </c>
      <c r="J30" s="340"/>
      <c r="K30" s="340"/>
    </row>
    <row r="31" spans="1:11" s="118" customFormat="1" ht="12" customHeight="1">
      <c r="A31" s="397" t="s">
        <v>444</v>
      </c>
      <c r="B31" s="561">
        <v>758</v>
      </c>
      <c r="C31" s="561">
        <v>756</v>
      </c>
      <c r="D31" s="561">
        <v>1085</v>
      </c>
      <c r="E31" s="561">
        <v>834</v>
      </c>
      <c r="F31" s="561">
        <v>281.63</v>
      </c>
      <c r="G31" s="561">
        <v>46.114</v>
      </c>
      <c r="H31" s="561">
        <v>107</v>
      </c>
      <c r="I31" s="319" t="s">
        <v>258</v>
      </c>
      <c r="J31" s="338"/>
      <c r="K31" s="338"/>
    </row>
    <row r="32" spans="1:11" s="77" customFormat="1" ht="12" customHeight="1">
      <c r="A32" s="396" t="s">
        <v>244</v>
      </c>
      <c r="B32" s="539">
        <v>2898</v>
      </c>
      <c r="C32" s="539">
        <v>2884</v>
      </c>
      <c r="D32" s="539">
        <v>4019</v>
      </c>
      <c r="E32" s="539">
        <v>4019</v>
      </c>
      <c r="F32" s="539">
        <v>196.851</v>
      </c>
      <c r="G32" s="539">
        <v>84.85</v>
      </c>
      <c r="H32" s="539">
        <v>309</v>
      </c>
      <c r="I32" s="339" t="s">
        <v>525</v>
      </c>
      <c r="J32" s="340"/>
      <c r="K32" s="340"/>
    </row>
    <row r="33" spans="1:11" s="118" customFormat="1" ht="12" customHeight="1">
      <c r="A33" s="397" t="s">
        <v>445</v>
      </c>
      <c r="B33" s="561">
        <v>732</v>
      </c>
      <c r="C33" s="561">
        <v>731</v>
      </c>
      <c r="D33" s="561">
        <v>1155</v>
      </c>
      <c r="E33" s="561">
        <v>893</v>
      </c>
      <c r="F33" s="561">
        <v>267</v>
      </c>
      <c r="G33" s="561">
        <v>48.5</v>
      </c>
      <c r="H33" s="561">
        <v>103</v>
      </c>
      <c r="I33" s="319" t="s">
        <v>259</v>
      </c>
      <c r="J33" s="338"/>
      <c r="K33" s="338"/>
    </row>
    <row r="34" spans="1:11" s="77" customFormat="1" ht="12" customHeight="1">
      <c r="A34" s="396" t="s">
        <v>245</v>
      </c>
      <c r="B34" s="539">
        <v>3086</v>
      </c>
      <c r="C34" s="539">
        <v>3077</v>
      </c>
      <c r="D34" s="539">
        <v>4183</v>
      </c>
      <c r="E34" s="539">
        <v>4183</v>
      </c>
      <c r="F34" s="539">
        <v>196.7</v>
      </c>
      <c r="G34" s="539">
        <v>85</v>
      </c>
      <c r="H34" s="539">
        <v>321</v>
      </c>
      <c r="I34" s="339" t="s">
        <v>526</v>
      </c>
      <c r="J34" s="340"/>
      <c r="K34" s="340"/>
    </row>
    <row r="35" spans="1:11" s="77" customFormat="1" ht="12" customHeight="1">
      <c r="A35" s="397" t="s">
        <v>446</v>
      </c>
      <c r="B35" s="539">
        <v>782</v>
      </c>
      <c r="C35" s="539">
        <v>779</v>
      </c>
      <c r="D35" s="539">
        <v>1177</v>
      </c>
      <c r="E35" s="539">
        <v>964</v>
      </c>
      <c r="F35" s="539">
        <v>275</v>
      </c>
      <c r="G35" s="539">
        <v>48</v>
      </c>
      <c r="H35" s="539">
        <v>109</v>
      </c>
      <c r="I35" s="319" t="s">
        <v>260</v>
      </c>
      <c r="J35" s="219"/>
      <c r="K35" s="219"/>
    </row>
    <row r="36" spans="1:10" s="77" customFormat="1" ht="12" customHeight="1">
      <c r="A36" s="87" t="s">
        <v>387</v>
      </c>
      <c r="B36" s="541">
        <v>4175</v>
      </c>
      <c r="C36" s="541">
        <v>4150</v>
      </c>
      <c r="D36" s="543" t="s">
        <v>621</v>
      </c>
      <c r="E36" s="541">
        <v>5081</v>
      </c>
      <c r="F36" s="541">
        <v>465</v>
      </c>
      <c r="G36" s="541">
        <v>134</v>
      </c>
      <c r="H36" s="541">
        <v>444</v>
      </c>
      <c r="I36" s="836" t="s">
        <v>387</v>
      </c>
      <c r="J36" s="837"/>
    </row>
    <row r="37" spans="1:10" s="84" customFormat="1" ht="12" customHeight="1">
      <c r="A37" s="205" t="s">
        <v>361</v>
      </c>
      <c r="B37" s="542">
        <v>4774</v>
      </c>
      <c r="C37" s="542">
        <v>4775</v>
      </c>
      <c r="D37" s="544" t="s">
        <v>621</v>
      </c>
      <c r="E37" s="542">
        <v>5188</v>
      </c>
      <c r="F37" s="542">
        <v>466</v>
      </c>
      <c r="G37" s="542">
        <v>138</v>
      </c>
      <c r="H37" s="542">
        <v>451</v>
      </c>
      <c r="I37" s="810" t="s">
        <v>361</v>
      </c>
      <c r="J37" s="811"/>
    </row>
    <row r="38" spans="1:10" s="390" customFormat="1" ht="24.75" customHeight="1">
      <c r="A38" s="387" t="s">
        <v>531</v>
      </c>
      <c r="B38" s="388"/>
      <c r="C38" s="388"/>
      <c r="D38" s="388"/>
      <c r="E38" s="833" t="s">
        <v>532</v>
      </c>
      <c r="F38" s="833"/>
      <c r="G38" s="833"/>
      <c r="H38" s="833"/>
      <c r="I38" s="833"/>
      <c r="J38" s="833"/>
    </row>
    <row r="39" spans="1:10" s="390" customFormat="1" ht="12" customHeight="1">
      <c r="A39" s="391" t="s">
        <v>452</v>
      </c>
      <c r="B39" s="388"/>
      <c r="C39" s="388"/>
      <c r="D39" s="388"/>
      <c r="E39" s="389"/>
      <c r="F39" s="389"/>
      <c r="G39" s="389"/>
      <c r="H39" s="389"/>
      <c r="I39" s="389"/>
      <c r="J39" s="389"/>
    </row>
    <row r="40" spans="1:5" s="390" customFormat="1" ht="14.25" customHeight="1">
      <c r="A40" s="391" t="s">
        <v>453</v>
      </c>
      <c r="B40" s="391"/>
      <c r="C40" s="391"/>
      <c r="D40" s="391"/>
      <c r="E40" s="391"/>
    </row>
    <row r="41" s="390" customFormat="1" ht="14.25" customHeight="1">
      <c r="A41" s="390" t="s">
        <v>454</v>
      </c>
    </row>
    <row r="42" spans="1:22" s="17" customFormat="1" ht="12" customHeight="1">
      <c r="A42" s="10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6"/>
      <c r="U42" s="65"/>
      <c r="V42" s="65"/>
    </row>
    <row r="43" spans="1:22" s="101" customFormat="1" ht="12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100"/>
    </row>
    <row r="44" spans="1:22" s="17" customFormat="1" ht="12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102"/>
      <c r="U44" s="65"/>
      <c r="V44" s="65"/>
    </row>
    <row r="45" spans="1:22" s="17" customFormat="1" ht="12" customHeight="1">
      <c r="A45" s="103"/>
      <c r="B45" s="103"/>
      <c r="C45" s="10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5"/>
      <c r="V45" s="65"/>
    </row>
    <row r="46" spans="1:22" s="17" customFormat="1" ht="12" customHeight="1">
      <c r="A46" s="103"/>
      <c r="B46" s="103"/>
      <c r="C46" s="10"/>
      <c r="D46" s="103"/>
      <c r="E46" s="103"/>
      <c r="F46" s="103"/>
      <c r="G46" s="103"/>
      <c r="H46" s="103"/>
      <c r="I46" s="103"/>
      <c r="J46" s="103"/>
      <c r="K46" s="103"/>
      <c r="L46" s="103"/>
      <c r="M46" s="10"/>
      <c r="N46" s="10"/>
      <c r="O46" s="10"/>
      <c r="P46" s="10"/>
      <c r="Q46" s="103"/>
      <c r="R46" s="103"/>
      <c r="S46" s="103"/>
      <c r="T46" s="103"/>
      <c r="U46" s="65"/>
      <c r="V46" s="65"/>
    </row>
    <row r="47" spans="1:22" s="60" customFormat="1" ht="12" customHeight="1">
      <c r="A47" s="1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04"/>
      <c r="R47" s="104"/>
      <c r="S47" s="14"/>
      <c r="T47" s="16"/>
      <c r="U47" s="59"/>
      <c r="V47" s="59"/>
    </row>
    <row r="48" spans="1:20" s="59" customFormat="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05"/>
      <c r="R48" s="105"/>
      <c r="S48" s="15"/>
      <c r="T48" s="61"/>
    </row>
    <row r="49" spans="1:22" s="60" customFormat="1" ht="12" customHeight="1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04"/>
      <c r="R49" s="104"/>
      <c r="S49" s="14"/>
      <c r="T49" s="16"/>
      <c r="U49" s="59"/>
      <c r="V49" s="59"/>
    </row>
    <row r="50" spans="1:20" s="59" customFormat="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05"/>
      <c r="R50" s="105"/>
      <c r="S50" s="15"/>
      <c r="T50" s="61"/>
    </row>
    <row r="51" spans="1:22" s="60" customFormat="1" ht="12" customHeight="1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6"/>
      <c r="U51" s="59"/>
      <c r="V51" s="59"/>
    </row>
    <row r="52" spans="1:20" s="59" customFormat="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05"/>
      <c r="R52" s="105"/>
      <c r="S52" s="15"/>
      <c r="T52" s="61"/>
    </row>
    <row r="53" spans="1:22" s="60" customFormat="1" ht="12" customHeight="1">
      <c r="A53" s="1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6"/>
      <c r="U53" s="59"/>
      <c r="V53" s="59"/>
    </row>
    <row r="54" spans="1:20" s="59" customFormat="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05"/>
      <c r="R54" s="105"/>
      <c r="S54" s="15"/>
      <c r="T54" s="61"/>
    </row>
    <row r="55" spans="1:22" s="60" customFormat="1" ht="12" customHeight="1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06"/>
      <c r="R55" s="106"/>
      <c r="S55" s="14"/>
      <c r="T55" s="16"/>
      <c r="U55" s="59"/>
      <c r="V55" s="59"/>
    </row>
    <row r="56" spans="1:22" s="60" customFormat="1" ht="12" customHeight="1">
      <c r="A56" s="16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6"/>
      <c r="R56" s="106"/>
      <c r="S56" s="14"/>
      <c r="T56" s="16"/>
      <c r="U56" s="59"/>
      <c r="V56" s="59"/>
    </row>
    <row r="57" spans="1:22" s="64" customFormat="1" ht="12" customHeight="1">
      <c r="A57" s="62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2"/>
      <c r="U57" s="63"/>
      <c r="V57" s="63"/>
    </row>
    <row r="58" spans="1:22" s="60" customFormat="1" ht="12" customHeight="1">
      <c r="A58" s="1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06"/>
      <c r="R58" s="106"/>
      <c r="S58" s="14"/>
      <c r="T58" s="16"/>
      <c r="U58" s="59"/>
      <c r="V58" s="59"/>
    </row>
    <row r="59" spans="1:22" s="66" customFormat="1" ht="12" customHeight="1">
      <c r="A59" s="10"/>
      <c r="B59" s="107"/>
      <c r="C59" s="107"/>
      <c r="D59" s="107"/>
      <c r="E59" s="98"/>
      <c r="F59" s="107"/>
      <c r="G59" s="108"/>
      <c r="H59" s="107"/>
      <c r="I59" s="107"/>
      <c r="J59" s="108"/>
      <c r="K59" s="107"/>
      <c r="L59" s="107"/>
      <c r="M59" s="107"/>
      <c r="N59" s="107"/>
      <c r="O59" s="107"/>
      <c r="P59" s="107"/>
      <c r="Q59" s="109"/>
      <c r="R59" s="109"/>
      <c r="S59" s="107"/>
      <c r="T59" s="96"/>
      <c r="U59" s="110"/>
      <c r="V59" s="110"/>
    </row>
    <row r="60" spans="1:22" s="66" customFormat="1" ht="12" customHeight="1">
      <c r="A60" s="10"/>
      <c r="B60" s="107"/>
      <c r="C60" s="107"/>
      <c r="D60" s="107"/>
      <c r="E60" s="98"/>
      <c r="F60" s="107"/>
      <c r="G60" s="108"/>
      <c r="H60" s="107"/>
      <c r="I60" s="107"/>
      <c r="J60" s="108"/>
      <c r="K60" s="107"/>
      <c r="L60" s="107"/>
      <c r="M60" s="107"/>
      <c r="N60" s="107"/>
      <c r="O60" s="107"/>
      <c r="P60" s="107"/>
      <c r="Q60" s="109"/>
      <c r="R60" s="109"/>
      <c r="S60" s="107"/>
      <c r="T60" s="96"/>
      <c r="U60" s="110"/>
      <c r="V60" s="110"/>
    </row>
    <row r="61" spans="1:22" s="66" customFormat="1" ht="12" customHeight="1">
      <c r="A61" s="10"/>
      <c r="B61" s="107"/>
      <c r="C61" s="107"/>
      <c r="D61" s="107"/>
      <c r="E61" s="107"/>
      <c r="F61" s="107"/>
      <c r="G61" s="108"/>
      <c r="H61" s="107"/>
      <c r="I61" s="107"/>
      <c r="J61" s="108"/>
      <c r="K61" s="107"/>
      <c r="L61" s="98"/>
      <c r="M61" s="107"/>
      <c r="N61" s="107"/>
      <c r="O61" s="107"/>
      <c r="P61" s="107"/>
      <c r="Q61" s="109"/>
      <c r="R61" s="109"/>
      <c r="S61" s="107"/>
      <c r="T61" s="96"/>
      <c r="U61" s="110"/>
      <c r="V61" s="110"/>
    </row>
    <row r="62" spans="1:22" s="24" customFormat="1" ht="12" customHeight="1">
      <c r="A62" s="111"/>
      <c r="B62" s="112"/>
      <c r="C62" s="112"/>
      <c r="D62" s="112"/>
      <c r="E62" s="113"/>
      <c r="F62" s="113"/>
      <c r="G62" s="113"/>
      <c r="H62" s="113"/>
      <c r="I62" s="113"/>
      <c r="J62" s="113"/>
      <c r="K62" s="113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</row>
    <row r="63" spans="1:22" s="24" customFormat="1" ht="12" customHeight="1">
      <c r="A63" s="112"/>
      <c r="B63" s="112"/>
      <c r="C63" s="112"/>
      <c r="D63" s="112"/>
      <c r="E63" s="67"/>
      <c r="F63" s="67"/>
      <c r="G63" s="67"/>
      <c r="H63" s="67"/>
      <c r="I63" s="67"/>
      <c r="J63" s="67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</row>
    <row r="64" spans="1:22" s="24" customFormat="1" ht="12" customHeight="1">
      <c r="A64" s="112"/>
      <c r="B64" s="112"/>
      <c r="C64" s="112"/>
      <c r="D64" s="112"/>
      <c r="E64" s="112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1:22" s="30" customFormat="1" ht="12" customHeight="1">
      <c r="A65" s="114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s="116" customFormat="1" ht="12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="116" customFormat="1" ht="12" customHeight="1"/>
    <row r="68" s="116" customFormat="1" ht="12" customHeight="1"/>
    <row r="69" s="116" customFormat="1" ht="12" customHeight="1"/>
    <row r="70" s="116" customFormat="1" ht="12" customHeight="1"/>
    <row r="71" s="116" customFormat="1" ht="12" customHeight="1"/>
    <row r="72" s="116" customFormat="1" ht="12" customHeight="1"/>
    <row r="73" s="116" customFormat="1" ht="12" customHeight="1"/>
    <row r="74" s="116" customFormat="1" ht="12" customHeight="1"/>
    <row r="75" s="116" customFormat="1" ht="12" customHeight="1"/>
    <row r="76" s="116" customFormat="1" ht="12" customHeight="1"/>
    <row r="77" s="116" customFormat="1" ht="12" customHeight="1"/>
    <row r="78" s="116" customFormat="1" ht="12" customHeight="1"/>
    <row r="79" s="116" customFormat="1" ht="12" customHeight="1"/>
    <row r="80" s="116" customFormat="1" ht="12" customHeight="1"/>
    <row r="81" s="116" customFormat="1" ht="12" customHeight="1"/>
    <row r="82" s="116" customFormat="1" ht="12" customHeight="1"/>
    <row r="83" s="116" customFormat="1" ht="12" customHeight="1"/>
    <row r="84" s="116" customFormat="1" ht="12" customHeight="1"/>
    <row r="85" s="116" customFormat="1" ht="12" customHeight="1"/>
    <row r="86" s="116" customFormat="1" ht="12" customHeight="1"/>
    <row r="87" s="116" customFormat="1" ht="12" customHeight="1"/>
    <row r="88" s="116" customFormat="1" ht="12" customHeight="1"/>
    <row r="89" s="116" customFormat="1" ht="12" customHeight="1"/>
    <row r="90" s="116" customFormat="1" ht="12" customHeight="1"/>
    <row r="91" s="116" customFormat="1" ht="12" customHeight="1"/>
    <row r="92" s="116" customFormat="1" ht="12" customHeight="1"/>
    <row r="93" s="116" customFormat="1" ht="12" customHeight="1"/>
    <row r="94" s="116" customFormat="1" ht="12" customHeight="1"/>
    <row r="95" s="116" customFormat="1" ht="12" customHeight="1"/>
    <row r="96" s="116" customFormat="1" ht="12" customHeight="1"/>
    <row r="97" s="116" customFormat="1" ht="12" customHeight="1"/>
    <row r="98" s="116" customFormat="1" ht="12" customHeight="1"/>
    <row r="99" s="116" customFormat="1" ht="12" customHeight="1"/>
    <row r="100" s="116" customFormat="1" ht="12" customHeight="1"/>
    <row r="101" s="116" customFormat="1" ht="12" customHeight="1"/>
    <row r="102" s="116" customFormat="1" ht="12" customHeight="1"/>
    <row r="103" s="116" customFormat="1" ht="12" customHeight="1"/>
    <row r="104" s="116" customFormat="1" ht="12" customHeight="1"/>
    <row r="105" s="116" customFormat="1" ht="12" customHeight="1"/>
    <row r="106" s="116" customFormat="1" ht="12" customHeight="1"/>
    <row r="107" s="116" customFormat="1" ht="12" customHeight="1"/>
    <row r="108" s="116" customFormat="1" ht="12" customHeight="1"/>
    <row r="109" s="116" customFormat="1" ht="12" customHeight="1"/>
    <row r="110" s="116" customFormat="1" ht="12" customHeight="1"/>
    <row r="111" s="116" customFormat="1" ht="12" customHeight="1"/>
    <row r="112" s="116" customFormat="1" ht="12" customHeight="1"/>
    <row r="113" s="116" customFormat="1" ht="12" customHeight="1"/>
    <row r="114" s="116" customFormat="1" ht="12" customHeight="1"/>
    <row r="115" s="116" customFormat="1" ht="12" customHeight="1"/>
    <row r="116" s="116" customFormat="1" ht="12" customHeight="1"/>
    <row r="117" s="116" customFormat="1" ht="12" customHeight="1"/>
    <row r="118" s="116" customFormat="1" ht="12" customHeight="1"/>
    <row r="119" s="116" customFormat="1" ht="12" customHeight="1"/>
    <row r="120" s="116" customFormat="1" ht="12" customHeight="1"/>
    <row r="121" s="116" customFormat="1" ht="12" customHeight="1"/>
    <row r="122" s="116" customFormat="1" ht="12" customHeight="1"/>
    <row r="123" s="116" customFormat="1" ht="12" customHeight="1"/>
    <row r="124" s="116" customFormat="1" ht="12" customHeight="1"/>
    <row r="125" s="116" customFormat="1" ht="12" customHeight="1"/>
    <row r="126" s="116" customFormat="1" ht="12" customHeight="1"/>
    <row r="127" s="116" customFormat="1" ht="12" customHeight="1"/>
    <row r="128" s="116" customFormat="1" ht="12" customHeight="1"/>
    <row r="129" s="116" customFormat="1" ht="12" customHeight="1"/>
    <row r="130" s="116" customFormat="1" ht="12" customHeight="1"/>
    <row r="131" s="116" customFormat="1" ht="12" customHeight="1"/>
    <row r="132" s="116" customFormat="1" ht="12" customHeight="1"/>
    <row r="133" s="116" customFormat="1" ht="12" customHeight="1"/>
    <row r="134" s="116" customFormat="1" ht="12" customHeight="1"/>
    <row r="135" s="116" customFormat="1" ht="12" customHeight="1"/>
    <row r="136" s="116" customFormat="1" ht="12" customHeight="1"/>
    <row r="137" s="116" customFormat="1" ht="12" customHeight="1"/>
    <row r="138" s="116" customFormat="1" ht="12" customHeight="1"/>
    <row r="139" s="116" customFormat="1" ht="12" customHeight="1"/>
    <row r="140" s="116" customFormat="1" ht="12" customHeight="1"/>
    <row r="141" s="116" customFormat="1" ht="12" customHeight="1"/>
    <row r="142" s="116" customFormat="1" ht="12" customHeight="1"/>
    <row r="143" s="116" customFormat="1" ht="12" customHeight="1"/>
    <row r="144" s="116" customFormat="1" ht="12" customHeight="1"/>
    <row r="145" s="116" customFormat="1" ht="12" customHeight="1"/>
    <row r="146" s="116" customFormat="1" ht="12" customHeight="1"/>
    <row r="147" s="116" customFormat="1" ht="12" customHeight="1"/>
    <row r="148" s="116" customFormat="1" ht="12" customHeight="1"/>
  </sheetData>
  <mergeCells count="27">
    <mergeCell ref="M3:M7"/>
    <mergeCell ref="D4:F4"/>
    <mergeCell ref="G4:I4"/>
    <mergeCell ref="A3:A7"/>
    <mergeCell ref="D3:F3"/>
    <mergeCell ref="G3:I3"/>
    <mergeCell ref="J3:L3"/>
    <mergeCell ref="M14:O14"/>
    <mergeCell ref="M15:O15"/>
    <mergeCell ref="E38:J38"/>
    <mergeCell ref="B21:C21"/>
    <mergeCell ref="D21:E21"/>
    <mergeCell ref="B22:C22"/>
    <mergeCell ref="D22:E22"/>
    <mergeCell ref="I21:J25"/>
    <mergeCell ref="I36:J36"/>
    <mergeCell ref="I37:J37"/>
    <mergeCell ref="M16:O16"/>
    <mergeCell ref="A1:M1"/>
    <mergeCell ref="A21:A25"/>
    <mergeCell ref="J4:L4"/>
    <mergeCell ref="M8:O8"/>
    <mergeCell ref="M9:O9"/>
    <mergeCell ref="M10:O10"/>
    <mergeCell ref="M11:O11"/>
    <mergeCell ref="M12:O12"/>
    <mergeCell ref="M13:O1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workbookViewId="0" topLeftCell="A10">
      <selection activeCell="D22" sqref="D22"/>
    </sheetView>
  </sheetViews>
  <sheetFormatPr defaultColWidth="9.140625" defaultRowHeight="12.75"/>
  <cols>
    <col min="1" max="1" width="15.7109375" style="0" customWidth="1"/>
    <col min="2" max="3" width="14.28125" style="0" customWidth="1"/>
    <col min="4" max="6" width="10.00390625" style="0" customWidth="1"/>
    <col min="7" max="9" width="9.8515625" style="0" customWidth="1"/>
    <col min="10" max="12" width="9.421875" style="0" customWidth="1"/>
    <col min="13" max="13" width="15.140625" style="0" customWidth="1"/>
    <col min="14" max="14" width="8.7109375" style="0" customWidth="1"/>
    <col min="15" max="15" width="10.57421875" style="0" customWidth="1"/>
    <col min="16" max="16" width="8.7109375" style="0" customWidth="1"/>
    <col min="17" max="19" width="8.28125" style="0" customWidth="1"/>
    <col min="20" max="20" width="16.57421875" style="0" customWidth="1"/>
    <col min="21" max="21" width="10.421875" style="0" customWidth="1"/>
  </cols>
  <sheetData>
    <row r="1" spans="1:22" s="126" customFormat="1" ht="32.25" customHeight="1">
      <c r="A1" s="808" t="s">
        <v>519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393"/>
      <c r="O1" s="393"/>
      <c r="P1" s="393"/>
      <c r="Q1" s="393"/>
      <c r="R1" s="393"/>
      <c r="S1" s="393"/>
      <c r="T1" s="393"/>
      <c r="U1" s="101"/>
      <c r="V1" s="101"/>
    </row>
    <row r="2" spans="1:22" s="742" customFormat="1" ht="14.25" customHeight="1">
      <c r="A2" s="178" t="s">
        <v>912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27" t="s">
        <v>913</v>
      </c>
      <c r="N2" s="178"/>
      <c r="O2" s="178"/>
      <c r="P2" s="178"/>
      <c r="Q2" s="178"/>
      <c r="R2" s="178"/>
      <c r="S2" s="178"/>
      <c r="U2" s="1"/>
      <c r="V2" s="1"/>
    </row>
    <row r="3" spans="1:15" s="743" customFormat="1" ht="27" customHeight="1">
      <c r="A3" s="881" t="s">
        <v>914</v>
      </c>
      <c r="B3" s="919" t="s">
        <v>915</v>
      </c>
      <c r="C3" s="919" t="s">
        <v>916</v>
      </c>
      <c r="D3" s="804" t="s">
        <v>917</v>
      </c>
      <c r="E3" s="805"/>
      <c r="F3" s="806"/>
      <c r="G3" s="804" t="s">
        <v>918</v>
      </c>
      <c r="H3" s="807"/>
      <c r="I3" s="806"/>
      <c r="J3" s="804" t="s">
        <v>405</v>
      </c>
      <c r="K3" s="807"/>
      <c r="L3" s="806"/>
      <c r="M3" s="884" t="s">
        <v>919</v>
      </c>
      <c r="N3" s="124"/>
      <c r="O3" s="124"/>
    </row>
    <row r="4" spans="1:15" s="743" customFormat="1" ht="29.25" customHeight="1">
      <c r="A4" s="883"/>
      <c r="B4" s="694"/>
      <c r="C4" s="694"/>
      <c r="D4" s="744" t="s">
        <v>372</v>
      </c>
      <c r="E4" s="744" t="s">
        <v>373</v>
      </c>
      <c r="F4" s="745" t="s">
        <v>374</v>
      </c>
      <c r="G4" s="744" t="s">
        <v>372</v>
      </c>
      <c r="H4" s="744" t="s">
        <v>373</v>
      </c>
      <c r="I4" s="745" t="s">
        <v>374</v>
      </c>
      <c r="J4" s="744" t="s">
        <v>372</v>
      </c>
      <c r="K4" s="744" t="s">
        <v>373</v>
      </c>
      <c r="L4" s="745" t="s">
        <v>374</v>
      </c>
      <c r="M4" s="888"/>
      <c r="N4" s="124"/>
      <c r="O4" s="124"/>
    </row>
    <row r="5" spans="1:15" s="140" customFormat="1" ht="12" customHeight="1">
      <c r="A5" s="286" t="s">
        <v>891</v>
      </c>
      <c r="B5" s="35">
        <v>4</v>
      </c>
      <c r="C5" s="535">
        <v>89</v>
      </c>
      <c r="D5" s="539">
        <v>2976</v>
      </c>
      <c r="E5" s="539">
        <v>1568</v>
      </c>
      <c r="F5" s="539">
        <v>1408</v>
      </c>
      <c r="G5" s="539">
        <v>147</v>
      </c>
      <c r="H5" s="539">
        <v>112</v>
      </c>
      <c r="I5" s="539">
        <v>35</v>
      </c>
      <c r="J5" s="539">
        <f>SUM(K5:L5)</f>
        <v>16</v>
      </c>
      <c r="K5" s="539">
        <v>16</v>
      </c>
      <c r="L5" s="539" t="s">
        <v>920</v>
      </c>
      <c r="M5" s="37" t="s">
        <v>921</v>
      </c>
      <c r="N5" s="77"/>
      <c r="O5" s="77"/>
    </row>
    <row r="6" spans="1:15" s="140" customFormat="1" ht="12" customHeight="1">
      <c r="A6" s="392" t="s">
        <v>893</v>
      </c>
      <c r="B6" s="35">
        <v>2</v>
      </c>
      <c r="C6" s="535">
        <v>15</v>
      </c>
      <c r="D6" s="539">
        <v>412</v>
      </c>
      <c r="E6" s="539">
        <v>219</v>
      </c>
      <c r="F6" s="539">
        <v>193</v>
      </c>
      <c r="G6" s="539">
        <v>34</v>
      </c>
      <c r="H6" s="539" t="s">
        <v>920</v>
      </c>
      <c r="I6" s="539">
        <v>11</v>
      </c>
      <c r="J6" s="539">
        <v>7</v>
      </c>
      <c r="K6" s="539" t="s">
        <v>920</v>
      </c>
      <c r="L6" s="539">
        <v>2</v>
      </c>
      <c r="M6" s="40" t="s">
        <v>1003</v>
      </c>
      <c r="N6" s="76"/>
      <c r="O6" s="76"/>
    </row>
    <row r="7" spans="1:15" s="140" customFormat="1" ht="12" customHeight="1">
      <c r="A7" s="286" t="s">
        <v>895</v>
      </c>
      <c r="B7" s="35">
        <v>4</v>
      </c>
      <c r="C7" s="535">
        <v>81</v>
      </c>
      <c r="D7" s="539">
        <v>2967</v>
      </c>
      <c r="E7" s="539">
        <v>1570</v>
      </c>
      <c r="F7" s="539">
        <v>1397</v>
      </c>
      <c r="G7" s="539">
        <v>148</v>
      </c>
      <c r="H7" s="539">
        <v>111</v>
      </c>
      <c r="I7" s="539">
        <v>37</v>
      </c>
      <c r="J7" s="539">
        <v>20</v>
      </c>
      <c r="K7" s="539">
        <v>16</v>
      </c>
      <c r="L7" s="539">
        <v>4</v>
      </c>
      <c r="M7" s="42" t="s">
        <v>922</v>
      </c>
      <c r="N7" s="77"/>
      <c r="O7" s="77"/>
    </row>
    <row r="8" spans="1:15" s="140" customFormat="1" ht="12" customHeight="1">
      <c r="A8" s="392" t="s">
        <v>897</v>
      </c>
      <c r="B8" s="35">
        <v>2</v>
      </c>
      <c r="C8" s="535">
        <v>15</v>
      </c>
      <c r="D8" s="539">
        <v>436</v>
      </c>
      <c r="E8" s="539">
        <v>224</v>
      </c>
      <c r="F8" s="539">
        <v>212</v>
      </c>
      <c r="G8" s="539">
        <v>35</v>
      </c>
      <c r="H8" s="539" t="s">
        <v>920</v>
      </c>
      <c r="I8" s="539">
        <v>11</v>
      </c>
      <c r="J8" s="539">
        <v>4</v>
      </c>
      <c r="K8" s="539" t="s">
        <v>920</v>
      </c>
      <c r="L8" s="539">
        <v>2</v>
      </c>
      <c r="M8" s="40" t="s">
        <v>923</v>
      </c>
      <c r="N8" s="76"/>
      <c r="O8" s="76"/>
    </row>
    <row r="9" spans="1:15" s="140" customFormat="1" ht="12" customHeight="1">
      <c r="A9" s="286" t="s">
        <v>899</v>
      </c>
      <c r="B9" s="35">
        <v>4</v>
      </c>
      <c r="C9" s="535">
        <v>86</v>
      </c>
      <c r="D9" s="539">
        <v>2918</v>
      </c>
      <c r="E9" s="539">
        <v>1554</v>
      </c>
      <c r="F9" s="539">
        <v>1364</v>
      </c>
      <c r="G9" s="539">
        <v>147</v>
      </c>
      <c r="H9" s="539">
        <v>112</v>
      </c>
      <c r="I9" s="539">
        <v>35</v>
      </c>
      <c r="J9" s="539">
        <v>20</v>
      </c>
      <c r="K9" s="539">
        <v>16</v>
      </c>
      <c r="L9" s="539">
        <v>4</v>
      </c>
      <c r="M9" s="42" t="s">
        <v>1004</v>
      </c>
      <c r="N9" s="77"/>
      <c r="O9" s="77"/>
    </row>
    <row r="10" spans="1:15" s="140" customFormat="1" ht="12" customHeight="1">
      <c r="A10" s="392" t="s">
        <v>901</v>
      </c>
      <c r="B10" s="35">
        <v>1</v>
      </c>
      <c r="C10" s="535">
        <v>12</v>
      </c>
      <c r="D10" s="539">
        <v>344</v>
      </c>
      <c r="E10" s="539">
        <v>164</v>
      </c>
      <c r="F10" s="539">
        <v>180</v>
      </c>
      <c r="G10" s="539">
        <v>22</v>
      </c>
      <c r="H10" s="539" t="s">
        <v>920</v>
      </c>
      <c r="I10" s="539">
        <v>6</v>
      </c>
      <c r="J10" s="539">
        <v>5</v>
      </c>
      <c r="K10" s="539" t="s">
        <v>920</v>
      </c>
      <c r="L10" s="539">
        <v>2</v>
      </c>
      <c r="M10" s="40" t="s">
        <v>924</v>
      </c>
      <c r="N10" s="76"/>
      <c r="O10" s="76"/>
    </row>
    <row r="11" spans="1:15" s="140" customFormat="1" ht="12" customHeight="1">
      <c r="A11" s="286" t="s">
        <v>903</v>
      </c>
      <c r="B11" s="35">
        <v>4</v>
      </c>
      <c r="C11" s="535">
        <v>83</v>
      </c>
      <c r="D11" s="539">
        <v>2980</v>
      </c>
      <c r="E11" s="539">
        <v>1578</v>
      </c>
      <c r="F11" s="539">
        <v>1402</v>
      </c>
      <c r="G11" s="539">
        <v>144</v>
      </c>
      <c r="H11" s="539">
        <v>105</v>
      </c>
      <c r="I11" s="539">
        <v>39</v>
      </c>
      <c r="J11" s="539">
        <v>20</v>
      </c>
      <c r="K11" s="539">
        <v>16</v>
      </c>
      <c r="L11" s="539">
        <v>4</v>
      </c>
      <c r="M11" s="42" t="s">
        <v>925</v>
      </c>
      <c r="N11" s="77"/>
      <c r="O11" s="77"/>
    </row>
    <row r="12" spans="1:15" s="140" customFormat="1" ht="12" customHeight="1">
      <c r="A12" s="392" t="s">
        <v>905</v>
      </c>
      <c r="B12" s="35">
        <v>1</v>
      </c>
      <c r="C12" s="535">
        <v>12</v>
      </c>
      <c r="D12" s="539">
        <v>344</v>
      </c>
      <c r="E12" s="539">
        <v>155</v>
      </c>
      <c r="F12" s="539">
        <v>189</v>
      </c>
      <c r="G12" s="539">
        <v>23</v>
      </c>
      <c r="H12" s="539" t="s">
        <v>920</v>
      </c>
      <c r="I12" s="539">
        <v>7</v>
      </c>
      <c r="J12" s="539">
        <v>4</v>
      </c>
      <c r="K12" s="539" t="s">
        <v>920</v>
      </c>
      <c r="L12" s="539">
        <v>2</v>
      </c>
      <c r="M12" s="40" t="s">
        <v>926</v>
      </c>
      <c r="N12" s="76"/>
      <c r="O12" s="76"/>
    </row>
    <row r="13" spans="1:15" s="140" customFormat="1" ht="12" customHeight="1">
      <c r="A13" s="286" t="s">
        <v>907</v>
      </c>
      <c r="B13" s="35">
        <v>4</v>
      </c>
      <c r="C13" s="535">
        <v>84</v>
      </c>
      <c r="D13" s="539">
        <v>3239</v>
      </c>
      <c r="E13" s="539">
        <v>1743</v>
      </c>
      <c r="F13" s="539">
        <v>1496</v>
      </c>
      <c r="G13" s="539">
        <v>144</v>
      </c>
      <c r="H13" s="539">
        <v>106</v>
      </c>
      <c r="I13" s="539">
        <v>38</v>
      </c>
      <c r="J13" s="539">
        <v>20</v>
      </c>
      <c r="K13" s="539">
        <v>16</v>
      </c>
      <c r="L13" s="539">
        <v>4</v>
      </c>
      <c r="M13" s="86" t="s">
        <v>927</v>
      </c>
      <c r="N13" s="77"/>
      <c r="O13" s="77"/>
    </row>
    <row r="14" spans="1:15" s="140" customFormat="1" ht="12" customHeight="1">
      <c r="A14" s="392" t="s">
        <v>909</v>
      </c>
      <c r="B14" s="35">
        <v>1</v>
      </c>
      <c r="C14" s="535">
        <v>12</v>
      </c>
      <c r="D14" s="539">
        <v>371</v>
      </c>
      <c r="E14" s="539">
        <v>176</v>
      </c>
      <c r="F14" s="539">
        <v>195</v>
      </c>
      <c r="G14" s="539">
        <v>23</v>
      </c>
      <c r="H14" s="539">
        <v>16</v>
      </c>
      <c r="I14" s="539">
        <v>7</v>
      </c>
      <c r="J14" s="539">
        <v>5</v>
      </c>
      <c r="K14" s="539">
        <v>3</v>
      </c>
      <c r="L14" s="539">
        <v>2</v>
      </c>
      <c r="M14" s="162" t="s">
        <v>928</v>
      </c>
      <c r="N14" s="77"/>
      <c r="O14" s="77"/>
    </row>
    <row r="15" spans="1:15" s="261" customFormat="1" ht="12" customHeight="1">
      <c r="A15" s="87" t="s">
        <v>837</v>
      </c>
      <c r="B15" s="543">
        <v>5</v>
      </c>
      <c r="C15" s="536">
        <v>101</v>
      </c>
      <c r="D15" s="541">
        <v>3922</v>
      </c>
      <c r="E15" s="541">
        <v>2047</v>
      </c>
      <c r="F15" s="541">
        <v>1875</v>
      </c>
      <c r="G15" s="541">
        <v>173</v>
      </c>
      <c r="H15" s="541">
        <v>123</v>
      </c>
      <c r="I15" s="541">
        <v>50</v>
      </c>
      <c r="J15" s="541">
        <v>25</v>
      </c>
      <c r="K15" s="541">
        <v>19</v>
      </c>
      <c r="L15" s="541">
        <v>6</v>
      </c>
      <c r="M15" s="57" t="s">
        <v>837</v>
      </c>
      <c r="N15" s="77"/>
      <c r="O15" s="77"/>
    </row>
    <row r="16" spans="1:15" s="140" customFormat="1" ht="12" customHeight="1">
      <c r="A16" s="205" t="s">
        <v>911</v>
      </c>
      <c r="B16" s="544">
        <v>5</v>
      </c>
      <c r="C16" s="537">
        <v>103</v>
      </c>
      <c r="D16" s="542">
        <f>SUM(E16:F16)</f>
        <v>4100</v>
      </c>
      <c r="E16" s="542">
        <v>2087</v>
      </c>
      <c r="F16" s="542">
        <v>2013</v>
      </c>
      <c r="G16" s="542">
        <f>SUM(H16:I16)</f>
        <v>177</v>
      </c>
      <c r="H16" s="542">
        <v>125</v>
      </c>
      <c r="I16" s="542">
        <v>52</v>
      </c>
      <c r="J16" s="542">
        <f>SUM(K16:L16)</f>
        <v>25</v>
      </c>
      <c r="K16" s="542">
        <v>19</v>
      </c>
      <c r="L16" s="542">
        <v>6</v>
      </c>
      <c r="M16" s="305" t="s">
        <v>911</v>
      </c>
      <c r="N16" s="84"/>
      <c r="O16" s="84"/>
    </row>
    <row r="17" spans="1:22" s="140" customFormat="1" ht="14.25" customHeight="1">
      <c r="A17" s="82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82"/>
      <c r="U17" s="84"/>
      <c r="V17" s="84"/>
    </row>
    <row r="18" spans="1:11" s="140" customFormat="1" ht="28.5" customHeight="1">
      <c r="A18" s="781" t="s">
        <v>929</v>
      </c>
      <c r="B18" s="813" t="s">
        <v>930</v>
      </c>
      <c r="C18" s="814"/>
      <c r="D18" s="803" t="s">
        <v>931</v>
      </c>
      <c r="E18" s="814"/>
      <c r="F18" s="905" t="s">
        <v>932</v>
      </c>
      <c r="G18" s="905" t="s">
        <v>933</v>
      </c>
      <c r="H18" s="905" t="s">
        <v>934</v>
      </c>
      <c r="I18" s="751" t="s">
        <v>447</v>
      </c>
      <c r="J18" s="726"/>
      <c r="K18" s="157"/>
    </row>
    <row r="19" spans="1:11" s="140" customFormat="1" ht="37.5" customHeight="1">
      <c r="A19" s="782"/>
      <c r="B19" s="127" t="s">
        <v>1074</v>
      </c>
      <c r="C19" s="128" t="s">
        <v>1075</v>
      </c>
      <c r="D19" s="11" t="s">
        <v>406</v>
      </c>
      <c r="E19" s="127" t="s">
        <v>1077</v>
      </c>
      <c r="F19" s="783"/>
      <c r="G19" s="783"/>
      <c r="H19" s="783"/>
      <c r="I19" s="692"/>
      <c r="J19" s="693"/>
      <c r="K19" s="157"/>
    </row>
    <row r="20" spans="1:11" s="140" customFormat="1" ht="12" customHeight="1">
      <c r="A20" s="286" t="s">
        <v>891</v>
      </c>
      <c r="B20" s="539">
        <v>1006</v>
      </c>
      <c r="C20" s="539">
        <v>1004</v>
      </c>
      <c r="D20" s="539">
        <v>1002</v>
      </c>
      <c r="E20" s="539">
        <v>1004</v>
      </c>
      <c r="F20" s="539">
        <v>71</v>
      </c>
      <c r="G20" s="539">
        <v>17</v>
      </c>
      <c r="H20" s="562">
        <v>81</v>
      </c>
      <c r="I20" s="405" t="s">
        <v>892</v>
      </c>
      <c r="J20" s="406"/>
      <c r="K20" s="219"/>
    </row>
    <row r="21" spans="1:11" s="140" customFormat="1" ht="12" customHeight="1">
      <c r="A21" s="392" t="s">
        <v>893</v>
      </c>
      <c r="B21" s="539">
        <v>134</v>
      </c>
      <c r="C21" s="539">
        <v>133</v>
      </c>
      <c r="D21" s="539">
        <v>175</v>
      </c>
      <c r="E21" s="539">
        <v>151</v>
      </c>
      <c r="F21" s="539">
        <v>36.7</v>
      </c>
      <c r="G21" s="539">
        <v>4.4</v>
      </c>
      <c r="H21" s="539">
        <v>15</v>
      </c>
      <c r="I21" s="407" t="s">
        <v>894</v>
      </c>
      <c r="J21" s="408"/>
      <c r="K21" s="408"/>
    </row>
    <row r="22" spans="1:11" s="140" customFormat="1" ht="12" customHeight="1">
      <c r="A22" s="286" t="s">
        <v>895</v>
      </c>
      <c r="B22" s="539">
        <v>977</v>
      </c>
      <c r="C22" s="539">
        <v>977</v>
      </c>
      <c r="D22" s="539">
        <v>972</v>
      </c>
      <c r="E22" s="539">
        <v>957</v>
      </c>
      <c r="F22" s="539">
        <v>77.1</v>
      </c>
      <c r="G22" s="539">
        <v>19.8</v>
      </c>
      <c r="H22" s="539">
        <v>88</v>
      </c>
      <c r="I22" s="409" t="s">
        <v>896</v>
      </c>
      <c r="J22" s="219"/>
      <c r="K22" s="219"/>
    </row>
    <row r="23" spans="1:11" s="140" customFormat="1" ht="12" customHeight="1">
      <c r="A23" s="392" t="s">
        <v>897</v>
      </c>
      <c r="B23" s="539">
        <v>119</v>
      </c>
      <c r="C23" s="539">
        <v>119</v>
      </c>
      <c r="D23" s="539">
        <v>175</v>
      </c>
      <c r="E23" s="539">
        <v>149</v>
      </c>
      <c r="F23" s="539">
        <v>47.4</v>
      </c>
      <c r="G23" s="539">
        <v>5.1</v>
      </c>
      <c r="H23" s="539">
        <v>19</v>
      </c>
      <c r="I23" s="407" t="s">
        <v>898</v>
      </c>
      <c r="J23" s="408"/>
      <c r="K23" s="408"/>
    </row>
    <row r="24" spans="1:11" s="140" customFormat="1" ht="12" customHeight="1">
      <c r="A24" s="286" t="s">
        <v>899</v>
      </c>
      <c r="B24" s="539">
        <v>977</v>
      </c>
      <c r="C24" s="539">
        <v>975</v>
      </c>
      <c r="D24" s="539">
        <v>966</v>
      </c>
      <c r="E24" s="539">
        <v>952</v>
      </c>
      <c r="F24" s="539">
        <v>76.3</v>
      </c>
      <c r="G24" s="539">
        <v>20.6</v>
      </c>
      <c r="H24" s="539">
        <v>95</v>
      </c>
      <c r="I24" s="409" t="s">
        <v>900</v>
      </c>
      <c r="J24" s="219"/>
      <c r="K24" s="219"/>
    </row>
    <row r="25" spans="1:11" s="140" customFormat="1" ht="12" customHeight="1">
      <c r="A25" s="392" t="s">
        <v>901</v>
      </c>
      <c r="B25" s="539">
        <v>100</v>
      </c>
      <c r="C25" s="539">
        <v>100</v>
      </c>
      <c r="D25" s="539">
        <v>140</v>
      </c>
      <c r="E25" s="539">
        <v>121</v>
      </c>
      <c r="F25" s="539">
        <v>14.221</v>
      </c>
      <c r="G25" s="539">
        <v>3.276</v>
      </c>
      <c r="H25" s="539">
        <v>13</v>
      </c>
      <c r="I25" s="407" t="s">
        <v>902</v>
      </c>
      <c r="J25" s="408"/>
      <c r="K25" s="408"/>
    </row>
    <row r="26" spans="1:11" s="140" customFormat="1" ht="12" customHeight="1">
      <c r="A26" s="286" t="s">
        <v>903</v>
      </c>
      <c r="B26" s="539">
        <v>973</v>
      </c>
      <c r="C26" s="539">
        <v>964</v>
      </c>
      <c r="D26" s="539">
        <v>1058</v>
      </c>
      <c r="E26" s="539">
        <v>1058</v>
      </c>
      <c r="F26" s="539">
        <v>49.782</v>
      </c>
      <c r="G26" s="539">
        <v>20.786</v>
      </c>
      <c r="H26" s="539">
        <v>93</v>
      </c>
      <c r="I26" s="409" t="s">
        <v>904</v>
      </c>
      <c r="J26" s="219"/>
      <c r="K26" s="219"/>
    </row>
    <row r="27" spans="1:11" s="140" customFormat="1" ht="12" customHeight="1">
      <c r="A27" s="392" t="s">
        <v>905</v>
      </c>
      <c r="B27" s="539">
        <v>114</v>
      </c>
      <c r="C27" s="539">
        <v>114</v>
      </c>
      <c r="D27" s="539">
        <v>140</v>
      </c>
      <c r="E27" s="539">
        <v>123</v>
      </c>
      <c r="F27" s="539">
        <v>14.2</v>
      </c>
      <c r="G27" s="539">
        <v>3.3</v>
      </c>
      <c r="H27" s="539">
        <v>12</v>
      </c>
      <c r="I27" s="407" t="s">
        <v>906</v>
      </c>
      <c r="J27" s="408"/>
      <c r="K27" s="408"/>
    </row>
    <row r="28" spans="1:11" s="140" customFormat="1" ht="12" customHeight="1">
      <c r="A28" s="286" t="s">
        <v>907</v>
      </c>
      <c r="B28" s="539">
        <v>932</v>
      </c>
      <c r="C28" s="539">
        <v>928</v>
      </c>
      <c r="D28" s="539">
        <v>1226</v>
      </c>
      <c r="E28" s="539">
        <v>1226</v>
      </c>
      <c r="F28" s="539">
        <v>49.8</v>
      </c>
      <c r="G28" s="539">
        <v>20.8</v>
      </c>
      <c r="H28" s="539">
        <v>95</v>
      </c>
      <c r="I28" s="409" t="s">
        <v>908</v>
      </c>
      <c r="J28" s="219"/>
      <c r="K28" s="219"/>
    </row>
    <row r="29" spans="1:11" s="140" customFormat="1" ht="12" customHeight="1">
      <c r="A29" s="392" t="s">
        <v>909</v>
      </c>
      <c r="B29" s="539">
        <v>107</v>
      </c>
      <c r="C29" s="539">
        <v>107</v>
      </c>
      <c r="D29" s="539">
        <v>148</v>
      </c>
      <c r="E29" s="539">
        <v>137</v>
      </c>
      <c r="F29" s="539">
        <v>14.2</v>
      </c>
      <c r="G29" s="539">
        <v>3.3</v>
      </c>
      <c r="H29" s="539">
        <v>12</v>
      </c>
      <c r="I29" s="407" t="s">
        <v>910</v>
      </c>
      <c r="J29" s="219"/>
      <c r="K29" s="219"/>
    </row>
    <row r="30" spans="1:11" s="261" customFormat="1" ht="12" customHeight="1">
      <c r="A30" s="87" t="s">
        <v>837</v>
      </c>
      <c r="B30" s="541">
        <v>1048</v>
      </c>
      <c r="C30" s="541">
        <v>1045</v>
      </c>
      <c r="D30" s="543" t="s">
        <v>621</v>
      </c>
      <c r="E30" s="541">
        <v>1380</v>
      </c>
      <c r="F30" s="541">
        <v>64</v>
      </c>
      <c r="G30" s="541">
        <v>25</v>
      </c>
      <c r="H30" s="541">
        <v>111</v>
      </c>
      <c r="I30" s="836" t="s">
        <v>837</v>
      </c>
      <c r="J30" s="837"/>
      <c r="K30" s="77"/>
    </row>
    <row r="31" spans="1:11" s="140" customFormat="1" ht="12" customHeight="1">
      <c r="A31" s="205" t="s">
        <v>911</v>
      </c>
      <c r="B31" s="542">
        <v>1134</v>
      </c>
      <c r="C31" s="542">
        <v>1126</v>
      </c>
      <c r="D31" s="544" t="s">
        <v>621</v>
      </c>
      <c r="E31" s="542">
        <v>1381</v>
      </c>
      <c r="F31" s="542">
        <v>65</v>
      </c>
      <c r="G31" s="542">
        <v>26</v>
      </c>
      <c r="H31" s="542">
        <v>116</v>
      </c>
      <c r="I31" s="810" t="s">
        <v>911</v>
      </c>
      <c r="J31" s="811"/>
      <c r="K31" s="83"/>
    </row>
    <row r="32" spans="1:22" s="565" customFormat="1" ht="23.25" customHeight="1">
      <c r="A32" s="563" t="s">
        <v>935</v>
      </c>
      <c r="B32" s="564"/>
      <c r="C32" s="564"/>
      <c r="D32" s="564"/>
      <c r="H32" s="812" t="s">
        <v>936</v>
      </c>
      <c r="I32" s="812"/>
      <c r="J32" s="812"/>
      <c r="K32" s="812"/>
      <c r="L32" s="812"/>
      <c r="M32" s="812"/>
      <c r="N32" s="566"/>
      <c r="O32" s="566"/>
      <c r="P32" s="566"/>
      <c r="Q32" s="566"/>
      <c r="R32" s="566"/>
      <c r="S32" s="566"/>
      <c r="U32" s="567"/>
      <c r="V32" s="567"/>
    </row>
    <row r="33" spans="1:22" s="565" customFormat="1" ht="12.75" customHeight="1">
      <c r="A33" s="564" t="s">
        <v>937</v>
      </c>
      <c r="B33" s="564"/>
      <c r="C33" s="564"/>
      <c r="D33" s="564"/>
      <c r="E33" s="568"/>
      <c r="F33" s="568"/>
      <c r="G33" s="568"/>
      <c r="H33" s="568"/>
      <c r="I33" s="568"/>
      <c r="J33" s="568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</row>
    <row r="34" spans="1:22" s="565" customFormat="1" ht="12.75" customHeight="1">
      <c r="A34" s="564" t="s">
        <v>938</v>
      </c>
      <c r="B34" s="564"/>
      <c r="C34" s="564"/>
      <c r="D34" s="564"/>
      <c r="E34" s="564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</row>
    <row r="35" spans="1:22" s="565" customFormat="1" ht="12.75" customHeight="1">
      <c r="A35" s="567" t="s">
        <v>939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</row>
    <row r="36" s="126" customFormat="1" ht="13.5"/>
  </sheetData>
  <mergeCells count="18">
    <mergeCell ref="A1:M1"/>
    <mergeCell ref="A18:A19"/>
    <mergeCell ref="M3:M4"/>
    <mergeCell ref="F18:F19"/>
    <mergeCell ref="G18:G19"/>
    <mergeCell ref="H18:H19"/>
    <mergeCell ref="I18:J19"/>
    <mergeCell ref="A3:A4"/>
    <mergeCell ref="B3:B4"/>
    <mergeCell ref="C3:C4"/>
    <mergeCell ref="D3:F3"/>
    <mergeCell ref="I30:J30"/>
    <mergeCell ref="G3:I3"/>
    <mergeCell ref="J3:L3"/>
    <mergeCell ref="I31:J31"/>
    <mergeCell ref="H32:M32"/>
    <mergeCell ref="B18:C18"/>
    <mergeCell ref="D18:E1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6"/>
  <sheetViews>
    <sheetView zoomScaleSheetLayoutView="100" workbookViewId="0" topLeftCell="A7">
      <selection activeCell="L24" sqref="L24"/>
    </sheetView>
  </sheetViews>
  <sheetFormatPr defaultColWidth="9.140625" defaultRowHeight="34.5" customHeight="1"/>
  <cols>
    <col min="1" max="1" width="14.00390625" style="0" customWidth="1"/>
    <col min="2" max="2" width="11.7109375" style="0" customWidth="1"/>
    <col min="3" max="3" width="12.00390625" style="0" customWidth="1"/>
    <col min="4" max="5" width="11.7109375" style="0" customWidth="1"/>
    <col min="6" max="6" width="10.140625" style="0" customWidth="1"/>
    <col min="7" max="8" width="11.7109375" style="0" customWidth="1"/>
    <col min="9" max="9" width="13.421875" style="0" customWidth="1"/>
    <col min="10" max="12" width="8.140625" style="0" customWidth="1"/>
    <col min="13" max="13" width="14.140625" style="0" customWidth="1"/>
    <col min="14" max="14" width="12.00390625" style="0" customWidth="1"/>
    <col min="15" max="15" width="10.140625" style="0" customWidth="1"/>
    <col min="16" max="16" width="9.28125" style="0" customWidth="1"/>
    <col min="17" max="17" width="8.7109375" style="0" customWidth="1"/>
    <col min="18" max="18" width="8.421875" style="0" customWidth="1"/>
    <col min="19" max="19" width="7.8515625" style="0" customWidth="1"/>
    <col min="20" max="20" width="14.28125" style="0" customWidth="1"/>
  </cols>
  <sheetData>
    <row r="1" spans="1:20" s="700" customFormat="1" ht="32.25" customHeight="1">
      <c r="A1" s="832" t="s">
        <v>984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687"/>
      <c r="O1" s="687"/>
      <c r="P1" s="687"/>
      <c r="Q1" s="687"/>
      <c r="R1" s="687"/>
      <c r="S1" s="687"/>
      <c r="T1" s="687"/>
    </row>
    <row r="2" spans="1:19" s="1" customFormat="1" ht="14.25" customHeight="1">
      <c r="A2" s="178" t="s">
        <v>985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227" t="s">
        <v>986</v>
      </c>
      <c r="N2" s="178"/>
      <c r="O2" s="178"/>
      <c r="P2" s="178"/>
      <c r="Q2" s="178"/>
      <c r="R2" s="178"/>
      <c r="S2" s="178"/>
    </row>
    <row r="3" spans="1:13" s="20" customFormat="1" ht="27.75" customHeight="1">
      <c r="A3" s="933" t="s">
        <v>265</v>
      </c>
      <c r="B3" s="905" t="s">
        <v>1069</v>
      </c>
      <c r="C3" s="905" t="s">
        <v>267</v>
      </c>
      <c r="D3" s="803" t="s">
        <v>1088</v>
      </c>
      <c r="E3" s="934"/>
      <c r="F3" s="814"/>
      <c r="G3" s="803" t="s">
        <v>1070</v>
      </c>
      <c r="H3" s="695"/>
      <c r="I3" s="814"/>
      <c r="J3" s="803" t="s">
        <v>1071</v>
      </c>
      <c r="K3" s="695"/>
      <c r="L3" s="929"/>
      <c r="M3" s="726" t="s">
        <v>447</v>
      </c>
    </row>
    <row r="4" spans="1:13" s="20" customFormat="1" ht="28.5" customHeight="1">
      <c r="A4" s="693"/>
      <c r="B4" s="913"/>
      <c r="C4" s="913"/>
      <c r="D4" s="11" t="s">
        <v>372</v>
      </c>
      <c r="E4" s="11" t="s">
        <v>373</v>
      </c>
      <c r="F4" s="128" t="s">
        <v>374</v>
      </c>
      <c r="G4" s="11" t="s">
        <v>372</v>
      </c>
      <c r="H4" s="11" t="s">
        <v>373</v>
      </c>
      <c r="I4" s="128" t="s">
        <v>374</v>
      </c>
      <c r="J4" s="11" t="s">
        <v>266</v>
      </c>
      <c r="K4" s="11" t="s">
        <v>373</v>
      </c>
      <c r="L4" s="128" t="s">
        <v>374</v>
      </c>
      <c r="M4" s="693"/>
    </row>
    <row r="5" spans="1:13" s="77" customFormat="1" ht="12.75" customHeight="1">
      <c r="A5" s="286" t="s">
        <v>241</v>
      </c>
      <c r="B5" s="569">
        <v>4</v>
      </c>
      <c r="C5" s="570">
        <v>75</v>
      </c>
      <c r="D5" s="539">
        <f>SUM(E5,F5)</f>
        <v>3126</v>
      </c>
      <c r="E5" s="571">
        <v>1520</v>
      </c>
      <c r="F5" s="571">
        <v>1606</v>
      </c>
      <c r="G5" s="571">
        <f>H5+I5</f>
        <v>178</v>
      </c>
      <c r="H5" s="571">
        <v>138</v>
      </c>
      <c r="I5" s="570">
        <v>40</v>
      </c>
      <c r="J5" s="571">
        <f>K5+L5</f>
        <v>27</v>
      </c>
      <c r="K5" s="539">
        <v>15</v>
      </c>
      <c r="L5" s="571">
        <v>12</v>
      </c>
      <c r="M5" s="37" t="s">
        <v>396</v>
      </c>
    </row>
    <row r="6" spans="1:13" s="76" customFormat="1" ht="12.75" customHeight="1">
      <c r="A6" s="392" t="s">
        <v>442</v>
      </c>
      <c r="B6" s="569">
        <v>2</v>
      </c>
      <c r="C6" s="570">
        <v>39</v>
      </c>
      <c r="D6" s="571">
        <v>1283</v>
      </c>
      <c r="E6" s="571">
        <v>599</v>
      </c>
      <c r="F6" s="571">
        <v>684</v>
      </c>
      <c r="G6" s="571">
        <v>91</v>
      </c>
      <c r="H6" s="571">
        <f>91-34</f>
        <v>57</v>
      </c>
      <c r="I6" s="570">
        <v>34</v>
      </c>
      <c r="J6" s="571">
        <v>11</v>
      </c>
      <c r="K6" s="571">
        <v>6</v>
      </c>
      <c r="L6" s="571">
        <v>5</v>
      </c>
      <c r="M6" s="40" t="s">
        <v>261</v>
      </c>
    </row>
    <row r="7" spans="1:13" s="77" customFormat="1" ht="12.75" customHeight="1">
      <c r="A7" s="286" t="s">
        <v>242</v>
      </c>
      <c r="B7" s="569">
        <v>4</v>
      </c>
      <c r="C7" s="570">
        <v>89</v>
      </c>
      <c r="D7" s="539">
        <f>SUM(E7,F7)</f>
        <v>3122</v>
      </c>
      <c r="E7" s="571">
        <v>1518</v>
      </c>
      <c r="F7" s="571">
        <v>1604</v>
      </c>
      <c r="G7" s="571">
        <f>H7+I7</f>
        <v>207</v>
      </c>
      <c r="H7" s="571">
        <v>161</v>
      </c>
      <c r="I7" s="570">
        <v>46</v>
      </c>
      <c r="J7" s="571">
        <f>K7+L7</f>
        <v>28</v>
      </c>
      <c r="K7" s="539">
        <v>16</v>
      </c>
      <c r="L7" s="571">
        <v>12</v>
      </c>
      <c r="M7" s="42" t="s">
        <v>397</v>
      </c>
    </row>
    <row r="8" spans="1:13" s="76" customFormat="1" ht="12.75" customHeight="1">
      <c r="A8" s="392" t="s">
        <v>443</v>
      </c>
      <c r="B8" s="569">
        <v>2</v>
      </c>
      <c r="C8" s="570">
        <v>38</v>
      </c>
      <c r="D8" s="571">
        <v>1170</v>
      </c>
      <c r="E8" s="571">
        <v>596</v>
      </c>
      <c r="F8" s="571">
        <v>574</v>
      </c>
      <c r="G8" s="571">
        <v>87</v>
      </c>
      <c r="H8" s="571">
        <f>87-34</f>
        <v>53</v>
      </c>
      <c r="I8" s="570">
        <v>34</v>
      </c>
      <c r="J8" s="571">
        <v>11</v>
      </c>
      <c r="K8" s="571">
        <v>7</v>
      </c>
      <c r="L8" s="571">
        <v>4</v>
      </c>
      <c r="M8" s="40" t="s">
        <v>262</v>
      </c>
    </row>
    <row r="9" spans="1:13" s="77" customFormat="1" ht="12.75" customHeight="1">
      <c r="A9" s="286" t="s">
        <v>243</v>
      </c>
      <c r="B9" s="35">
        <v>4</v>
      </c>
      <c r="C9" s="535">
        <v>88</v>
      </c>
      <c r="D9" s="539">
        <v>3104</v>
      </c>
      <c r="E9" s="539">
        <v>1510</v>
      </c>
      <c r="F9" s="539">
        <v>1594</v>
      </c>
      <c r="G9" s="539">
        <v>202</v>
      </c>
      <c r="H9" s="539">
        <v>155</v>
      </c>
      <c r="I9" s="535">
        <v>47</v>
      </c>
      <c r="J9" s="539">
        <v>26</v>
      </c>
      <c r="K9" s="539">
        <v>16</v>
      </c>
      <c r="L9" s="539">
        <v>10</v>
      </c>
      <c r="M9" s="42" t="s">
        <v>455</v>
      </c>
    </row>
    <row r="10" spans="1:13" s="76" customFormat="1" ht="12.75" customHeight="1">
      <c r="A10" s="392" t="s">
        <v>444</v>
      </c>
      <c r="B10" s="569">
        <v>2</v>
      </c>
      <c r="C10" s="570">
        <v>39</v>
      </c>
      <c r="D10" s="571">
        <v>1130</v>
      </c>
      <c r="E10" s="571">
        <v>610</v>
      </c>
      <c r="F10" s="571">
        <v>520</v>
      </c>
      <c r="G10" s="571">
        <v>87</v>
      </c>
      <c r="H10" s="571">
        <f>87-29</f>
        <v>58</v>
      </c>
      <c r="I10" s="570">
        <v>29</v>
      </c>
      <c r="J10" s="571">
        <v>13</v>
      </c>
      <c r="K10" s="571">
        <v>9</v>
      </c>
      <c r="L10" s="571">
        <v>4</v>
      </c>
      <c r="M10" s="40" t="s">
        <v>146</v>
      </c>
    </row>
    <row r="11" spans="1:13" s="77" customFormat="1" ht="12.75" customHeight="1">
      <c r="A11" s="286" t="s">
        <v>244</v>
      </c>
      <c r="B11" s="35">
        <v>4</v>
      </c>
      <c r="C11" s="535">
        <v>88</v>
      </c>
      <c r="D11" s="539">
        <v>3086</v>
      </c>
      <c r="E11" s="539">
        <v>1453</v>
      </c>
      <c r="F11" s="539">
        <v>1633</v>
      </c>
      <c r="G11" s="539">
        <v>198</v>
      </c>
      <c r="H11" s="539">
        <v>149</v>
      </c>
      <c r="I11" s="535">
        <v>49</v>
      </c>
      <c r="J11" s="539">
        <v>26</v>
      </c>
      <c r="K11" s="539">
        <v>16</v>
      </c>
      <c r="L11" s="539">
        <v>10</v>
      </c>
      <c r="M11" s="42" t="s">
        <v>456</v>
      </c>
    </row>
    <row r="12" spans="1:13" s="76" customFormat="1" ht="12.75" customHeight="1">
      <c r="A12" s="392" t="s">
        <v>445</v>
      </c>
      <c r="B12" s="569">
        <v>3</v>
      </c>
      <c r="C12" s="570">
        <v>43</v>
      </c>
      <c r="D12" s="571">
        <v>1175</v>
      </c>
      <c r="E12" s="571">
        <v>598</v>
      </c>
      <c r="F12" s="571">
        <v>577</v>
      </c>
      <c r="G12" s="571">
        <v>98</v>
      </c>
      <c r="H12" s="571">
        <f>98-32</f>
        <v>66</v>
      </c>
      <c r="I12" s="570">
        <v>32</v>
      </c>
      <c r="J12" s="571">
        <v>20</v>
      </c>
      <c r="K12" s="571">
        <v>12</v>
      </c>
      <c r="L12" s="571">
        <v>8</v>
      </c>
      <c r="M12" s="40" t="s">
        <v>263</v>
      </c>
    </row>
    <row r="13" spans="1:13" s="77" customFormat="1" ht="12.75" customHeight="1">
      <c r="A13" s="286" t="s">
        <v>245</v>
      </c>
      <c r="B13" s="35">
        <v>4</v>
      </c>
      <c r="C13" s="535">
        <v>89</v>
      </c>
      <c r="D13" s="539">
        <v>3095</v>
      </c>
      <c r="E13" s="539">
        <v>1498</v>
      </c>
      <c r="F13" s="539">
        <v>1597</v>
      </c>
      <c r="G13" s="539">
        <v>193</v>
      </c>
      <c r="H13" s="539">
        <v>138</v>
      </c>
      <c r="I13" s="535">
        <v>55</v>
      </c>
      <c r="J13" s="539">
        <v>26</v>
      </c>
      <c r="K13" s="539">
        <v>14</v>
      </c>
      <c r="L13" s="539">
        <v>12</v>
      </c>
      <c r="M13" s="86" t="s">
        <v>457</v>
      </c>
    </row>
    <row r="14" spans="1:13" s="77" customFormat="1" ht="12.75" customHeight="1">
      <c r="A14" s="392" t="s">
        <v>446</v>
      </c>
      <c r="B14" s="35">
        <v>3</v>
      </c>
      <c r="C14" s="535">
        <v>47</v>
      </c>
      <c r="D14" s="539">
        <v>1309</v>
      </c>
      <c r="E14" s="539">
        <v>662</v>
      </c>
      <c r="F14" s="539">
        <v>647</v>
      </c>
      <c r="G14" s="539">
        <v>103</v>
      </c>
      <c r="H14" s="539">
        <f>103-37</f>
        <v>66</v>
      </c>
      <c r="I14" s="535">
        <v>37</v>
      </c>
      <c r="J14" s="539">
        <v>22</v>
      </c>
      <c r="K14" s="539">
        <f>22-9</f>
        <v>13</v>
      </c>
      <c r="L14" s="539">
        <v>9</v>
      </c>
      <c r="M14" s="162" t="s">
        <v>264</v>
      </c>
    </row>
    <row r="15" spans="1:13" s="77" customFormat="1" ht="12.75" customHeight="1">
      <c r="A15" s="87" t="s">
        <v>310</v>
      </c>
      <c r="B15" s="543">
        <v>7</v>
      </c>
      <c r="C15" s="536">
        <v>142</v>
      </c>
      <c r="D15" s="541">
        <v>4590</v>
      </c>
      <c r="E15" s="541">
        <v>2290</v>
      </c>
      <c r="F15" s="541">
        <v>2300</v>
      </c>
      <c r="G15" s="541">
        <v>309</v>
      </c>
      <c r="H15" s="541">
        <v>204</v>
      </c>
      <c r="I15" s="536">
        <v>105</v>
      </c>
      <c r="J15" s="541">
        <v>49</v>
      </c>
      <c r="K15" s="541">
        <v>27</v>
      </c>
      <c r="L15" s="541">
        <v>22</v>
      </c>
      <c r="M15" s="57" t="s">
        <v>310</v>
      </c>
    </row>
    <row r="16" spans="1:13" s="84" customFormat="1" ht="12.75" customHeight="1">
      <c r="A16" s="205" t="s">
        <v>361</v>
      </c>
      <c r="B16" s="544">
        <v>7</v>
      </c>
      <c r="C16" s="537">
        <v>148</v>
      </c>
      <c r="D16" s="542">
        <f>SUM(E16:F16)</f>
        <v>4950</v>
      </c>
      <c r="E16" s="542">
        <v>2453</v>
      </c>
      <c r="F16" s="542">
        <v>2497</v>
      </c>
      <c r="G16" s="542">
        <f>SUM(H16:I16)</f>
        <v>325</v>
      </c>
      <c r="H16" s="542">
        <v>205</v>
      </c>
      <c r="I16" s="537">
        <v>120</v>
      </c>
      <c r="J16" s="542">
        <f>SUM(K16:L16)</f>
        <v>45</v>
      </c>
      <c r="K16" s="542">
        <v>25</v>
      </c>
      <c r="L16" s="542">
        <v>20</v>
      </c>
      <c r="M16" s="305" t="s">
        <v>361</v>
      </c>
    </row>
    <row r="17" spans="1:20" s="84" customFormat="1" ht="10.5" customHeight="1">
      <c r="A17" s="82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82"/>
    </row>
    <row r="18" spans="1:9" s="20" customFormat="1" ht="24.75" customHeight="1">
      <c r="A18" s="781" t="s">
        <v>265</v>
      </c>
      <c r="B18" s="813" t="s">
        <v>1072</v>
      </c>
      <c r="C18" s="814"/>
      <c r="D18" s="803" t="s">
        <v>1073</v>
      </c>
      <c r="E18" s="814"/>
      <c r="F18" s="905" t="s">
        <v>1093</v>
      </c>
      <c r="G18" s="905" t="s">
        <v>148</v>
      </c>
      <c r="H18" s="905" t="s">
        <v>147</v>
      </c>
      <c r="I18" s="726" t="s">
        <v>447</v>
      </c>
    </row>
    <row r="19" spans="1:9" s="20" customFormat="1" ht="40.5" customHeight="1">
      <c r="A19" s="782"/>
      <c r="B19" s="127" t="s">
        <v>149</v>
      </c>
      <c r="C19" s="128" t="s">
        <v>1075</v>
      </c>
      <c r="D19" s="11" t="s">
        <v>150</v>
      </c>
      <c r="E19" s="127" t="s">
        <v>151</v>
      </c>
      <c r="F19" s="783"/>
      <c r="G19" s="783"/>
      <c r="H19" s="783"/>
      <c r="I19" s="693"/>
    </row>
    <row r="20" spans="1:9" s="77" customFormat="1" ht="12.75" customHeight="1">
      <c r="A20" s="286" t="s">
        <v>241</v>
      </c>
      <c r="B20" s="571">
        <v>1176</v>
      </c>
      <c r="C20" s="571">
        <v>1054</v>
      </c>
      <c r="D20" s="571">
        <v>1035</v>
      </c>
      <c r="E20" s="571">
        <v>1000</v>
      </c>
      <c r="F20" s="571">
        <v>130</v>
      </c>
      <c r="G20" s="571">
        <v>34</v>
      </c>
      <c r="H20" s="572">
        <v>75</v>
      </c>
      <c r="I20" s="37" t="s">
        <v>396</v>
      </c>
    </row>
    <row r="21" spans="1:9" s="76" customFormat="1" ht="12.75" customHeight="1">
      <c r="A21" s="392" t="s">
        <v>442</v>
      </c>
      <c r="B21" s="571">
        <v>530</v>
      </c>
      <c r="C21" s="571">
        <v>521</v>
      </c>
      <c r="D21" s="571">
        <v>464</v>
      </c>
      <c r="E21" s="571">
        <v>456</v>
      </c>
      <c r="F21" s="571">
        <v>77</v>
      </c>
      <c r="G21" s="571">
        <v>14.5</v>
      </c>
      <c r="H21" s="572">
        <v>39</v>
      </c>
      <c r="I21" s="40" t="s">
        <v>261</v>
      </c>
    </row>
    <row r="22" spans="1:9" s="77" customFormat="1" ht="12.75" customHeight="1">
      <c r="A22" s="286" t="s">
        <v>242</v>
      </c>
      <c r="B22" s="571">
        <v>1101</v>
      </c>
      <c r="C22" s="571">
        <v>997</v>
      </c>
      <c r="D22" s="571">
        <v>1062</v>
      </c>
      <c r="E22" s="571">
        <v>1049</v>
      </c>
      <c r="F22" s="571">
        <v>159</v>
      </c>
      <c r="G22" s="571">
        <v>37</v>
      </c>
      <c r="H22" s="572">
        <v>102</v>
      </c>
      <c r="I22" s="42" t="s">
        <v>397</v>
      </c>
    </row>
    <row r="23" spans="1:9" s="76" customFormat="1" ht="12.75" customHeight="1">
      <c r="A23" s="392" t="s">
        <v>443</v>
      </c>
      <c r="B23" s="571">
        <v>444</v>
      </c>
      <c r="C23" s="571">
        <v>429</v>
      </c>
      <c r="D23" s="571">
        <v>459</v>
      </c>
      <c r="E23" s="571">
        <v>403</v>
      </c>
      <c r="F23" s="571">
        <v>77.2</v>
      </c>
      <c r="G23" s="571">
        <v>14.9</v>
      </c>
      <c r="H23" s="572">
        <v>45</v>
      </c>
      <c r="I23" s="40" t="s">
        <v>262</v>
      </c>
    </row>
    <row r="24" spans="1:9" s="77" customFormat="1" ht="12.75" customHeight="1">
      <c r="A24" s="286" t="s">
        <v>243</v>
      </c>
      <c r="B24" s="539">
        <v>1015</v>
      </c>
      <c r="C24" s="539">
        <v>989</v>
      </c>
      <c r="D24" s="571">
        <v>1025</v>
      </c>
      <c r="E24" s="571">
        <v>1016</v>
      </c>
      <c r="F24" s="571">
        <v>150.4</v>
      </c>
      <c r="G24" s="571">
        <v>37</v>
      </c>
      <c r="H24" s="572">
        <v>104</v>
      </c>
      <c r="I24" s="42" t="s">
        <v>455</v>
      </c>
    </row>
    <row r="25" spans="1:9" s="76" customFormat="1" ht="12.75" customHeight="1">
      <c r="A25" s="392" t="s">
        <v>444</v>
      </c>
      <c r="B25" s="571">
        <v>353</v>
      </c>
      <c r="C25" s="571">
        <v>342</v>
      </c>
      <c r="D25" s="571">
        <v>390</v>
      </c>
      <c r="E25" s="571">
        <v>378</v>
      </c>
      <c r="F25" s="571">
        <v>77.256</v>
      </c>
      <c r="G25" s="571">
        <v>16.512999999999998</v>
      </c>
      <c r="H25" s="572">
        <v>45</v>
      </c>
      <c r="I25" s="40" t="s">
        <v>145</v>
      </c>
    </row>
    <row r="26" spans="1:9" s="77" customFormat="1" ht="12.75" customHeight="1">
      <c r="A26" s="286" t="s">
        <v>244</v>
      </c>
      <c r="B26" s="539">
        <v>1023</v>
      </c>
      <c r="C26" s="539">
        <v>981</v>
      </c>
      <c r="D26" s="571">
        <v>981</v>
      </c>
      <c r="E26" s="571">
        <v>968</v>
      </c>
      <c r="F26" s="571">
        <v>161.2</v>
      </c>
      <c r="G26" s="571">
        <v>38.4</v>
      </c>
      <c r="H26" s="572">
        <v>104</v>
      </c>
      <c r="I26" s="42" t="s">
        <v>456</v>
      </c>
    </row>
    <row r="27" spans="1:9" s="76" customFormat="1" ht="12.75" customHeight="1">
      <c r="A27" s="392" t="s">
        <v>445</v>
      </c>
      <c r="B27" s="571">
        <v>361</v>
      </c>
      <c r="C27" s="571">
        <v>360</v>
      </c>
      <c r="D27" s="571">
        <v>605</v>
      </c>
      <c r="E27" s="571">
        <v>486</v>
      </c>
      <c r="F27" s="571">
        <v>91.9</v>
      </c>
      <c r="G27" s="571">
        <v>28.1</v>
      </c>
      <c r="H27" s="572">
        <v>57</v>
      </c>
      <c r="I27" s="40" t="s">
        <v>263</v>
      </c>
    </row>
    <row r="28" spans="1:9" s="77" customFormat="1" ht="12.75" customHeight="1">
      <c r="A28" s="286" t="s">
        <v>245</v>
      </c>
      <c r="B28" s="539">
        <v>1083</v>
      </c>
      <c r="C28" s="539">
        <v>977</v>
      </c>
      <c r="D28" s="571">
        <v>1081</v>
      </c>
      <c r="E28" s="571">
        <v>1056</v>
      </c>
      <c r="F28" s="571">
        <v>150.3</v>
      </c>
      <c r="G28" s="571">
        <v>38.5</v>
      </c>
      <c r="H28" s="572">
        <v>103</v>
      </c>
      <c r="I28" s="86" t="s">
        <v>457</v>
      </c>
    </row>
    <row r="29" spans="1:9" s="77" customFormat="1" ht="12.75" customHeight="1">
      <c r="A29" s="392" t="s">
        <v>446</v>
      </c>
      <c r="B29" s="539">
        <v>359</v>
      </c>
      <c r="C29" s="539">
        <v>352</v>
      </c>
      <c r="D29" s="571">
        <v>582</v>
      </c>
      <c r="E29" s="571">
        <v>536</v>
      </c>
      <c r="F29" s="571">
        <v>92</v>
      </c>
      <c r="G29" s="571">
        <v>29</v>
      </c>
      <c r="H29" s="572">
        <v>58</v>
      </c>
      <c r="I29" s="193" t="s">
        <v>264</v>
      </c>
    </row>
    <row r="30" spans="1:9" s="77" customFormat="1" ht="12.75" customHeight="1">
      <c r="A30" s="87" t="s">
        <v>310</v>
      </c>
      <c r="B30" s="546">
        <v>1356</v>
      </c>
      <c r="C30" s="546">
        <v>1302</v>
      </c>
      <c r="D30" s="546">
        <v>1621</v>
      </c>
      <c r="E30" s="546">
        <v>1565</v>
      </c>
      <c r="F30" s="546">
        <v>241.8</v>
      </c>
      <c r="G30" s="546">
        <v>70.5</v>
      </c>
      <c r="H30" s="546">
        <v>165</v>
      </c>
      <c r="I30" s="57" t="s">
        <v>310</v>
      </c>
    </row>
    <row r="31" spans="1:13" s="84" customFormat="1" ht="12.75" customHeight="1">
      <c r="A31" s="205" t="s">
        <v>361</v>
      </c>
      <c r="B31" s="542">
        <v>1454</v>
      </c>
      <c r="C31" s="542">
        <v>1392</v>
      </c>
      <c r="D31" s="542">
        <v>1787</v>
      </c>
      <c r="E31" s="542">
        <v>1787</v>
      </c>
      <c r="F31" s="542">
        <v>242</v>
      </c>
      <c r="G31" s="542">
        <v>72</v>
      </c>
      <c r="H31" s="542">
        <v>172</v>
      </c>
      <c r="I31" s="305" t="s">
        <v>361</v>
      </c>
      <c r="J31" s="83"/>
      <c r="K31" s="83"/>
      <c r="L31" s="83"/>
      <c r="M31" s="83"/>
    </row>
    <row r="32" spans="1:22" s="20" customFormat="1" ht="13.5" customHeight="1">
      <c r="A32" s="19" t="s">
        <v>386</v>
      </c>
      <c r="B32" s="51"/>
      <c r="C32" s="51"/>
      <c r="D32" s="51"/>
      <c r="E32" s="51"/>
      <c r="F32" s="164" t="s">
        <v>143</v>
      </c>
      <c r="G32" s="153"/>
      <c r="I32" s="427"/>
      <c r="J32" s="427"/>
      <c r="K32" s="427"/>
      <c r="L32" s="427"/>
      <c r="M32" s="427"/>
      <c r="N32" s="164"/>
      <c r="O32" s="164"/>
      <c r="P32" s="164"/>
      <c r="Q32" s="164"/>
      <c r="R32" s="164"/>
      <c r="S32" s="164"/>
      <c r="T32" s="164"/>
      <c r="U32" s="164"/>
      <c r="V32" s="54"/>
    </row>
    <row r="33" spans="1:6" s="20" customFormat="1" ht="13.5" customHeight="1">
      <c r="A33" s="54" t="s">
        <v>38</v>
      </c>
      <c r="B33" s="54"/>
      <c r="C33" s="54"/>
      <c r="D33" s="54"/>
      <c r="E33" s="54"/>
      <c r="F33" s="7" t="s">
        <v>144</v>
      </c>
    </row>
    <row r="34" s="20" customFormat="1" ht="13.5" customHeight="1">
      <c r="A34" s="20" t="s">
        <v>39</v>
      </c>
    </row>
    <row r="35" spans="1:28" s="20" customFormat="1" ht="13.5" customHeight="1">
      <c r="A35" s="20" t="s">
        <v>40</v>
      </c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0" s="124" customFormat="1" ht="27.75" customHeight="1">
      <c r="A36" s="97"/>
      <c r="B36" s="123"/>
      <c r="C36" s="123"/>
      <c r="D36" s="123"/>
      <c r="O36" s="930"/>
      <c r="P36" s="931"/>
      <c r="Q36" s="931"/>
      <c r="R36" s="931"/>
      <c r="S36" s="931"/>
      <c r="T36" s="931"/>
    </row>
    <row r="37" spans="1:20" s="124" customFormat="1" ht="27.75" customHeight="1">
      <c r="A37" s="97"/>
      <c r="B37" s="123"/>
      <c r="C37" s="123"/>
      <c r="D37" s="123"/>
      <c r="O37" s="930"/>
      <c r="P37" s="931"/>
      <c r="Q37" s="931"/>
      <c r="R37" s="931"/>
      <c r="S37" s="931"/>
      <c r="T37" s="931"/>
    </row>
    <row r="38" spans="1:20" s="124" customFormat="1" ht="15" customHeight="1">
      <c r="A38" s="125"/>
      <c r="B38" s="125"/>
      <c r="C38" s="125"/>
      <c r="D38" s="125"/>
      <c r="E38" s="125"/>
      <c r="O38" s="932"/>
      <c r="P38" s="932"/>
      <c r="Q38" s="932"/>
      <c r="R38" s="932"/>
      <c r="S38" s="932"/>
      <c r="T38" s="932"/>
    </row>
    <row r="39" s="124" customFormat="1" ht="15" customHeight="1"/>
    <row r="40" s="124" customFormat="1" ht="15" customHeight="1"/>
    <row r="41" spans="1:25" s="419" customFormat="1" ht="12" customHeight="1">
      <c r="A41" s="420"/>
      <c r="B41" s="420"/>
      <c r="C41" s="421"/>
      <c r="D41" s="420"/>
      <c r="E41" s="420"/>
      <c r="F41" s="420"/>
      <c r="G41" s="420"/>
      <c r="H41" s="420"/>
      <c r="I41" s="420"/>
      <c r="J41" s="420"/>
      <c r="K41" s="420"/>
      <c r="L41" s="420"/>
      <c r="M41" s="421"/>
      <c r="N41" s="421"/>
      <c r="O41" s="421"/>
      <c r="P41" s="421"/>
      <c r="Q41" s="420"/>
      <c r="R41" s="420"/>
      <c r="S41" s="420"/>
      <c r="T41" s="420"/>
      <c r="U41" s="422"/>
      <c r="V41" s="422"/>
      <c r="W41" s="422"/>
      <c r="X41" s="422"/>
      <c r="Y41" s="422"/>
    </row>
    <row r="42" spans="1:25" s="17" customFormat="1" ht="12" customHeight="1">
      <c r="A42" s="103"/>
      <c r="B42" s="98"/>
      <c r="C42" s="98"/>
      <c r="D42" s="98"/>
      <c r="E42" s="98"/>
      <c r="F42" s="98"/>
      <c r="G42" s="98"/>
      <c r="H42" s="107"/>
      <c r="I42" s="98"/>
      <c r="J42" s="98"/>
      <c r="K42" s="107"/>
      <c r="L42" s="98"/>
      <c r="M42" s="98"/>
      <c r="N42" s="98"/>
      <c r="O42" s="98"/>
      <c r="P42" s="98"/>
      <c r="Q42" s="129"/>
      <c r="R42" s="129"/>
      <c r="S42" s="98"/>
      <c r="T42" s="103"/>
      <c r="U42" s="65"/>
      <c r="V42" s="65"/>
      <c r="W42" s="65"/>
      <c r="X42" s="65"/>
      <c r="Y42" s="65"/>
    </row>
    <row r="43" spans="1:32" s="17" customFormat="1" ht="12" customHeight="1">
      <c r="A43" s="103"/>
      <c r="B43" s="98"/>
      <c r="C43" s="98"/>
      <c r="D43" s="98"/>
      <c r="E43" s="98"/>
      <c r="F43" s="98"/>
      <c r="G43" s="98"/>
      <c r="H43" s="107"/>
      <c r="I43" s="98"/>
      <c r="J43" s="98"/>
      <c r="K43" s="107"/>
      <c r="L43" s="98"/>
      <c r="M43" s="98"/>
      <c r="N43" s="98"/>
      <c r="O43" s="98"/>
      <c r="P43" s="98"/>
      <c r="Q43" s="129"/>
      <c r="R43" s="129"/>
      <c r="S43" s="98"/>
      <c r="T43" s="103"/>
      <c r="U43" s="65"/>
      <c r="V43" s="65"/>
      <c r="W43" s="65"/>
      <c r="X43" s="65"/>
      <c r="Y43" s="65"/>
      <c r="AE43" s="17" t="s">
        <v>982</v>
      </c>
      <c r="AF43" s="17" t="s">
        <v>982</v>
      </c>
    </row>
    <row r="44" spans="1:32" s="17" customFormat="1" ht="12" customHeight="1">
      <c r="A44" s="103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29"/>
      <c r="R44" s="129"/>
      <c r="S44" s="98"/>
      <c r="T44" s="103"/>
      <c r="U44" s="65"/>
      <c r="V44" s="65"/>
      <c r="W44" s="65"/>
      <c r="X44" s="65"/>
      <c r="Y44" s="65"/>
      <c r="AE44" s="17" t="s">
        <v>982</v>
      </c>
      <c r="AF44" s="17" t="s">
        <v>982</v>
      </c>
    </row>
    <row r="45" spans="1:32" s="17" customFormat="1" ht="12" customHeight="1">
      <c r="A45" s="103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29"/>
      <c r="R45" s="129"/>
      <c r="S45" s="98"/>
      <c r="T45" s="103"/>
      <c r="U45" s="65"/>
      <c r="V45" s="65"/>
      <c r="W45" s="65"/>
      <c r="X45" s="65"/>
      <c r="Y45" s="65"/>
      <c r="AE45" s="17" t="s">
        <v>982</v>
      </c>
      <c r="AF45" s="17" t="s">
        <v>982</v>
      </c>
    </row>
    <row r="46" spans="1:32" s="60" customFormat="1" ht="12" customHeight="1">
      <c r="A46" s="1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31"/>
      <c r="S46" s="130"/>
      <c r="T46" s="16"/>
      <c r="U46" s="59"/>
      <c r="V46" s="59"/>
      <c r="W46" s="59"/>
      <c r="X46" s="59"/>
      <c r="Y46" s="59"/>
      <c r="AE46" s="60" t="s">
        <v>983</v>
      </c>
      <c r="AF46" s="60" t="s">
        <v>983</v>
      </c>
    </row>
    <row r="47" spans="1:25" s="64" customFormat="1" ht="12" customHeight="1">
      <c r="A47" s="62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2"/>
      <c r="U47" s="63"/>
      <c r="V47" s="63"/>
      <c r="W47" s="63"/>
      <c r="X47" s="63"/>
      <c r="Y47" s="63"/>
    </row>
    <row r="48" spans="1:52" s="66" customFormat="1" ht="12" customHeight="1">
      <c r="A48" s="1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32"/>
      <c r="R48" s="132"/>
      <c r="S48" s="133"/>
      <c r="T48" s="96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</row>
    <row r="49" spans="1:52" s="66" customFormat="1" ht="12" customHeight="1">
      <c r="A49" s="10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32"/>
      <c r="R49" s="132"/>
      <c r="S49" s="133"/>
      <c r="T49" s="96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</row>
    <row r="50" spans="1:52" s="66" customFormat="1" ht="12" customHeight="1">
      <c r="A50" s="10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129"/>
      <c r="R50" s="129"/>
      <c r="S50" s="98"/>
      <c r="T50" s="96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</row>
    <row r="51" spans="1:52" s="66" customFormat="1" ht="12" customHeight="1">
      <c r="A51" s="10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129"/>
      <c r="R51" s="129"/>
      <c r="S51" s="98"/>
      <c r="T51" s="96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</row>
    <row r="52" spans="1:25" s="24" customFormat="1" ht="12" customHeight="1">
      <c r="A52" s="111"/>
      <c r="B52" s="112"/>
      <c r="C52" s="112"/>
      <c r="D52" s="112"/>
      <c r="E52" s="67"/>
      <c r="F52" s="67"/>
      <c r="G52" s="67"/>
      <c r="H52" s="67"/>
      <c r="I52" s="67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1:25" s="24" customFormat="1" ht="12" customHeight="1">
      <c r="A53" s="112"/>
      <c r="B53" s="112"/>
      <c r="C53" s="112"/>
      <c r="D53" s="112"/>
      <c r="E53" s="112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spans="1:25" s="30" customFormat="1" ht="12" customHeight="1">
      <c r="A54" s="114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s="30" customFormat="1" ht="12" customHeight="1">
      <c r="A55" s="114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s="30" customFormat="1" ht="12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="116" customFormat="1" ht="12" customHeight="1"/>
    <row r="58" s="116" customFormat="1" ht="12" customHeight="1"/>
    <row r="59" s="116" customFormat="1" ht="12" customHeight="1"/>
    <row r="60" s="116" customFormat="1" ht="12" customHeight="1"/>
    <row r="61" s="116" customFormat="1" ht="12" customHeight="1"/>
    <row r="62" s="116" customFormat="1" ht="12" customHeight="1"/>
    <row r="63" s="116" customFormat="1" ht="12" customHeight="1"/>
    <row r="64" s="116" customFormat="1" ht="12" customHeight="1"/>
    <row r="65" s="116" customFormat="1" ht="12" customHeight="1"/>
    <row r="66" s="116" customFormat="1" ht="12" customHeight="1"/>
    <row r="67" s="116" customFormat="1" ht="12" customHeight="1"/>
    <row r="68" s="116" customFormat="1" ht="12" customHeight="1"/>
    <row r="69" s="116" customFormat="1" ht="12" customHeight="1"/>
    <row r="70" s="116" customFormat="1" ht="12" customHeight="1"/>
    <row r="71" s="116" customFormat="1" ht="12" customHeight="1"/>
    <row r="72" s="116" customFormat="1" ht="12" customHeight="1"/>
    <row r="73" s="116" customFormat="1" ht="12" customHeight="1"/>
    <row r="74" s="116" customFormat="1" ht="12" customHeight="1"/>
    <row r="75" s="116" customFormat="1" ht="12" customHeight="1"/>
    <row r="76" s="116" customFormat="1" ht="12" customHeight="1"/>
    <row r="77" s="116" customFormat="1" ht="12" customHeight="1"/>
    <row r="78" s="116" customFormat="1" ht="12" customHeight="1"/>
    <row r="79" s="116" customFormat="1" ht="12" customHeight="1"/>
    <row r="80" s="116" customFormat="1" ht="12" customHeight="1"/>
  </sheetData>
  <mergeCells count="16">
    <mergeCell ref="A1:M1"/>
    <mergeCell ref="O36:T38"/>
    <mergeCell ref="A18:A19"/>
    <mergeCell ref="B18:C18"/>
    <mergeCell ref="D18:E18"/>
    <mergeCell ref="F18:F19"/>
    <mergeCell ref="A3:A4"/>
    <mergeCell ref="B3:B4"/>
    <mergeCell ref="C3:C4"/>
    <mergeCell ref="D3:F3"/>
    <mergeCell ref="G3:I3"/>
    <mergeCell ref="J3:L3"/>
    <mergeCell ref="M3:M4"/>
    <mergeCell ref="G18:G19"/>
    <mergeCell ref="H18:H19"/>
    <mergeCell ref="I18:I1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zoomScaleSheetLayoutView="100" workbookViewId="0" topLeftCell="A7">
      <selection activeCell="H7" sqref="H7"/>
    </sheetView>
  </sheetViews>
  <sheetFormatPr defaultColWidth="9.140625" defaultRowHeight="12.75"/>
  <cols>
    <col min="1" max="1" width="10.00390625" style="0" customWidth="1"/>
    <col min="2" max="3" width="12.7109375" style="0" customWidth="1"/>
    <col min="4" max="9" width="12.421875" style="0" customWidth="1"/>
    <col min="10" max="12" width="9.00390625" style="0" customWidth="1"/>
    <col min="13" max="13" width="10.00390625" style="0" customWidth="1"/>
    <col min="14" max="14" width="9.421875" style="0" customWidth="1"/>
    <col min="15" max="15" width="10.421875" style="0" customWidth="1"/>
    <col min="16" max="16" width="8.57421875" style="0" customWidth="1"/>
    <col min="17" max="17" width="8.140625" style="0" customWidth="1"/>
    <col min="18" max="18" width="7.421875" style="0" customWidth="1"/>
    <col min="19" max="19" width="7.8515625" style="0" customWidth="1"/>
    <col min="20" max="20" width="13.00390625" style="0" customWidth="1"/>
  </cols>
  <sheetData>
    <row r="1" spans="1:25" s="139" customFormat="1" ht="32.25" customHeight="1">
      <c r="A1" s="901" t="s">
        <v>1079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21"/>
      <c r="O1" s="21"/>
      <c r="P1" s="21"/>
      <c r="Q1" s="21"/>
      <c r="R1" s="21"/>
      <c r="S1" s="21"/>
      <c r="T1" s="21"/>
      <c r="U1" s="22"/>
      <c r="V1" s="22"/>
      <c r="W1" s="22"/>
      <c r="X1" s="22"/>
      <c r="Y1" s="22"/>
    </row>
    <row r="2" spans="1:25" s="742" customFormat="1" ht="19.5" customHeight="1">
      <c r="A2" s="893" t="s">
        <v>1085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4" t="s">
        <v>1086</v>
      </c>
      <c r="N2" s="893"/>
      <c r="O2" s="893"/>
      <c r="P2" s="893"/>
      <c r="Q2" s="893"/>
      <c r="R2" s="893"/>
      <c r="S2" s="893"/>
      <c r="U2" s="1"/>
      <c r="V2" s="1"/>
      <c r="W2" s="1"/>
      <c r="X2" s="1"/>
      <c r="Y2" s="1"/>
    </row>
    <row r="3" spans="1:18" s="140" customFormat="1" ht="28.5" customHeight="1">
      <c r="A3" s="933" t="s">
        <v>140</v>
      </c>
      <c r="B3" s="905" t="s">
        <v>1087</v>
      </c>
      <c r="C3" s="905" t="s">
        <v>1080</v>
      </c>
      <c r="D3" s="803" t="s">
        <v>1088</v>
      </c>
      <c r="E3" s="934"/>
      <c r="F3" s="814"/>
      <c r="G3" s="803" t="s">
        <v>1089</v>
      </c>
      <c r="H3" s="695"/>
      <c r="I3" s="814"/>
      <c r="J3" s="803" t="s">
        <v>1090</v>
      </c>
      <c r="K3" s="695"/>
      <c r="L3" s="929"/>
      <c r="M3" s="751" t="s">
        <v>141</v>
      </c>
      <c r="N3" s="20"/>
      <c r="O3" s="20"/>
      <c r="P3" s="20"/>
      <c r="Q3" s="20"/>
      <c r="R3" s="20"/>
    </row>
    <row r="4" spans="1:18" s="140" customFormat="1" ht="39.75" customHeight="1">
      <c r="A4" s="693"/>
      <c r="B4" s="913"/>
      <c r="C4" s="913"/>
      <c r="D4" s="11" t="s">
        <v>372</v>
      </c>
      <c r="E4" s="11" t="s">
        <v>373</v>
      </c>
      <c r="F4" s="128" t="s">
        <v>374</v>
      </c>
      <c r="G4" s="11" t="s">
        <v>372</v>
      </c>
      <c r="H4" s="11" t="s">
        <v>373</v>
      </c>
      <c r="I4" s="128" t="s">
        <v>374</v>
      </c>
      <c r="J4" s="11" t="s">
        <v>372</v>
      </c>
      <c r="K4" s="11" t="s">
        <v>373</v>
      </c>
      <c r="L4" s="128" t="s">
        <v>374</v>
      </c>
      <c r="M4" s="692"/>
      <c r="N4" s="20"/>
      <c r="O4" s="20"/>
      <c r="P4" s="20"/>
      <c r="Q4" s="20"/>
      <c r="R4" s="20"/>
    </row>
    <row r="5" spans="1:18" s="140" customFormat="1" ht="17.25" customHeight="1">
      <c r="A5" s="74" t="s">
        <v>1081</v>
      </c>
      <c r="B5" s="138">
        <v>5</v>
      </c>
      <c r="C5" s="121">
        <v>129</v>
      </c>
      <c r="D5" s="121">
        <v>5359</v>
      </c>
      <c r="E5" s="121">
        <v>2746</v>
      </c>
      <c r="F5" s="121">
        <v>2613</v>
      </c>
      <c r="G5" s="121">
        <v>278</v>
      </c>
      <c r="H5" s="121">
        <f>G5-I5</f>
        <v>239</v>
      </c>
      <c r="I5" s="121">
        <v>39</v>
      </c>
      <c r="J5" s="121">
        <v>34</v>
      </c>
      <c r="K5" s="121">
        <f>J5-L5</f>
        <v>23</v>
      </c>
      <c r="L5" s="121">
        <v>11</v>
      </c>
      <c r="M5" s="34" t="s">
        <v>1081</v>
      </c>
      <c r="N5" s="20"/>
      <c r="O5" s="20"/>
      <c r="P5" s="20"/>
      <c r="Q5" s="20"/>
      <c r="R5" s="20"/>
    </row>
    <row r="6" spans="1:18" s="140" customFormat="1" ht="17.25" customHeight="1">
      <c r="A6" s="74" t="s">
        <v>301</v>
      </c>
      <c r="B6" s="138">
        <v>5</v>
      </c>
      <c r="C6" s="121">
        <v>148</v>
      </c>
      <c r="D6" s="121">
        <v>5052</v>
      </c>
      <c r="E6" s="121">
        <v>2598</v>
      </c>
      <c r="F6" s="121">
        <v>2454</v>
      </c>
      <c r="G6" s="121">
        <v>301</v>
      </c>
      <c r="H6" s="121">
        <f>G6-I6</f>
        <v>253</v>
      </c>
      <c r="I6" s="121">
        <v>48</v>
      </c>
      <c r="J6" s="121">
        <v>34</v>
      </c>
      <c r="K6" s="121">
        <f>J6-L6</f>
        <v>23</v>
      </c>
      <c r="L6" s="121">
        <v>11</v>
      </c>
      <c r="M6" s="34" t="s">
        <v>301</v>
      </c>
      <c r="N6" s="20"/>
      <c r="O6" s="20"/>
      <c r="P6" s="20"/>
      <c r="Q6" s="20"/>
      <c r="R6" s="20"/>
    </row>
    <row r="7" spans="1:18" s="140" customFormat="1" ht="17.25" customHeight="1">
      <c r="A7" s="74" t="s">
        <v>1078</v>
      </c>
      <c r="B7" s="138">
        <v>5</v>
      </c>
      <c r="C7" s="121">
        <v>138</v>
      </c>
      <c r="D7" s="121">
        <v>4850</v>
      </c>
      <c r="E7" s="121">
        <v>2505</v>
      </c>
      <c r="F7" s="121">
        <v>2345</v>
      </c>
      <c r="G7" s="121">
        <v>290</v>
      </c>
      <c r="H7" s="121">
        <v>240</v>
      </c>
      <c r="I7" s="121">
        <v>50</v>
      </c>
      <c r="J7" s="121">
        <v>34</v>
      </c>
      <c r="K7" s="121">
        <v>23</v>
      </c>
      <c r="L7" s="121">
        <v>11</v>
      </c>
      <c r="M7" s="34" t="s">
        <v>1078</v>
      </c>
      <c r="N7" s="118"/>
      <c r="O7" s="118"/>
      <c r="P7" s="118"/>
      <c r="Q7" s="118"/>
      <c r="R7" s="20"/>
    </row>
    <row r="8" spans="1:18" s="140" customFormat="1" ht="17.25" customHeight="1">
      <c r="A8" s="74" t="s">
        <v>303</v>
      </c>
      <c r="B8" s="138">
        <v>5</v>
      </c>
      <c r="C8" s="121">
        <v>129</v>
      </c>
      <c r="D8" s="121">
        <v>4600</v>
      </c>
      <c r="E8" s="121">
        <v>2415</v>
      </c>
      <c r="F8" s="121">
        <v>2185</v>
      </c>
      <c r="G8" s="121">
        <v>277</v>
      </c>
      <c r="H8" s="121">
        <v>237</v>
      </c>
      <c r="I8" s="121">
        <v>40</v>
      </c>
      <c r="J8" s="121">
        <v>34</v>
      </c>
      <c r="K8" s="121">
        <v>23</v>
      </c>
      <c r="L8" s="121">
        <v>11</v>
      </c>
      <c r="M8" s="34" t="s">
        <v>303</v>
      </c>
      <c r="N8" s="118"/>
      <c r="O8" s="118"/>
      <c r="P8" s="118"/>
      <c r="Q8" s="118"/>
      <c r="R8" s="20"/>
    </row>
    <row r="9" spans="1:18" s="148" customFormat="1" ht="17.25" customHeight="1">
      <c r="A9" s="142" t="s">
        <v>1082</v>
      </c>
      <c r="B9" s="143">
        <v>5</v>
      </c>
      <c r="C9" s="144">
        <v>129</v>
      </c>
      <c r="D9" s="144">
        <v>4588</v>
      </c>
      <c r="E9" s="144">
        <v>2439</v>
      </c>
      <c r="F9" s="144">
        <v>2149</v>
      </c>
      <c r="G9" s="144">
        <v>267</v>
      </c>
      <c r="H9" s="144">
        <v>230</v>
      </c>
      <c r="I9" s="144">
        <v>37</v>
      </c>
      <c r="J9" s="144">
        <v>34</v>
      </c>
      <c r="K9" s="144">
        <v>23</v>
      </c>
      <c r="L9" s="144">
        <v>11</v>
      </c>
      <c r="M9" s="119" t="s">
        <v>1082</v>
      </c>
      <c r="N9" s="147"/>
      <c r="O9" s="147"/>
      <c r="P9" s="147"/>
      <c r="Q9" s="147"/>
      <c r="R9" s="120"/>
    </row>
    <row r="10" spans="1:18" s="155" customFormat="1" ht="17.25" customHeight="1">
      <c r="A10" s="142" t="s">
        <v>1097</v>
      </c>
      <c r="B10" s="154">
        <v>5</v>
      </c>
      <c r="C10" s="154">
        <v>130</v>
      </c>
      <c r="D10" s="154">
        <v>4601</v>
      </c>
      <c r="E10" s="154">
        <v>2427</v>
      </c>
      <c r="F10" s="154">
        <v>2174</v>
      </c>
      <c r="G10" s="154">
        <v>267</v>
      </c>
      <c r="H10" s="154">
        <v>228</v>
      </c>
      <c r="I10" s="154">
        <v>39</v>
      </c>
      <c r="J10" s="154">
        <v>34</v>
      </c>
      <c r="K10" s="154">
        <v>23</v>
      </c>
      <c r="L10" s="154">
        <v>11</v>
      </c>
      <c r="M10" s="119" t="s">
        <v>1097</v>
      </c>
      <c r="N10" s="147"/>
      <c r="O10" s="147"/>
      <c r="P10" s="147"/>
      <c r="Q10" s="147"/>
      <c r="R10" s="120"/>
    </row>
    <row r="11" spans="1:18" s="148" customFormat="1" ht="17.25" customHeight="1">
      <c r="A11" s="423" t="s">
        <v>361</v>
      </c>
      <c r="B11" s="204">
        <v>5</v>
      </c>
      <c r="C11" s="204">
        <v>136</v>
      </c>
      <c r="D11" s="204">
        <f>SUM(E11:F11)</f>
        <v>4995</v>
      </c>
      <c r="E11" s="204">
        <v>2636</v>
      </c>
      <c r="F11" s="204">
        <v>2359</v>
      </c>
      <c r="G11" s="204">
        <f>SUM(H11:I11)</f>
        <v>273</v>
      </c>
      <c r="H11" s="204">
        <v>226</v>
      </c>
      <c r="I11" s="204">
        <v>47</v>
      </c>
      <c r="J11" s="204">
        <f>SUM(K11:L11)</f>
        <v>38</v>
      </c>
      <c r="K11" s="204">
        <v>26</v>
      </c>
      <c r="L11" s="204">
        <v>12</v>
      </c>
      <c r="M11" s="424" t="s">
        <v>361</v>
      </c>
      <c r="N11" s="150"/>
      <c r="O11" s="150"/>
      <c r="P11" s="150"/>
      <c r="Q11" s="150"/>
      <c r="R11" s="151"/>
    </row>
    <row r="12" spans="1:25" s="140" customFormat="1" ht="18" customHeight="1">
      <c r="A12" s="19"/>
      <c r="B12" s="51"/>
      <c r="C12" s="51"/>
      <c r="D12" s="51"/>
      <c r="E12" s="394"/>
      <c r="F12" s="394"/>
      <c r="G12" s="394"/>
      <c r="H12" s="394"/>
      <c r="I12" s="394"/>
      <c r="J12" s="394"/>
      <c r="K12" s="394"/>
      <c r="L12" s="394"/>
      <c r="M12" s="394"/>
      <c r="N12" s="935"/>
      <c r="O12" s="935"/>
      <c r="P12" s="935"/>
      <c r="Q12" s="935"/>
      <c r="R12" s="935"/>
      <c r="S12" s="935"/>
      <c r="T12" s="935"/>
      <c r="U12" s="20"/>
      <c r="V12" s="20"/>
      <c r="W12" s="20"/>
      <c r="X12" s="20"/>
      <c r="Y12" s="20"/>
    </row>
    <row r="13" spans="1:14" s="140" customFormat="1" ht="27" customHeight="1">
      <c r="A13" s="781" t="s">
        <v>140</v>
      </c>
      <c r="B13" s="813" t="s">
        <v>1091</v>
      </c>
      <c r="C13" s="814"/>
      <c r="D13" s="803" t="s">
        <v>1092</v>
      </c>
      <c r="E13" s="814"/>
      <c r="F13" s="905" t="s">
        <v>1093</v>
      </c>
      <c r="G13" s="905" t="s">
        <v>1094</v>
      </c>
      <c r="H13" s="905" t="s">
        <v>1095</v>
      </c>
      <c r="I13" s="751" t="s">
        <v>141</v>
      </c>
      <c r="J13" s="20"/>
      <c r="K13" s="20"/>
      <c r="L13" s="20"/>
      <c r="M13" s="20"/>
      <c r="N13" s="20"/>
    </row>
    <row r="14" spans="1:14" s="140" customFormat="1" ht="41.25" customHeight="1">
      <c r="A14" s="782"/>
      <c r="B14" s="127" t="s">
        <v>1074</v>
      </c>
      <c r="C14" s="128" t="s">
        <v>1096</v>
      </c>
      <c r="D14" s="11" t="s">
        <v>1076</v>
      </c>
      <c r="E14" s="127" t="s">
        <v>1077</v>
      </c>
      <c r="F14" s="783"/>
      <c r="G14" s="783"/>
      <c r="H14" s="783"/>
      <c r="I14" s="692"/>
      <c r="J14" s="20"/>
      <c r="K14" s="20"/>
      <c r="L14" s="20"/>
      <c r="M14" s="20"/>
      <c r="N14" s="20"/>
    </row>
    <row r="15" spans="1:14" s="140" customFormat="1" ht="17.25" customHeight="1">
      <c r="A15" s="74" t="s">
        <v>1081</v>
      </c>
      <c r="B15" s="121">
        <v>2031</v>
      </c>
      <c r="C15" s="121">
        <v>1930</v>
      </c>
      <c r="D15" s="121">
        <v>1736</v>
      </c>
      <c r="E15" s="121">
        <v>1733</v>
      </c>
      <c r="F15" s="141">
        <v>164</v>
      </c>
      <c r="G15" s="141">
        <v>48</v>
      </c>
      <c r="H15" s="122">
        <v>129</v>
      </c>
      <c r="I15" s="34" t="s">
        <v>1081</v>
      </c>
      <c r="J15" s="20"/>
      <c r="K15" s="20"/>
      <c r="L15" s="20"/>
      <c r="M15" s="20"/>
      <c r="N15" s="20"/>
    </row>
    <row r="16" spans="1:14" s="126" customFormat="1" ht="17.25" customHeight="1">
      <c r="A16" s="74" t="s">
        <v>301</v>
      </c>
      <c r="B16" s="121">
        <v>1827</v>
      </c>
      <c r="C16" s="121">
        <v>1754</v>
      </c>
      <c r="D16" s="121">
        <v>1751</v>
      </c>
      <c r="E16" s="121">
        <v>1601</v>
      </c>
      <c r="F16" s="141">
        <v>174</v>
      </c>
      <c r="G16" s="141">
        <v>57</v>
      </c>
      <c r="H16" s="122">
        <v>155</v>
      </c>
      <c r="I16" s="34" t="s">
        <v>301</v>
      </c>
      <c r="J16" s="17"/>
      <c r="K16" s="17"/>
      <c r="L16" s="17"/>
      <c r="M16" s="17"/>
      <c r="N16" s="17"/>
    </row>
    <row r="17" spans="1:9" s="126" customFormat="1" ht="17.25" customHeight="1">
      <c r="A17" s="74" t="s">
        <v>1078</v>
      </c>
      <c r="B17" s="121">
        <v>1763</v>
      </c>
      <c r="C17" s="121">
        <v>1689</v>
      </c>
      <c r="D17" s="121">
        <v>1515</v>
      </c>
      <c r="E17" s="121">
        <v>1512</v>
      </c>
      <c r="F17" s="141">
        <v>166</v>
      </c>
      <c r="G17" s="141">
        <v>61.4</v>
      </c>
      <c r="H17" s="122">
        <v>156</v>
      </c>
      <c r="I17" s="34" t="s">
        <v>1078</v>
      </c>
    </row>
    <row r="18" spans="1:9" s="126" customFormat="1" ht="17.25" customHeight="1">
      <c r="A18" s="74" t="s">
        <v>303</v>
      </c>
      <c r="B18" s="121">
        <v>1765</v>
      </c>
      <c r="C18" s="121">
        <v>1634</v>
      </c>
      <c r="D18" s="121">
        <v>1448</v>
      </c>
      <c r="E18" s="121">
        <v>1448</v>
      </c>
      <c r="F18" s="141">
        <v>151.2</v>
      </c>
      <c r="G18" s="141">
        <v>61.5</v>
      </c>
      <c r="H18" s="122">
        <v>154</v>
      </c>
      <c r="I18" s="34" t="s">
        <v>303</v>
      </c>
    </row>
    <row r="19" spans="1:9" s="126" customFormat="1" ht="17.25" customHeight="1">
      <c r="A19" s="142" t="s">
        <v>1082</v>
      </c>
      <c r="B19" s="144">
        <v>1569</v>
      </c>
      <c r="C19" s="144">
        <v>1405</v>
      </c>
      <c r="D19" s="144">
        <v>1485</v>
      </c>
      <c r="E19" s="144">
        <v>1485</v>
      </c>
      <c r="F19" s="145">
        <v>156.1</v>
      </c>
      <c r="G19" s="145">
        <v>61.8</v>
      </c>
      <c r="H19" s="146">
        <v>158</v>
      </c>
      <c r="I19" s="119" t="s">
        <v>1082</v>
      </c>
    </row>
    <row r="20" spans="1:9" s="126" customFormat="1" ht="17.25" customHeight="1">
      <c r="A20" s="142" t="s">
        <v>1097</v>
      </c>
      <c r="B20" s="154">
        <v>1578</v>
      </c>
      <c r="C20" s="154">
        <v>1523</v>
      </c>
      <c r="D20" s="154">
        <v>1654</v>
      </c>
      <c r="E20" s="154">
        <v>1530</v>
      </c>
      <c r="F20" s="154">
        <v>157</v>
      </c>
      <c r="G20" s="154">
        <v>61.7</v>
      </c>
      <c r="H20" s="154">
        <v>157</v>
      </c>
      <c r="I20" s="119" t="s">
        <v>1097</v>
      </c>
    </row>
    <row r="21" spans="1:9" s="126" customFormat="1" ht="17.25" customHeight="1">
      <c r="A21" s="423" t="s">
        <v>361</v>
      </c>
      <c r="B21" s="204">
        <v>1539</v>
      </c>
      <c r="C21" s="204">
        <v>1399</v>
      </c>
      <c r="D21" s="204">
        <v>1816</v>
      </c>
      <c r="E21" s="204">
        <v>1816</v>
      </c>
      <c r="F21" s="204">
        <v>157</v>
      </c>
      <c r="G21" s="204">
        <v>63</v>
      </c>
      <c r="H21" s="204">
        <v>167</v>
      </c>
      <c r="I21" s="424" t="s">
        <v>361</v>
      </c>
    </row>
    <row r="22" spans="1:22" s="20" customFormat="1" ht="13.5" customHeight="1">
      <c r="A22" s="19" t="s">
        <v>386</v>
      </c>
      <c r="B22" s="51"/>
      <c r="C22" s="51"/>
      <c r="D22" s="51"/>
      <c r="E22" s="51"/>
      <c r="F22" s="164" t="s">
        <v>143</v>
      </c>
      <c r="G22" s="153"/>
      <c r="I22" s="427"/>
      <c r="J22" s="427"/>
      <c r="K22" s="427"/>
      <c r="L22" s="427"/>
      <c r="M22" s="427"/>
      <c r="N22" s="164"/>
      <c r="O22" s="164"/>
      <c r="P22" s="164"/>
      <c r="Q22" s="164"/>
      <c r="R22" s="164"/>
      <c r="S22" s="164"/>
      <c r="T22" s="164"/>
      <c r="U22" s="164"/>
      <c r="V22" s="54"/>
    </row>
    <row r="23" spans="1:6" s="20" customFormat="1" ht="13.5" customHeight="1">
      <c r="A23" s="54" t="s">
        <v>38</v>
      </c>
      <c r="B23" s="54"/>
      <c r="C23" s="54"/>
      <c r="D23" s="54"/>
      <c r="E23" s="54"/>
      <c r="F23" s="7" t="s">
        <v>144</v>
      </c>
    </row>
    <row r="24" s="20" customFormat="1" ht="13.5" customHeight="1">
      <c r="A24" s="20" t="s">
        <v>39</v>
      </c>
    </row>
    <row r="25" spans="1:28" s="20" customFormat="1" ht="13.5" customHeight="1">
      <c r="A25" s="20" t="s">
        <v>40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0" s="124" customFormat="1" ht="27.75" customHeight="1" hidden="1">
      <c r="A26" s="97"/>
      <c r="B26" s="123"/>
      <c r="C26" s="123"/>
      <c r="D26" s="123"/>
      <c r="O26"/>
      <c r="P26"/>
      <c r="Q26"/>
      <c r="R26"/>
      <c r="S26"/>
      <c r="T26"/>
    </row>
    <row r="27" ht="12" customHeight="1"/>
  </sheetData>
  <mergeCells count="16">
    <mergeCell ref="A1:M1"/>
    <mergeCell ref="A13:A14"/>
    <mergeCell ref="A3:A4"/>
    <mergeCell ref="B3:B4"/>
    <mergeCell ref="C3:C4"/>
    <mergeCell ref="D3:F3"/>
    <mergeCell ref="G3:I3"/>
    <mergeCell ref="J3:L3"/>
    <mergeCell ref="F13:F14"/>
    <mergeCell ref="G13:G14"/>
    <mergeCell ref="M3:M4"/>
    <mergeCell ref="N12:T12"/>
    <mergeCell ref="B13:C13"/>
    <mergeCell ref="D13:E13"/>
    <mergeCell ref="H13:H14"/>
    <mergeCell ref="I13:I1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3"/>
  <sheetViews>
    <sheetView zoomScaleSheetLayoutView="100" workbookViewId="0" topLeftCell="A10">
      <selection activeCell="A27" sqref="A27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8.8515625" style="0" customWidth="1"/>
    <col min="4" max="4" width="8.7109375" style="0" customWidth="1"/>
    <col min="5" max="5" width="11.8515625" style="0" customWidth="1"/>
    <col min="6" max="6" width="15.7109375" style="0" customWidth="1"/>
    <col min="7" max="7" width="13.00390625" style="0" customWidth="1"/>
    <col min="8" max="11" width="12.57421875" style="0" customWidth="1"/>
    <col min="12" max="12" width="6.7109375" style="0" customWidth="1"/>
    <col min="13" max="13" width="7.8515625" style="0" customWidth="1"/>
    <col min="14" max="14" width="6.8515625" style="0" customWidth="1"/>
    <col min="15" max="15" width="10.28125" style="0" customWidth="1"/>
    <col min="16" max="17" width="10.421875" style="0" customWidth="1"/>
    <col min="18" max="18" width="8.57421875" style="0" customWidth="1"/>
    <col min="19" max="21" width="8.140625" style="0" customWidth="1"/>
    <col min="22" max="22" width="13.57421875" style="0" customWidth="1"/>
  </cols>
  <sheetData>
    <row r="1" spans="1:22" s="700" customFormat="1" ht="32.25" customHeight="1">
      <c r="A1" s="832" t="s">
        <v>30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687"/>
      <c r="O1" s="687"/>
      <c r="P1" s="687"/>
      <c r="Q1" s="687"/>
      <c r="R1" s="687"/>
      <c r="S1" s="687"/>
      <c r="T1" s="687"/>
      <c r="U1" s="687"/>
      <c r="V1" s="687"/>
    </row>
    <row r="2" spans="1:13" s="1" customFormat="1" ht="15" customHeight="1">
      <c r="A2" s="214" t="s">
        <v>31</v>
      </c>
      <c r="K2" s="701"/>
      <c r="M2" s="227" t="s">
        <v>408</v>
      </c>
    </row>
    <row r="3" spans="1:13" s="712" customFormat="1" ht="15" customHeight="1">
      <c r="A3" s="881" t="s">
        <v>268</v>
      </c>
      <c r="B3" s="936" t="s">
        <v>41</v>
      </c>
      <c r="C3" s="892"/>
      <c r="D3" s="872"/>
      <c r="E3" s="721" t="s">
        <v>481</v>
      </c>
      <c r="F3" s="937" t="s">
        <v>42</v>
      </c>
      <c r="G3" s="892"/>
      <c r="H3" s="872"/>
      <c r="I3" s="937" t="s">
        <v>43</v>
      </c>
      <c r="J3" s="892"/>
      <c r="K3" s="872"/>
      <c r="L3" s="884" t="s">
        <v>447</v>
      </c>
      <c r="M3" s="885"/>
    </row>
    <row r="4" spans="1:13" s="712" customFormat="1" ht="15" customHeight="1">
      <c r="A4" s="882"/>
      <c r="B4" s="938" t="s">
        <v>32</v>
      </c>
      <c r="C4" s="874"/>
      <c r="D4" s="875"/>
      <c r="E4" s="722"/>
      <c r="F4" s="873" t="s">
        <v>491</v>
      </c>
      <c r="G4" s="874"/>
      <c r="H4" s="875"/>
      <c r="I4" s="873" t="s">
        <v>492</v>
      </c>
      <c r="J4" s="874"/>
      <c r="K4" s="875"/>
      <c r="L4" s="886"/>
      <c r="M4" s="887"/>
    </row>
    <row r="5" spans="1:13" s="712" customFormat="1" ht="15" customHeight="1">
      <c r="A5" s="882"/>
      <c r="B5" s="706"/>
      <c r="C5" s="713" t="s">
        <v>45</v>
      </c>
      <c r="D5" s="713" t="s">
        <v>46</v>
      </c>
      <c r="E5" s="739" t="s">
        <v>142</v>
      </c>
      <c r="F5" s="713" t="s">
        <v>496</v>
      </c>
      <c r="G5" s="713" t="s">
        <v>497</v>
      </c>
      <c r="H5" s="713" t="s">
        <v>498</v>
      </c>
      <c r="I5" s="713" t="s">
        <v>496</v>
      </c>
      <c r="J5" s="713" t="s">
        <v>497</v>
      </c>
      <c r="K5" s="713" t="s">
        <v>498</v>
      </c>
      <c r="L5" s="886"/>
      <c r="M5" s="887"/>
    </row>
    <row r="6" spans="1:13" s="712" customFormat="1" ht="15" customHeight="1">
      <c r="A6" s="883"/>
      <c r="B6" s="719"/>
      <c r="C6" s="750" t="s">
        <v>50</v>
      </c>
      <c r="D6" s="718" t="s">
        <v>51</v>
      </c>
      <c r="E6" s="740" t="s">
        <v>52</v>
      </c>
      <c r="F6" s="718" t="s">
        <v>381</v>
      </c>
      <c r="G6" s="718" t="s">
        <v>53</v>
      </c>
      <c r="H6" s="718" t="s">
        <v>54</v>
      </c>
      <c r="I6" s="718" t="s">
        <v>381</v>
      </c>
      <c r="J6" s="718" t="s">
        <v>53</v>
      </c>
      <c r="K6" s="718" t="s">
        <v>54</v>
      </c>
      <c r="L6" s="888"/>
      <c r="M6" s="889"/>
    </row>
    <row r="7" spans="1:12" s="77" customFormat="1" ht="12.75" customHeight="1">
      <c r="A7" s="286" t="s">
        <v>241</v>
      </c>
      <c r="B7" s="143">
        <v>2</v>
      </c>
      <c r="C7" s="144">
        <v>2</v>
      </c>
      <c r="D7" s="144">
        <v>0</v>
      </c>
      <c r="E7" s="576">
        <v>51</v>
      </c>
      <c r="F7" s="576">
        <v>1601</v>
      </c>
      <c r="G7" s="573">
        <v>361</v>
      </c>
      <c r="H7" s="573">
        <v>1240</v>
      </c>
      <c r="I7" s="576">
        <v>115</v>
      </c>
      <c r="J7" s="576">
        <f aca="true" t="shared" si="0" ref="J7:J16">I7-K7</f>
        <v>72</v>
      </c>
      <c r="K7" s="576">
        <v>43</v>
      </c>
      <c r="L7" s="42" t="s">
        <v>396</v>
      </c>
    </row>
    <row r="8" spans="1:12" s="118" customFormat="1" ht="12.75" customHeight="1">
      <c r="A8" s="392" t="s">
        <v>442</v>
      </c>
      <c r="B8" s="161">
        <v>3</v>
      </c>
      <c r="C8" s="161">
        <v>3</v>
      </c>
      <c r="D8" s="161" t="s">
        <v>307</v>
      </c>
      <c r="E8" s="577">
        <v>67</v>
      </c>
      <c r="F8" s="577">
        <v>2159</v>
      </c>
      <c r="G8" s="574">
        <v>1111</v>
      </c>
      <c r="H8" s="574">
        <v>1048</v>
      </c>
      <c r="I8" s="577">
        <v>157</v>
      </c>
      <c r="J8" s="576">
        <f t="shared" si="0"/>
        <v>119</v>
      </c>
      <c r="K8" s="577">
        <v>38</v>
      </c>
      <c r="L8" s="40" t="s">
        <v>261</v>
      </c>
    </row>
    <row r="9" spans="1:12" s="77" customFormat="1" ht="12.75" customHeight="1">
      <c r="A9" s="286" t="s">
        <v>242</v>
      </c>
      <c r="B9" s="143">
        <v>2</v>
      </c>
      <c r="C9" s="144">
        <v>2</v>
      </c>
      <c r="D9" s="144">
        <v>0</v>
      </c>
      <c r="E9" s="576">
        <v>51</v>
      </c>
      <c r="F9" s="576">
        <v>1571</v>
      </c>
      <c r="G9" s="573">
        <v>369</v>
      </c>
      <c r="H9" s="573">
        <v>1202</v>
      </c>
      <c r="I9" s="576">
        <v>122</v>
      </c>
      <c r="J9" s="576">
        <f t="shared" si="0"/>
        <v>67</v>
      </c>
      <c r="K9" s="576">
        <v>55</v>
      </c>
      <c r="L9" s="42" t="s">
        <v>397</v>
      </c>
    </row>
    <row r="10" spans="1:12" s="118" customFormat="1" ht="12.75" customHeight="1">
      <c r="A10" s="392" t="s">
        <v>443</v>
      </c>
      <c r="B10" s="161">
        <v>3</v>
      </c>
      <c r="C10" s="161">
        <v>3</v>
      </c>
      <c r="D10" s="161" t="s">
        <v>307</v>
      </c>
      <c r="E10" s="577">
        <v>68</v>
      </c>
      <c r="F10" s="577">
        <v>1960</v>
      </c>
      <c r="G10" s="574">
        <v>1060</v>
      </c>
      <c r="H10" s="574">
        <v>900</v>
      </c>
      <c r="I10" s="577">
        <v>168</v>
      </c>
      <c r="J10" s="576">
        <f t="shared" si="0"/>
        <v>120</v>
      </c>
      <c r="K10" s="577">
        <v>48</v>
      </c>
      <c r="L10" s="40" t="s">
        <v>262</v>
      </c>
    </row>
    <row r="11" spans="1:12" s="77" customFormat="1" ht="12.75" customHeight="1">
      <c r="A11" s="286" t="s">
        <v>243</v>
      </c>
      <c r="B11" s="143">
        <v>2</v>
      </c>
      <c r="C11" s="144">
        <v>2</v>
      </c>
      <c r="D11" s="144">
        <v>0</v>
      </c>
      <c r="E11" s="576">
        <v>51</v>
      </c>
      <c r="F11" s="576">
        <v>1552</v>
      </c>
      <c r="G11" s="573">
        <v>426</v>
      </c>
      <c r="H11" s="573">
        <v>1126</v>
      </c>
      <c r="I11" s="576">
        <v>117</v>
      </c>
      <c r="J11" s="576">
        <f t="shared" si="0"/>
        <v>70</v>
      </c>
      <c r="K11" s="576">
        <v>47</v>
      </c>
      <c r="L11" s="42" t="s">
        <v>455</v>
      </c>
    </row>
    <row r="12" spans="1:12" s="118" customFormat="1" ht="12.75" customHeight="1">
      <c r="A12" s="392" t="s">
        <v>444</v>
      </c>
      <c r="B12" s="161">
        <v>4</v>
      </c>
      <c r="C12" s="161">
        <v>4</v>
      </c>
      <c r="D12" s="161" t="s">
        <v>307</v>
      </c>
      <c r="E12" s="577">
        <v>77</v>
      </c>
      <c r="F12" s="577">
        <v>2034</v>
      </c>
      <c r="G12" s="574">
        <v>1185</v>
      </c>
      <c r="H12" s="574">
        <v>849</v>
      </c>
      <c r="I12" s="577">
        <v>179</v>
      </c>
      <c r="J12" s="576">
        <f t="shared" si="0"/>
        <v>126</v>
      </c>
      <c r="K12" s="577">
        <v>53</v>
      </c>
      <c r="L12" s="40" t="s">
        <v>438</v>
      </c>
    </row>
    <row r="13" spans="1:12" s="77" customFormat="1" ht="12.75" customHeight="1">
      <c r="A13" s="286" t="s">
        <v>244</v>
      </c>
      <c r="B13" s="143">
        <v>2</v>
      </c>
      <c r="C13" s="144">
        <v>2</v>
      </c>
      <c r="D13" s="144">
        <v>0</v>
      </c>
      <c r="E13" s="576">
        <v>51</v>
      </c>
      <c r="F13" s="576">
        <v>1547</v>
      </c>
      <c r="G13" s="573">
        <v>435</v>
      </c>
      <c r="H13" s="573">
        <v>1112</v>
      </c>
      <c r="I13" s="576">
        <v>115</v>
      </c>
      <c r="J13" s="576">
        <f t="shared" si="0"/>
        <v>63</v>
      </c>
      <c r="K13" s="576">
        <v>52</v>
      </c>
      <c r="L13" s="42" t="s">
        <v>456</v>
      </c>
    </row>
    <row r="14" spans="1:12" s="118" customFormat="1" ht="12.75" customHeight="1">
      <c r="A14" s="392" t="s">
        <v>445</v>
      </c>
      <c r="B14" s="161">
        <v>4</v>
      </c>
      <c r="C14" s="161">
        <v>4</v>
      </c>
      <c r="D14" s="161" t="s">
        <v>307</v>
      </c>
      <c r="E14" s="577">
        <v>77</v>
      </c>
      <c r="F14" s="577">
        <v>2000</v>
      </c>
      <c r="G14" s="574">
        <v>1197</v>
      </c>
      <c r="H14" s="574">
        <v>803</v>
      </c>
      <c r="I14" s="577">
        <v>177</v>
      </c>
      <c r="J14" s="576">
        <f t="shared" si="0"/>
        <v>108</v>
      </c>
      <c r="K14" s="577">
        <v>69</v>
      </c>
      <c r="L14" s="40" t="s">
        <v>263</v>
      </c>
    </row>
    <row r="15" spans="1:13" s="77" customFormat="1" ht="12.75" customHeight="1">
      <c r="A15" s="286" t="s">
        <v>245</v>
      </c>
      <c r="B15" s="143">
        <v>2</v>
      </c>
      <c r="C15" s="144">
        <v>2</v>
      </c>
      <c r="D15" s="144" t="s">
        <v>621</v>
      </c>
      <c r="E15" s="576">
        <v>52</v>
      </c>
      <c r="F15" s="576">
        <v>1615</v>
      </c>
      <c r="G15" s="573">
        <v>463</v>
      </c>
      <c r="H15" s="573">
        <v>1152</v>
      </c>
      <c r="I15" s="576">
        <v>113</v>
      </c>
      <c r="J15" s="576">
        <f t="shared" si="0"/>
        <v>62</v>
      </c>
      <c r="K15" s="576">
        <v>51</v>
      </c>
      <c r="L15" s="942" t="s">
        <v>457</v>
      </c>
      <c r="M15" s="943"/>
    </row>
    <row r="16" spans="1:13" s="77" customFormat="1" ht="12.75" customHeight="1">
      <c r="A16" s="392" t="s">
        <v>446</v>
      </c>
      <c r="B16" s="143">
        <v>4</v>
      </c>
      <c r="C16" s="144">
        <v>4</v>
      </c>
      <c r="D16" s="144">
        <v>0</v>
      </c>
      <c r="E16" s="576">
        <v>77</v>
      </c>
      <c r="F16" s="576">
        <v>1951</v>
      </c>
      <c r="G16" s="573">
        <v>1167</v>
      </c>
      <c r="H16" s="573">
        <v>784</v>
      </c>
      <c r="I16" s="576">
        <v>174</v>
      </c>
      <c r="J16" s="576">
        <f t="shared" si="0"/>
        <v>108</v>
      </c>
      <c r="K16" s="576">
        <v>66</v>
      </c>
      <c r="L16" s="944" t="s">
        <v>264</v>
      </c>
      <c r="M16" s="945"/>
    </row>
    <row r="17" spans="1:13" s="77" customFormat="1" ht="12.75" customHeight="1">
      <c r="A17" s="87" t="s">
        <v>55</v>
      </c>
      <c r="B17" s="165">
        <v>6</v>
      </c>
      <c r="C17" s="166">
        <v>6</v>
      </c>
      <c r="D17" s="144">
        <v>0</v>
      </c>
      <c r="E17" s="576">
        <v>130</v>
      </c>
      <c r="F17" s="576">
        <v>3616</v>
      </c>
      <c r="G17" s="573">
        <v>1595</v>
      </c>
      <c r="H17" s="573">
        <v>2021</v>
      </c>
      <c r="I17" s="576">
        <v>287</v>
      </c>
      <c r="J17" s="576">
        <v>170</v>
      </c>
      <c r="K17" s="579">
        <v>117</v>
      </c>
      <c r="L17" s="836" t="s">
        <v>55</v>
      </c>
      <c r="M17" s="837"/>
    </row>
    <row r="18" spans="1:13" s="84" customFormat="1" ht="12.75" customHeight="1">
      <c r="A18" s="205" t="s">
        <v>361</v>
      </c>
      <c r="B18" s="306">
        <v>6</v>
      </c>
      <c r="C18" s="307">
        <v>6</v>
      </c>
      <c r="D18" s="308" t="s">
        <v>621</v>
      </c>
      <c r="E18" s="578">
        <v>130</v>
      </c>
      <c r="F18" s="578">
        <f>SUM(G18:H18)</f>
        <v>3790</v>
      </c>
      <c r="G18" s="575">
        <v>1583</v>
      </c>
      <c r="H18" s="575">
        <v>2207</v>
      </c>
      <c r="I18" s="578">
        <f>SUM(J18:K18)</f>
        <v>291</v>
      </c>
      <c r="J18" s="578">
        <v>165</v>
      </c>
      <c r="K18" s="580">
        <v>126</v>
      </c>
      <c r="L18" s="810" t="s">
        <v>361</v>
      </c>
      <c r="M18" s="811"/>
    </row>
    <row r="19" spans="1:22" s="84" customFormat="1" ht="10.5" customHeight="1">
      <c r="A19" s="82"/>
      <c r="B19" s="163"/>
      <c r="C19" s="163"/>
      <c r="D19" s="425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82"/>
    </row>
    <row r="20" spans="1:13" s="712" customFormat="1" ht="13.5" customHeight="1">
      <c r="A20" s="881" t="s">
        <v>268</v>
      </c>
      <c r="B20" s="937" t="s">
        <v>484</v>
      </c>
      <c r="C20" s="892"/>
      <c r="D20" s="872"/>
      <c r="E20" s="937" t="s">
        <v>485</v>
      </c>
      <c r="F20" s="872"/>
      <c r="G20" s="937" t="s">
        <v>44</v>
      </c>
      <c r="H20" s="872"/>
      <c r="I20" s="809" t="s">
        <v>487</v>
      </c>
      <c r="J20" s="714" t="s">
        <v>488</v>
      </c>
      <c r="K20" s="756" t="s">
        <v>407</v>
      </c>
      <c r="L20" s="884" t="s">
        <v>447</v>
      </c>
      <c r="M20" s="885"/>
    </row>
    <row r="21" spans="1:13" s="712" customFormat="1" ht="13.5" customHeight="1">
      <c r="A21" s="882"/>
      <c r="B21" s="867" t="s">
        <v>33</v>
      </c>
      <c r="C21" s="868"/>
      <c r="D21" s="869"/>
      <c r="E21" s="939" t="s">
        <v>493</v>
      </c>
      <c r="F21" s="940"/>
      <c r="G21" s="939" t="s">
        <v>494</v>
      </c>
      <c r="H21" s="940"/>
      <c r="I21" s="709"/>
      <c r="J21" s="722"/>
      <c r="K21" s="708"/>
      <c r="L21" s="886"/>
      <c r="M21" s="887"/>
    </row>
    <row r="22" spans="1:13" s="712" customFormat="1" ht="15" customHeight="1">
      <c r="A22" s="882"/>
      <c r="B22" s="721" t="s">
        <v>496</v>
      </c>
      <c r="C22" s="721" t="s">
        <v>497</v>
      </c>
      <c r="D22" s="815" t="s">
        <v>498</v>
      </c>
      <c r="E22" s="738" t="s">
        <v>34</v>
      </c>
      <c r="F22" s="895" t="s">
        <v>500</v>
      </c>
      <c r="G22" s="714" t="s">
        <v>207</v>
      </c>
      <c r="H22" s="896" t="s">
        <v>47</v>
      </c>
      <c r="I22" s="709"/>
      <c r="J22" s="722"/>
      <c r="K22" s="708"/>
      <c r="L22" s="886"/>
      <c r="M22" s="887"/>
    </row>
    <row r="23" spans="1:13" s="712" customFormat="1" ht="13.5" customHeight="1">
      <c r="A23" s="882"/>
      <c r="B23" s="711"/>
      <c r="C23" s="748"/>
      <c r="D23" s="707"/>
      <c r="E23" s="755"/>
      <c r="F23" s="706" t="s">
        <v>48</v>
      </c>
      <c r="G23" s="897"/>
      <c r="H23" s="707"/>
      <c r="I23" s="706" t="s">
        <v>25</v>
      </c>
      <c r="J23" s="748" t="s">
        <v>26</v>
      </c>
      <c r="K23" s="711"/>
      <c r="L23" s="886"/>
      <c r="M23" s="887"/>
    </row>
    <row r="24" spans="1:13" s="712" customFormat="1" ht="13.5" customHeight="1">
      <c r="A24" s="883"/>
      <c r="B24" s="717" t="s">
        <v>381</v>
      </c>
      <c r="C24" s="718" t="s">
        <v>511</v>
      </c>
      <c r="D24" s="716" t="s">
        <v>512</v>
      </c>
      <c r="E24" s="718" t="s">
        <v>513</v>
      </c>
      <c r="F24" s="762" t="s">
        <v>219</v>
      </c>
      <c r="G24" s="750" t="s">
        <v>35</v>
      </c>
      <c r="H24" s="716" t="s">
        <v>516</v>
      </c>
      <c r="I24" s="719" t="s">
        <v>36</v>
      </c>
      <c r="J24" s="718" t="s">
        <v>517</v>
      </c>
      <c r="K24" s="717" t="s">
        <v>490</v>
      </c>
      <c r="L24" s="888"/>
      <c r="M24" s="889"/>
    </row>
    <row r="25" spans="1:12" s="77" customFormat="1" ht="12" customHeight="1">
      <c r="A25" s="286" t="s">
        <v>241</v>
      </c>
      <c r="B25" s="144">
        <v>23</v>
      </c>
      <c r="C25" s="144">
        <v>15</v>
      </c>
      <c r="D25" s="144">
        <v>8</v>
      </c>
      <c r="E25" s="573">
        <v>689</v>
      </c>
      <c r="F25" s="576">
        <v>376</v>
      </c>
      <c r="G25" s="576">
        <v>1072</v>
      </c>
      <c r="H25" s="576">
        <v>514</v>
      </c>
      <c r="I25" s="576">
        <v>303</v>
      </c>
      <c r="J25" s="576">
        <v>25.5</v>
      </c>
      <c r="K25" s="576">
        <v>51</v>
      </c>
      <c r="L25" s="42" t="s">
        <v>396</v>
      </c>
    </row>
    <row r="26" spans="1:12" s="118" customFormat="1" ht="12" customHeight="1">
      <c r="A26" s="392" t="s">
        <v>442</v>
      </c>
      <c r="B26" s="161">
        <v>25</v>
      </c>
      <c r="C26" s="161" t="s">
        <v>975</v>
      </c>
      <c r="D26" s="161">
        <v>4</v>
      </c>
      <c r="E26" s="574">
        <v>964</v>
      </c>
      <c r="F26" s="577">
        <v>800</v>
      </c>
      <c r="G26" s="577">
        <v>703</v>
      </c>
      <c r="H26" s="577">
        <v>690</v>
      </c>
      <c r="I26" s="577">
        <v>104.6</v>
      </c>
      <c r="J26" s="577">
        <v>30.2</v>
      </c>
      <c r="K26" s="577">
        <v>66</v>
      </c>
      <c r="L26" s="40" t="s">
        <v>261</v>
      </c>
    </row>
    <row r="27" spans="1:12" s="77" customFormat="1" ht="12" customHeight="1">
      <c r="A27" s="286" t="s">
        <v>242</v>
      </c>
      <c r="B27" s="144">
        <v>24</v>
      </c>
      <c r="C27" s="144">
        <v>16</v>
      </c>
      <c r="D27" s="144">
        <v>8</v>
      </c>
      <c r="E27" s="573">
        <v>546</v>
      </c>
      <c r="F27" s="576">
        <v>457</v>
      </c>
      <c r="G27" s="576">
        <v>894</v>
      </c>
      <c r="H27" s="576">
        <v>529</v>
      </c>
      <c r="I27" s="576">
        <v>303</v>
      </c>
      <c r="J27" s="576">
        <v>26</v>
      </c>
      <c r="K27" s="576">
        <v>51</v>
      </c>
      <c r="L27" s="42" t="s">
        <v>397</v>
      </c>
    </row>
    <row r="28" spans="1:12" s="118" customFormat="1" ht="12" customHeight="1">
      <c r="A28" s="392" t="s">
        <v>443</v>
      </c>
      <c r="B28" s="161">
        <v>25</v>
      </c>
      <c r="C28" s="161" t="s">
        <v>975</v>
      </c>
      <c r="D28" s="161">
        <v>4</v>
      </c>
      <c r="E28" s="574">
        <v>762</v>
      </c>
      <c r="F28" s="577">
        <v>661</v>
      </c>
      <c r="G28" s="577">
        <v>676</v>
      </c>
      <c r="H28" s="577">
        <v>667</v>
      </c>
      <c r="I28" s="577">
        <v>104.8</v>
      </c>
      <c r="J28" s="577">
        <v>30.7</v>
      </c>
      <c r="K28" s="577">
        <v>68</v>
      </c>
      <c r="L28" s="40" t="s">
        <v>262</v>
      </c>
    </row>
    <row r="29" spans="1:12" s="77" customFormat="1" ht="12" customHeight="1">
      <c r="A29" s="286" t="s">
        <v>243</v>
      </c>
      <c r="B29" s="144">
        <v>24</v>
      </c>
      <c r="C29" s="144">
        <v>17</v>
      </c>
      <c r="D29" s="144">
        <v>7</v>
      </c>
      <c r="E29" s="573">
        <v>516</v>
      </c>
      <c r="F29" s="576">
        <v>493</v>
      </c>
      <c r="G29" s="576">
        <v>903</v>
      </c>
      <c r="H29" s="576">
        <v>517</v>
      </c>
      <c r="I29" s="576">
        <v>302.6</v>
      </c>
      <c r="J29" s="576">
        <v>30.5</v>
      </c>
      <c r="K29" s="576">
        <v>59</v>
      </c>
      <c r="L29" s="42" t="s">
        <v>455</v>
      </c>
    </row>
    <row r="30" spans="1:12" s="118" customFormat="1" ht="12" customHeight="1">
      <c r="A30" s="392" t="s">
        <v>444</v>
      </c>
      <c r="B30" s="161">
        <v>31</v>
      </c>
      <c r="C30" s="161" t="s">
        <v>975</v>
      </c>
      <c r="D30" s="161">
        <v>8</v>
      </c>
      <c r="E30" s="574">
        <v>708</v>
      </c>
      <c r="F30" s="577">
        <v>568</v>
      </c>
      <c r="G30" s="577">
        <v>766</v>
      </c>
      <c r="H30" s="577">
        <v>741</v>
      </c>
      <c r="I30" s="577">
        <v>115.559</v>
      </c>
      <c r="J30" s="577">
        <v>35.247</v>
      </c>
      <c r="K30" s="577">
        <v>83</v>
      </c>
      <c r="L30" s="40" t="s">
        <v>438</v>
      </c>
    </row>
    <row r="31" spans="1:12" s="77" customFormat="1" ht="12" customHeight="1">
      <c r="A31" s="286" t="s">
        <v>244</v>
      </c>
      <c r="B31" s="144">
        <v>24</v>
      </c>
      <c r="C31" s="144">
        <v>17</v>
      </c>
      <c r="D31" s="144">
        <v>7</v>
      </c>
      <c r="E31" s="573">
        <v>513</v>
      </c>
      <c r="F31" s="576">
        <v>464</v>
      </c>
      <c r="G31" s="576">
        <v>790</v>
      </c>
      <c r="H31" s="576">
        <v>511</v>
      </c>
      <c r="I31" s="576">
        <v>303</v>
      </c>
      <c r="J31" s="576">
        <v>32.3</v>
      </c>
      <c r="K31" s="576">
        <v>59</v>
      </c>
      <c r="L31" s="42" t="s">
        <v>456</v>
      </c>
    </row>
    <row r="32" spans="1:12" s="118" customFormat="1" ht="12" customHeight="1">
      <c r="A32" s="392" t="s">
        <v>445</v>
      </c>
      <c r="B32" s="161">
        <v>31</v>
      </c>
      <c r="C32" s="161" t="s">
        <v>975</v>
      </c>
      <c r="D32" s="161">
        <v>9</v>
      </c>
      <c r="E32" s="574">
        <v>644</v>
      </c>
      <c r="F32" s="577">
        <v>573</v>
      </c>
      <c r="G32" s="577">
        <v>723</v>
      </c>
      <c r="H32" s="577">
        <v>720</v>
      </c>
      <c r="I32" s="577">
        <v>115.5</v>
      </c>
      <c r="J32" s="577">
        <v>41.4</v>
      </c>
      <c r="K32" s="577">
        <v>84</v>
      </c>
      <c r="L32" s="40" t="s">
        <v>263</v>
      </c>
    </row>
    <row r="33" spans="1:13" s="77" customFormat="1" ht="12" customHeight="1">
      <c r="A33" s="286" t="s">
        <v>245</v>
      </c>
      <c r="B33" s="144">
        <v>26</v>
      </c>
      <c r="C33" s="144">
        <v>17</v>
      </c>
      <c r="D33" s="144">
        <v>9</v>
      </c>
      <c r="E33" s="573">
        <v>511</v>
      </c>
      <c r="F33" s="576">
        <v>476</v>
      </c>
      <c r="G33" s="576">
        <v>872</v>
      </c>
      <c r="H33" s="576">
        <v>586</v>
      </c>
      <c r="I33" s="576">
        <v>305</v>
      </c>
      <c r="J33" s="576">
        <v>33</v>
      </c>
      <c r="K33" s="576">
        <v>59</v>
      </c>
      <c r="L33" s="942" t="s">
        <v>457</v>
      </c>
      <c r="M33" s="943"/>
    </row>
    <row r="34" spans="1:13" s="77" customFormat="1" ht="12" customHeight="1">
      <c r="A34" s="392" t="s">
        <v>446</v>
      </c>
      <c r="B34" s="144">
        <v>32</v>
      </c>
      <c r="C34" s="144" t="s">
        <v>975</v>
      </c>
      <c r="D34" s="144">
        <v>9</v>
      </c>
      <c r="E34" s="573">
        <v>592</v>
      </c>
      <c r="F34" s="576">
        <v>519</v>
      </c>
      <c r="G34" s="576">
        <v>685</v>
      </c>
      <c r="H34" s="576">
        <v>673</v>
      </c>
      <c r="I34" s="576">
        <v>127</v>
      </c>
      <c r="J34" s="576">
        <v>41</v>
      </c>
      <c r="K34" s="576">
        <v>81</v>
      </c>
      <c r="L34" s="944" t="s">
        <v>264</v>
      </c>
      <c r="M34" s="945"/>
    </row>
    <row r="35" spans="1:13" s="77" customFormat="1" ht="12" customHeight="1">
      <c r="A35" s="87" t="s">
        <v>55</v>
      </c>
      <c r="B35" s="166">
        <v>58</v>
      </c>
      <c r="C35" s="166">
        <v>40</v>
      </c>
      <c r="D35" s="166">
        <v>18</v>
      </c>
      <c r="E35" s="573">
        <v>1159</v>
      </c>
      <c r="F35" s="576">
        <v>1062</v>
      </c>
      <c r="G35" s="576">
        <v>1596</v>
      </c>
      <c r="H35" s="576">
        <v>1339</v>
      </c>
      <c r="I35" s="576">
        <v>432.2</v>
      </c>
      <c r="J35" s="576">
        <v>73.7</v>
      </c>
      <c r="K35" s="579">
        <v>143</v>
      </c>
      <c r="L35" s="836" t="s">
        <v>55</v>
      </c>
      <c r="M35" s="837"/>
    </row>
    <row r="36" spans="1:13" s="84" customFormat="1" ht="12" customHeight="1">
      <c r="A36" s="205" t="s">
        <v>361</v>
      </c>
      <c r="B36" s="307">
        <f>SUM(C36:D36)</f>
        <v>55</v>
      </c>
      <c r="C36" s="307">
        <v>38</v>
      </c>
      <c r="D36" s="307">
        <v>17</v>
      </c>
      <c r="E36" s="575">
        <v>1100</v>
      </c>
      <c r="F36" s="578">
        <v>983</v>
      </c>
      <c r="G36" s="578">
        <v>1755</v>
      </c>
      <c r="H36" s="578">
        <v>1425</v>
      </c>
      <c r="I36" s="578">
        <v>432</v>
      </c>
      <c r="J36" s="578">
        <v>74</v>
      </c>
      <c r="K36" s="580">
        <v>139</v>
      </c>
      <c r="L36" s="810" t="s">
        <v>361</v>
      </c>
      <c r="M36" s="811"/>
    </row>
    <row r="37" spans="1:22" s="20" customFormat="1" ht="13.5" customHeight="1">
      <c r="A37" s="19" t="s">
        <v>386</v>
      </c>
      <c r="B37" s="51"/>
      <c r="C37" s="51"/>
      <c r="D37" s="51"/>
      <c r="E37" s="51"/>
      <c r="G37" s="53" t="s">
        <v>37</v>
      </c>
      <c r="H37" s="941" t="s">
        <v>143</v>
      </c>
      <c r="I37" s="941"/>
      <c r="J37" s="941"/>
      <c r="K37" s="941"/>
      <c r="L37" s="941"/>
      <c r="M37" s="941"/>
      <c r="N37" s="164"/>
      <c r="O37" s="164"/>
      <c r="P37" s="164"/>
      <c r="Q37" s="164"/>
      <c r="R37" s="164"/>
      <c r="S37" s="164"/>
      <c r="T37" s="164"/>
      <c r="U37" s="164"/>
      <c r="V37" s="54"/>
    </row>
    <row r="38" spans="1:9" s="20" customFormat="1" ht="14.25" customHeight="1">
      <c r="A38" s="54" t="s">
        <v>38</v>
      </c>
      <c r="B38" s="54"/>
      <c r="C38" s="54"/>
      <c r="D38" s="54"/>
      <c r="E38" s="54"/>
      <c r="I38" s="7" t="s">
        <v>144</v>
      </c>
    </row>
    <row r="39" s="20" customFormat="1" ht="14.25" customHeight="1">
      <c r="A39" s="20" t="s">
        <v>39</v>
      </c>
    </row>
    <row r="40" s="20" customFormat="1" ht="14.25" customHeight="1"/>
    <row r="41" ht="12.75">
      <c r="A41" s="156"/>
    </row>
    <row r="42" ht="12.75">
      <c r="A42" s="156"/>
    </row>
    <row r="43" ht="12.75">
      <c r="A43" s="156"/>
    </row>
    <row r="44" ht="12.75">
      <c r="A44" s="156"/>
    </row>
    <row r="45" ht="12.75">
      <c r="A45" s="156"/>
    </row>
    <row r="46" ht="12.75">
      <c r="A46" s="156"/>
    </row>
    <row r="47" ht="12.75">
      <c r="A47" s="156"/>
    </row>
    <row r="48" ht="12.75">
      <c r="A48" s="156"/>
    </row>
    <row r="49" ht="12.75">
      <c r="A49" s="156"/>
    </row>
    <row r="50" ht="12.75">
      <c r="A50" s="156"/>
    </row>
    <row r="51" ht="12.75">
      <c r="A51" s="156"/>
    </row>
    <row r="52" ht="12.75">
      <c r="A52" s="156"/>
    </row>
    <row r="53" ht="12.75">
      <c r="A53" s="156"/>
    </row>
    <row r="54" ht="12.75">
      <c r="A54" s="156"/>
    </row>
    <row r="55" ht="12.75">
      <c r="A55" s="156"/>
    </row>
    <row r="56" ht="12.75">
      <c r="A56" s="156"/>
    </row>
    <row r="57" ht="12.75">
      <c r="A57" s="156"/>
    </row>
    <row r="58" ht="12.75">
      <c r="A58" s="156"/>
    </row>
    <row r="59" ht="12.75">
      <c r="A59" s="156"/>
    </row>
    <row r="60" ht="12.75">
      <c r="A60" s="156"/>
    </row>
    <row r="61" ht="12.75">
      <c r="A61" s="156"/>
    </row>
    <row r="62" ht="12.75">
      <c r="A62" s="156"/>
    </row>
    <row r="63" ht="12.75">
      <c r="A63" s="156"/>
    </row>
    <row r="64" ht="12.75">
      <c r="A64" s="156"/>
    </row>
    <row r="65" ht="12.75">
      <c r="A65" s="156"/>
    </row>
    <row r="66" ht="12.75">
      <c r="A66" s="156"/>
    </row>
    <row r="67" ht="12.75">
      <c r="A67" s="156"/>
    </row>
    <row r="68" ht="12.75">
      <c r="A68" s="156"/>
    </row>
    <row r="69" ht="12.75">
      <c r="A69" s="156"/>
    </row>
    <row r="70" ht="12.75">
      <c r="A70" s="156"/>
    </row>
    <row r="71" ht="12.75">
      <c r="A71" s="156"/>
    </row>
    <row r="72" ht="12.75">
      <c r="A72" s="156"/>
    </row>
    <row r="73" ht="12.75">
      <c r="A73" s="156"/>
    </row>
    <row r="74" ht="12.75">
      <c r="A74" s="156"/>
    </row>
    <row r="75" ht="12.75">
      <c r="A75" s="156"/>
    </row>
    <row r="76" ht="12.75">
      <c r="A76" s="156"/>
    </row>
    <row r="77" ht="12.75">
      <c r="A77" s="156"/>
    </row>
    <row r="78" ht="12.75">
      <c r="A78" s="156"/>
    </row>
    <row r="79" ht="12.75">
      <c r="A79" s="156"/>
    </row>
    <row r="80" ht="12.75">
      <c r="A80" s="156"/>
    </row>
    <row r="81" ht="12.75">
      <c r="A81" s="156"/>
    </row>
    <row r="82" ht="12.75">
      <c r="A82" s="156"/>
    </row>
    <row r="83" ht="12.75">
      <c r="A83" s="156"/>
    </row>
    <row r="84" ht="12.75">
      <c r="A84" s="156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96" ht="12.75">
      <c r="A96" s="156"/>
    </row>
    <row r="97" ht="12.75">
      <c r="A97" s="156"/>
    </row>
    <row r="98" ht="12.75">
      <c r="A98" s="156"/>
    </row>
    <row r="99" ht="12.75">
      <c r="A99" s="156"/>
    </row>
    <row r="100" ht="12.75">
      <c r="A100" s="156"/>
    </row>
    <row r="101" ht="12.75">
      <c r="A101" s="156"/>
    </row>
    <row r="102" ht="12.75">
      <c r="A102" s="156"/>
    </row>
    <row r="103" ht="12.75">
      <c r="A103" s="156"/>
    </row>
    <row r="104" ht="12.75">
      <c r="A104" s="156"/>
    </row>
    <row r="105" ht="12.75">
      <c r="A105" s="156"/>
    </row>
    <row r="106" ht="12.75">
      <c r="A106" s="156"/>
    </row>
    <row r="107" ht="12.75">
      <c r="A107" s="156"/>
    </row>
    <row r="108" ht="12.75">
      <c r="A108" s="156"/>
    </row>
    <row r="109" ht="12.75">
      <c r="A109" s="156"/>
    </row>
    <row r="110" ht="12.75">
      <c r="A110" s="156"/>
    </row>
    <row r="111" ht="12.75">
      <c r="A111" s="156"/>
    </row>
    <row r="112" ht="12.75">
      <c r="A112" s="156"/>
    </row>
    <row r="113" ht="12.75">
      <c r="A113" s="156"/>
    </row>
    <row r="114" ht="12.75">
      <c r="A114" s="156"/>
    </row>
    <row r="115" ht="12.75">
      <c r="A115" s="156"/>
    </row>
    <row r="116" ht="12.75">
      <c r="A116" s="156"/>
    </row>
    <row r="117" ht="12.75">
      <c r="A117" s="156"/>
    </row>
    <row r="118" ht="12.75">
      <c r="A118" s="156"/>
    </row>
    <row r="119" ht="12.75">
      <c r="A119" s="156"/>
    </row>
    <row r="120" ht="12.75">
      <c r="A120" s="156"/>
    </row>
    <row r="121" ht="12.75">
      <c r="A121" s="156"/>
    </row>
    <row r="122" ht="12.75">
      <c r="A122" s="156"/>
    </row>
    <row r="123" ht="12.75">
      <c r="A123" s="156"/>
    </row>
    <row r="124" ht="12.75">
      <c r="A124" s="156"/>
    </row>
    <row r="125" ht="12.75">
      <c r="A125" s="156"/>
    </row>
    <row r="126" ht="12.75">
      <c r="A126" s="156"/>
    </row>
    <row r="127" ht="12.75">
      <c r="A127" s="156"/>
    </row>
    <row r="128" ht="12.75">
      <c r="A128" s="156"/>
    </row>
    <row r="129" ht="12.75">
      <c r="A129" s="156"/>
    </row>
    <row r="130" spans="1:2" ht="12.75">
      <c r="A130" s="156"/>
      <c r="B130" t="s">
        <v>29</v>
      </c>
    </row>
    <row r="131" ht="12.75">
      <c r="A131" s="156"/>
    </row>
    <row r="132" ht="12.75">
      <c r="A132" s="156"/>
    </row>
    <row r="133" ht="12.75">
      <c r="A133" s="156"/>
    </row>
  </sheetData>
  <mergeCells count="26">
    <mergeCell ref="H37:M37"/>
    <mergeCell ref="A1:M1"/>
    <mergeCell ref="L15:M15"/>
    <mergeCell ref="L16:M16"/>
    <mergeCell ref="L17:M17"/>
    <mergeCell ref="L18:M18"/>
    <mergeCell ref="L33:M33"/>
    <mergeCell ref="L34:M34"/>
    <mergeCell ref="L35:M35"/>
    <mergeCell ref="L36:M36"/>
    <mergeCell ref="B20:D20"/>
    <mergeCell ref="E20:F20"/>
    <mergeCell ref="G20:H20"/>
    <mergeCell ref="B21:D21"/>
    <mergeCell ref="E21:F21"/>
    <mergeCell ref="G21:H21"/>
    <mergeCell ref="L20:M24"/>
    <mergeCell ref="A20:A24"/>
    <mergeCell ref="A3:A6"/>
    <mergeCell ref="B3:D3"/>
    <mergeCell ref="F3:H3"/>
    <mergeCell ref="I3:K3"/>
    <mergeCell ref="B4:D4"/>
    <mergeCell ref="F4:H4"/>
    <mergeCell ref="I4:K4"/>
    <mergeCell ref="L3:M6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7"/>
  <sheetViews>
    <sheetView zoomScaleSheetLayoutView="100" workbookViewId="0" topLeftCell="A10">
      <selection activeCell="G21" sqref="G21:H21"/>
    </sheetView>
  </sheetViews>
  <sheetFormatPr defaultColWidth="9.140625" defaultRowHeight="12.75"/>
  <cols>
    <col min="1" max="1" width="15.7109375" style="0" customWidth="1"/>
    <col min="2" max="2" width="9.421875" style="0" customWidth="1"/>
    <col min="3" max="4" width="8.7109375" style="0" customWidth="1"/>
    <col min="5" max="5" width="9.8515625" style="0" customWidth="1"/>
    <col min="6" max="6" width="12.140625" style="0" customWidth="1"/>
    <col min="7" max="7" width="11.28125" style="0" customWidth="1"/>
    <col min="8" max="9" width="9.8515625" style="0" customWidth="1"/>
    <col min="10" max="11" width="10.7109375" style="0" customWidth="1"/>
    <col min="12" max="12" width="14.8515625" style="0" customWidth="1"/>
    <col min="13" max="13" width="15.140625" style="0" customWidth="1"/>
    <col min="14" max="15" width="6.7109375" style="0" customWidth="1"/>
    <col min="16" max="16" width="9.28125" style="0" customWidth="1"/>
    <col min="17" max="17" width="12.00390625" style="0" customWidth="1"/>
    <col min="18" max="18" width="9.28125" style="0" bestFit="1" customWidth="1"/>
    <col min="19" max="19" width="8.57421875" style="0" customWidth="1"/>
    <col min="20" max="21" width="10.7109375" style="0" customWidth="1"/>
    <col min="22" max="22" width="9.7109375" style="0" customWidth="1"/>
    <col min="23" max="23" width="15.421875" style="0" customWidth="1"/>
  </cols>
  <sheetData>
    <row r="1" spans="1:23" s="22" customFormat="1" ht="32.25" customHeight="1">
      <c r="A1" s="901" t="s">
        <v>57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13" s="1" customFormat="1" ht="13.5" customHeight="1">
      <c r="A2" s="214" t="s">
        <v>31</v>
      </c>
      <c r="K2" s="701"/>
      <c r="M2" s="227" t="s">
        <v>408</v>
      </c>
    </row>
    <row r="3" spans="1:13" s="712" customFormat="1" ht="14.25" customHeight="1">
      <c r="A3" s="881" t="s">
        <v>268</v>
      </c>
      <c r="B3" s="949" t="s">
        <v>41</v>
      </c>
      <c r="C3" s="885"/>
      <c r="D3" s="946"/>
      <c r="E3" s="747"/>
      <c r="F3" s="713" t="s">
        <v>481</v>
      </c>
      <c r="G3" s="878" t="s">
        <v>42</v>
      </c>
      <c r="H3" s="885"/>
      <c r="I3" s="946"/>
      <c r="J3" s="878" t="s">
        <v>43</v>
      </c>
      <c r="K3" s="885"/>
      <c r="L3" s="946"/>
      <c r="M3" s="884" t="s">
        <v>450</v>
      </c>
    </row>
    <row r="4" spans="1:13" s="712" customFormat="1" ht="14.25" customHeight="1">
      <c r="A4" s="882"/>
      <c r="B4" s="930" t="s">
        <v>89</v>
      </c>
      <c r="C4" s="887"/>
      <c r="D4" s="882"/>
      <c r="E4" s="707"/>
      <c r="F4" s="748"/>
      <c r="G4" s="886" t="s">
        <v>90</v>
      </c>
      <c r="H4" s="887"/>
      <c r="I4" s="882"/>
      <c r="J4" s="886" t="s">
        <v>91</v>
      </c>
      <c r="K4" s="887"/>
      <c r="L4" s="882"/>
      <c r="M4" s="886"/>
    </row>
    <row r="5" spans="1:13" s="712" customFormat="1" ht="14.25" customHeight="1">
      <c r="A5" s="882"/>
      <c r="B5" s="706"/>
      <c r="C5" s="713" t="s">
        <v>95</v>
      </c>
      <c r="D5" s="713" t="s">
        <v>96</v>
      </c>
      <c r="E5" s="713" t="s">
        <v>97</v>
      </c>
      <c r="F5" s="749" t="s">
        <v>98</v>
      </c>
      <c r="G5" s="713" t="s">
        <v>99</v>
      </c>
      <c r="H5" s="713" t="s">
        <v>100</v>
      </c>
      <c r="I5" s="713" t="s">
        <v>101</v>
      </c>
      <c r="J5" s="713" t="s">
        <v>99</v>
      </c>
      <c r="K5" s="713" t="s">
        <v>100</v>
      </c>
      <c r="L5" s="713" t="s">
        <v>101</v>
      </c>
      <c r="M5" s="886"/>
    </row>
    <row r="6" spans="1:13" s="712" customFormat="1" ht="14.25" customHeight="1">
      <c r="A6" s="883"/>
      <c r="B6" s="719"/>
      <c r="C6" s="750" t="s">
        <v>50</v>
      </c>
      <c r="D6" s="718" t="s">
        <v>51</v>
      </c>
      <c r="E6" s="718"/>
      <c r="F6" s="750" t="s">
        <v>52</v>
      </c>
      <c r="G6" s="718" t="s">
        <v>381</v>
      </c>
      <c r="H6" s="718" t="s">
        <v>511</v>
      </c>
      <c r="I6" s="718" t="s">
        <v>512</v>
      </c>
      <c r="J6" s="718" t="s">
        <v>510</v>
      </c>
      <c r="K6" s="718" t="s">
        <v>511</v>
      </c>
      <c r="L6" s="718" t="s">
        <v>512</v>
      </c>
      <c r="M6" s="888"/>
    </row>
    <row r="7" spans="1:13" s="168" customFormat="1" ht="12" customHeight="1">
      <c r="A7" s="134" t="s">
        <v>73</v>
      </c>
      <c r="B7" s="588">
        <v>2</v>
      </c>
      <c r="C7" s="584">
        <v>1</v>
      </c>
      <c r="D7" s="582" t="s">
        <v>385</v>
      </c>
      <c r="E7" s="584">
        <v>1</v>
      </c>
      <c r="F7" s="595">
        <v>60</v>
      </c>
      <c r="G7" s="573">
        <v>1985</v>
      </c>
      <c r="H7" s="592">
        <v>1754</v>
      </c>
      <c r="I7" s="592">
        <v>231</v>
      </c>
      <c r="J7" s="592">
        <v>129</v>
      </c>
      <c r="K7" s="592">
        <f aca="true" t="shared" si="0" ref="K7:K15">J7-L7</f>
        <v>112</v>
      </c>
      <c r="L7" s="599">
        <v>17</v>
      </c>
      <c r="M7" s="160" t="s">
        <v>396</v>
      </c>
    </row>
    <row r="8" spans="1:13" s="76" customFormat="1" ht="12" customHeight="1">
      <c r="A8" s="167" t="s">
        <v>58</v>
      </c>
      <c r="B8" s="584">
        <v>1</v>
      </c>
      <c r="C8" s="584">
        <v>1</v>
      </c>
      <c r="D8" s="581" t="s">
        <v>307</v>
      </c>
      <c r="E8" s="584" t="s">
        <v>59</v>
      </c>
      <c r="F8" s="595">
        <v>9</v>
      </c>
      <c r="G8" s="592">
        <v>247</v>
      </c>
      <c r="H8" s="592">
        <v>109</v>
      </c>
      <c r="I8" s="592">
        <v>138</v>
      </c>
      <c r="J8" s="592">
        <v>23</v>
      </c>
      <c r="K8" s="592">
        <f t="shared" si="0"/>
        <v>17</v>
      </c>
      <c r="L8" s="599">
        <v>6</v>
      </c>
      <c r="M8" s="162" t="s">
        <v>68</v>
      </c>
    </row>
    <row r="9" spans="1:13" s="168" customFormat="1" ht="12" customHeight="1">
      <c r="A9" s="135" t="s">
        <v>77</v>
      </c>
      <c r="B9" s="588">
        <v>2</v>
      </c>
      <c r="C9" s="584">
        <v>1</v>
      </c>
      <c r="D9" s="582" t="s">
        <v>307</v>
      </c>
      <c r="E9" s="584">
        <v>1</v>
      </c>
      <c r="F9" s="595">
        <v>60</v>
      </c>
      <c r="G9" s="573">
        <v>1840</v>
      </c>
      <c r="H9" s="592">
        <v>1526</v>
      </c>
      <c r="I9" s="592">
        <v>314</v>
      </c>
      <c r="J9" s="592">
        <v>128</v>
      </c>
      <c r="K9" s="592">
        <f t="shared" si="0"/>
        <v>110</v>
      </c>
      <c r="L9" s="599">
        <v>18</v>
      </c>
      <c r="M9" s="86" t="s">
        <v>64</v>
      </c>
    </row>
    <row r="10" spans="1:13" s="76" customFormat="1" ht="12" customHeight="1">
      <c r="A10" s="167" t="s">
        <v>60</v>
      </c>
      <c r="B10" s="584">
        <v>1</v>
      </c>
      <c r="C10" s="584">
        <v>1</v>
      </c>
      <c r="D10" s="581" t="s">
        <v>307</v>
      </c>
      <c r="E10" s="584" t="s">
        <v>59</v>
      </c>
      <c r="F10" s="595">
        <v>9</v>
      </c>
      <c r="G10" s="592">
        <v>197</v>
      </c>
      <c r="H10" s="592">
        <v>80</v>
      </c>
      <c r="I10" s="592">
        <v>117</v>
      </c>
      <c r="J10" s="592">
        <v>22</v>
      </c>
      <c r="K10" s="592">
        <f t="shared" si="0"/>
        <v>17</v>
      </c>
      <c r="L10" s="599">
        <v>5</v>
      </c>
      <c r="M10" s="162" t="s">
        <v>69</v>
      </c>
    </row>
    <row r="11" spans="1:13" s="168" customFormat="1" ht="12" customHeight="1">
      <c r="A11" s="135" t="s">
        <v>76</v>
      </c>
      <c r="B11" s="585">
        <v>2</v>
      </c>
      <c r="C11" s="585">
        <v>1</v>
      </c>
      <c r="D11" s="581" t="s">
        <v>307</v>
      </c>
      <c r="E11" s="585">
        <v>1</v>
      </c>
      <c r="F11" s="576">
        <v>60</v>
      </c>
      <c r="G11" s="573">
        <v>1798</v>
      </c>
      <c r="H11" s="573">
        <v>1353</v>
      </c>
      <c r="I11" s="573">
        <v>445</v>
      </c>
      <c r="J11" s="573">
        <v>128</v>
      </c>
      <c r="K11" s="592">
        <f t="shared" si="0"/>
        <v>110</v>
      </c>
      <c r="L11" s="600">
        <v>18</v>
      </c>
      <c r="M11" s="86" t="s">
        <v>65</v>
      </c>
    </row>
    <row r="12" spans="1:13" s="76" customFormat="1" ht="12" customHeight="1">
      <c r="A12" s="167" t="s">
        <v>61</v>
      </c>
      <c r="B12" s="584" t="s">
        <v>307</v>
      </c>
      <c r="C12" s="584" t="s">
        <v>307</v>
      </c>
      <c r="D12" s="581" t="s">
        <v>307</v>
      </c>
      <c r="E12" s="584" t="s">
        <v>59</v>
      </c>
      <c r="F12" s="595" t="s">
        <v>307</v>
      </c>
      <c r="G12" s="592" t="s">
        <v>307</v>
      </c>
      <c r="H12" s="592" t="s">
        <v>307</v>
      </c>
      <c r="I12" s="592" t="s">
        <v>307</v>
      </c>
      <c r="J12" s="592" t="s">
        <v>307</v>
      </c>
      <c r="K12" s="592" t="s">
        <v>307</v>
      </c>
      <c r="L12" s="599" t="s">
        <v>307</v>
      </c>
      <c r="M12" s="162" t="s">
        <v>70</v>
      </c>
    </row>
    <row r="13" spans="1:13" s="168" customFormat="1" ht="12" customHeight="1">
      <c r="A13" s="135" t="s">
        <v>75</v>
      </c>
      <c r="B13" s="585">
        <v>2</v>
      </c>
      <c r="C13" s="585">
        <v>1</v>
      </c>
      <c r="D13" s="581" t="s">
        <v>307</v>
      </c>
      <c r="E13" s="585">
        <v>1</v>
      </c>
      <c r="F13" s="576">
        <v>60</v>
      </c>
      <c r="G13" s="573">
        <v>1758</v>
      </c>
      <c r="H13" s="573">
        <v>1267</v>
      </c>
      <c r="I13" s="573">
        <v>491</v>
      </c>
      <c r="J13" s="573">
        <v>128</v>
      </c>
      <c r="K13" s="592">
        <f t="shared" si="0"/>
        <v>110</v>
      </c>
      <c r="L13" s="600">
        <v>18</v>
      </c>
      <c r="M13" s="86" t="s">
        <v>66</v>
      </c>
    </row>
    <row r="14" spans="1:13" s="76" customFormat="1" ht="12" customHeight="1">
      <c r="A14" s="167" t="s">
        <v>62</v>
      </c>
      <c r="B14" s="584" t="s">
        <v>307</v>
      </c>
      <c r="C14" s="584" t="s">
        <v>307</v>
      </c>
      <c r="D14" s="581" t="s">
        <v>307</v>
      </c>
      <c r="E14" s="584" t="s">
        <v>59</v>
      </c>
      <c r="F14" s="595" t="s">
        <v>307</v>
      </c>
      <c r="G14" s="592" t="s">
        <v>307</v>
      </c>
      <c r="H14" s="592" t="s">
        <v>307</v>
      </c>
      <c r="I14" s="592" t="s">
        <v>307</v>
      </c>
      <c r="J14" s="592" t="s">
        <v>307</v>
      </c>
      <c r="K14" s="592" t="s">
        <v>307</v>
      </c>
      <c r="L14" s="599" t="s">
        <v>307</v>
      </c>
      <c r="M14" s="162" t="s">
        <v>71</v>
      </c>
    </row>
    <row r="15" spans="1:13" s="168" customFormat="1" ht="12" customHeight="1">
      <c r="A15" s="135" t="s">
        <v>74</v>
      </c>
      <c r="B15" s="585">
        <v>2</v>
      </c>
      <c r="C15" s="585">
        <v>1</v>
      </c>
      <c r="D15" s="581" t="s">
        <v>307</v>
      </c>
      <c r="E15" s="585">
        <v>1</v>
      </c>
      <c r="F15" s="576">
        <v>60</v>
      </c>
      <c r="G15" s="573">
        <v>1811</v>
      </c>
      <c r="H15" s="573">
        <v>1272</v>
      </c>
      <c r="I15" s="573">
        <v>539</v>
      </c>
      <c r="J15" s="573">
        <v>126</v>
      </c>
      <c r="K15" s="592">
        <f t="shared" si="0"/>
        <v>109</v>
      </c>
      <c r="L15" s="600">
        <v>17</v>
      </c>
      <c r="M15" s="86" t="s">
        <v>67</v>
      </c>
    </row>
    <row r="16" spans="1:13" s="76" customFormat="1" ht="12" customHeight="1">
      <c r="A16" s="167" t="s">
        <v>63</v>
      </c>
      <c r="B16" s="585" t="s">
        <v>59</v>
      </c>
      <c r="C16" s="585" t="s">
        <v>59</v>
      </c>
      <c r="D16" s="581" t="s">
        <v>307</v>
      </c>
      <c r="E16" s="584" t="s">
        <v>59</v>
      </c>
      <c r="F16" s="576" t="s">
        <v>59</v>
      </c>
      <c r="G16" s="573" t="s">
        <v>59</v>
      </c>
      <c r="H16" s="573" t="s">
        <v>59</v>
      </c>
      <c r="I16" s="573" t="s">
        <v>59</v>
      </c>
      <c r="J16" s="573" t="s">
        <v>59</v>
      </c>
      <c r="K16" s="573" t="s">
        <v>59</v>
      </c>
      <c r="L16" s="600" t="s">
        <v>59</v>
      </c>
      <c r="M16" s="162" t="s">
        <v>72</v>
      </c>
    </row>
    <row r="17" spans="1:13" s="168" customFormat="1" ht="12" customHeight="1">
      <c r="A17" s="87" t="s">
        <v>103</v>
      </c>
      <c r="B17" s="589">
        <v>2</v>
      </c>
      <c r="C17" s="590">
        <v>1</v>
      </c>
      <c r="D17" s="581" t="s">
        <v>307</v>
      </c>
      <c r="E17" s="586">
        <v>1</v>
      </c>
      <c r="F17" s="596">
        <v>60</v>
      </c>
      <c r="G17" s="593">
        <v>1865</v>
      </c>
      <c r="H17" s="593">
        <v>1328</v>
      </c>
      <c r="I17" s="593">
        <v>537</v>
      </c>
      <c r="J17" s="593">
        <v>125</v>
      </c>
      <c r="K17" s="593">
        <v>107</v>
      </c>
      <c r="L17" s="601">
        <v>18</v>
      </c>
      <c r="M17" s="57" t="s">
        <v>103</v>
      </c>
    </row>
    <row r="18" spans="1:13" s="169" customFormat="1" ht="12" customHeight="1">
      <c r="A18" s="205" t="s">
        <v>361</v>
      </c>
      <c r="B18" s="591">
        <v>2</v>
      </c>
      <c r="C18" s="587">
        <v>2</v>
      </c>
      <c r="D18" s="583" t="s">
        <v>621</v>
      </c>
      <c r="E18" s="587" t="s">
        <v>528</v>
      </c>
      <c r="F18" s="597">
        <v>58</v>
      </c>
      <c r="G18" s="594">
        <f>SUM(H18:I18)</f>
        <v>1958</v>
      </c>
      <c r="H18" s="594">
        <v>1423</v>
      </c>
      <c r="I18" s="594">
        <v>535</v>
      </c>
      <c r="J18" s="594">
        <f>SUM(K18:L18)</f>
        <v>121</v>
      </c>
      <c r="K18" s="594">
        <v>100</v>
      </c>
      <c r="L18" s="602">
        <v>21</v>
      </c>
      <c r="M18" s="305" t="s">
        <v>361</v>
      </c>
    </row>
    <row r="19" spans="1:23" s="20" customFormat="1" ht="9.75" customHeight="1">
      <c r="A19" s="19"/>
      <c r="B19" s="51"/>
      <c r="C19" s="51"/>
      <c r="D19" s="51"/>
      <c r="E19" s="51"/>
      <c r="J19" s="53"/>
      <c r="K19" s="53"/>
      <c r="W19" s="53"/>
    </row>
    <row r="20" spans="1:12" s="712" customFormat="1" ht="13.5" customHeight="1">
      <c r="A20" s="881" t="s">
        <v>268</v>
      </c>
      <c r="B20" s="878" t="s">
        <v>484</v>
      </c>
      <c r="C20" s="885"/>
      <c r="D20" s="946"/>
      <c r="E20" s="878" t="s">
        <v>485</v>
      </c>
      <c r="F20" s="946"/>
      <c r="G20" s="878" t="s">
        <v>44</v>
      </c>
      <c r="H20" s="946"/>
      <c r="I20" s="746" t="s">
        <v>487</v>
      </c>
      <c r="J20" s="713" t="s">
        <v>488</v>
      </c>
      <c r="K20" s="705" t="s">
        <v>489</v>
      </c>
      <c r="L20" s="884" t="s">
        <v>450</v>
      </c>
    </row>
    <row r="21" spans="1:12" s="712" customFormat="1" ht="13.5" customHeight="1">
      <c r="A21" s="882"/>
      <c r="B21" s="888" t="s">
        <v>92</v>
      </c>
      <c r="C21" s="889"/>
      <c r="D21" s="883"/>
      <c r="E21" s="947" t="s">
        <v>93</v>
      </c>
      <c r="F21" s="948"/>
      <c r="G21" s="947" t="s">
        <v>94</v>
      </c>
      <c r="H21" s="948"/>
      <c r="I21" s="706"/>
      <c r="J21" s="748"/>
      <c r="K21" s="711"/>
      <c r="L21" s="886"/>
    </row>
    <row r="22" spans="1:12" s="712" customFormat="1" ht="13.5" customHeight="1">
      <c r="A22" s="882"/>
      <c r="B22" s="713" t="s">
        <v>99</v>
      </c>
      <c r="C22" s="713" t="s">
        <v>100</v>
      </c>
      <c r="D22" s="704" t="s">
        <v>101</v>
      </c>
      <c r="E22" s="752" t="s">
        <v>391</v>
      </c>
      <c r="F22" s="753" t="s">
        <v>392</v>
      </c>
      <c r="G22" s="721" t="s">
        <v>78</v>
      </c>
      <c r="H22" s="754" t="s">
        <v>102</v>
      </c>
      <c r="I22" s="706"/>
      <c r="J22" s="748"/>
      <c r="K22" s="711"/>
      <c r="L22" s="886"/>
    </row>
    <row r="23" spans="1:12" s="712" customFormat="1" ht="13.5" customHeight="1">
      <c r="A23" s="882"/>
      <c r="B23" s="711"/>
      <c r="C23" s="748"/>
      <c r="D23" s="707"/>
      <c r="E23" s="755"/>
      <c r="F23" s="706" t="s">
        <v>48</v>
      </c>
      <c r="G23" s="748" t="s">
        <v>49</v>
      </c>
      <c r="H23" s="707"/>
      <c r="I23" s="706" t="s">
        <v>25</v>
      </c>
      <c r="J23" s="748" t="s">
        <v>26</v>
      </c>
      <c r="K23" s="711"/>
      <c r="L23" s="886"/>
    </row>
    <row r="24" spans="1:12" s="712" customFormat="1" ht="13.5" customHeight="1">
      <c r="A24" s="883"/>
      <c r="B24" s="717" t="s">
        <v>510</v>
      </c>
      <c r="C24" s="718" t="s">
        <v>511</v>
      </c>
      <c r="D24" s="716" t="s">
        <v>512</v>
      </c>
      <c r="E24" s="718" t="s">
        <v>513</v>
      </c>
      <c r="F24" s="719" t="s">
        <v>514</v>
      </c>
      <c r="G24" s="750" t="s">
        <v>35</v>
      </c>
      <c r="H24" s="716" t="s">
        <v>516</v>
      </c>
      <c r="I24" s="719" t="s">
        <v>36</v>
      </c>
      <c r="J24" s="718" t="s">
        <v>517</v>
      </c>
      <c r="K24" s="717" t="s">
        <v>490</v>
      </c>
      <c r="L24" s="888"/>
    </row>
    <row r="25" spans="1:12" s="168" customFormat="1" ht="12" customHeight="1">
      <c r="A25" s="134" t="s">
        <v>73</v>
      </c>
      <c r="B25" s="592">
        <f>SUM(C25:D25)</f>
        <v>20</v>
      </c>
      <c r="C25" s="592">
        <v>17</v>
      </c>
      <c r="D25" s="592">
        <v>3</v>
      </c>
      <c r="E25" s="592">
        <v>841</v>
      </c>
      <c r="F25" s="595">
        <v>790</v>
      </c>
      <c r="G25" s="595">
        <v>627</v>
      </c>
      <c r="H25" s="592">
        <v>620</v>
      </c>
      <c r="I25" s="595">
        <v>83</v>
      </c>
      <c r="J25" s="595">
        <v>19</v>
      </c>
      <c r="K25" s="576">
        <v>54</v>
      </c>
      <c r="L25" s="160" t="s">
        <v>396</v>
      </c>
    </row>
    <row r="26" spans="1:12" s="76" customFormat="1" ht="12" customHeight="1">
      <c r="A26" s="167" t="s">
        <v>58</v>
      </c>
      <c r="B26" s="592">
        <v>3</v>
      </c>
      <c r="C26" s="592">
        <v>3</v>
      </c>
      <c r="D26" s="592" t="s">
        <v>307</v>
      </c>
      <c r="E26" s="592">
        <v>120</v>
      </c>
      <c r="F26" s="595">
        <v>86</v>
      </c>
      <c r="G26" s="595">
        <v>80</v>
      </c>
      <c r="H26" s="592">
        <v>74</v>
      </c>
      <c r="I26" s="595">
        <v>10.7</v>
      </c>
      <c r="J26" s="595">
        <v>2.4</v>
      </c>
      <c r="K26" s="595">
        <v>9</v>
      </c>
      <c r="L26" s="162" t="s">
        <v>68</v>
      </c>
    </row>
    <row r="27" spans="1:12" s="168" customFormat="1" ht="12" customHeight="1">
      <c r="A27" s="135" t="s">
        <v>77</v>
      </c>
      <c r="B27" s="592">
        <v>20</v>
      </c>
      <c r="C27" s="592">
        <v>16</v>
      </c>
      <c r="D27" s="592">
        <v>4</v>
      </c>
      <c r="E27" s="592">
        <v>688</v>
      </c>
      <c r="F27" s="595">
        <v>626</v>
      </c>
      <c r="G27" s="595">
        <v>600</v>
      </c>
      <c r="H27" s="592">
        <v>589</v>
      </c>
      <c r="I27" s="595">
        <v>83</v>
      </c>
      <c r="J27" s="595">
        <v>19</v>
      </c>
      <c r="K27" s="576">
        <v>54</v>
      </c>
      <c r="L27" s="86" t="s">
        <v>64</v>
      </c>
    </row>
    <row r="28" spans="1:12" s="76" customFormat="1" ht="12" customHeight="1">
      <c r="A28" s="167" t="s">
        <v>60</v>
      </c>
      <c r="B28" s="592">
        <v>4</v>
      </c>
      <c r="C28" s="592">
        <v>2</v>
      </c>
      <c r="D28" s="592">
        <v>2</v>
      </c>
      <c r="E28" s="592">
        <v>88</v>
      </c>
      <c r="F28" s="595">
        <v>66</v>
      </c>
      <c r="G28" s="595">
        <v>86</v>
      </c>
      <c r="H28" s="592">
        <v>74</v>
      </c>
      <c r="I28" s="595">
        <v>10.7</v>
      </c>
      <c r="J28" s="595">
        <v>2.4</v>
      </c>
      <c r="K28" s="595">
        <v>9</v>
      </c>
      <c r="L28" s="162" t="s">
        <v>69</v>
      </c>
    </row>
    <row r="29" spans="1:12" s="168" customFormat="1" ht="12" customHeight="1">
      <c r="A29" s="135" t="s">
        <v>76</v>
      </c>
      <c r="B29" s="573">
        <v>20</v>
      </c>
      <c r="C29" s="573">
        <v>16</v>
      </c>
      <c r="D29" s="573">
        <v>4</v>
      </c>
      <c r="E29" s="573">
        <v>621</v>
      </c>
      <c r="F29" s="576">
        <v>565</v>
      </c>
      <c r="G29" s="576">
        <v>606</v>
      </c>
      <c r="H29" s="573">
        <v>595</v>
      </c>
      <c r="I29" s="576">
        <v>83</v>
      </c>
      <c r="J29" s="576">
        <v>19.3</v>
      </c>
      <c r="K29" s="576">
        <v>56</v>
      </c>
      <c r="L29" s="86" t="s">
        <v>65</v>
      </c>
    </row>
    <row r="30" spans="1:12" s="76" customFormat="1" ht="12" customHeight="1">
      <c r="A30" s="167" t="s">
        <v>61</v>
      </c>
      <c r="B30" s="592" t="s">
        <v>307</v>
      </c>
      <c r="C30" s="592" t="s">
        <v>307</v>
      </c>
      <c r="D30" s="592" t="s">
        <v>307</v>
      </c>
      <c r="E30" s="592" t="s">
        <v>307</v>
      </c>
      <c r="F30" s="595" t="s">
        <v>307</v>
      </c>
      <c r="G30" s="595" t="s">
        <v>307</v>
      </c>
      <c r="H30" s="592" t="s">
        <v>307</v>
      </c>
      <c r="I30" s="595" t="s">
        <v>307</v>
      </c>
      <c r="J30" s="595" t="s">
        <v>307</v>
      </c>
      <c r="K30" s="595" t="s">
        <v>307</v>
      </c>
      <c r="L30" s="162" t="s">
        <v>70</v>
      </c>
    </row>
    <row r="31" spans="1:12" s="168" customFormat="1" ht="12" customHeight="1">
      <c r="A31" s="135" t="s">
        <v>75</v>
      </c>
      <c r="B31" s="573">
        <v>20</v>
      </c>
      <c r="C31" s="573">
        <v>16</v>
      </c>
      <c r="D31" s="573">
        <v>4</v>
      </c>
      <c r="E31" s="573">
        <v>601</v>
      </c>
      <c r="F31" s="576">
        <v>526</v>
      </c>
      <c r="G31" s="576">
        <v>571</v>
      </c>
      <c r="H31" s="573">
        <v>571</v>
      </c>
      <c r="I31" s="576">
        <v>83</v>
      </c>
      <c r="J31" s="576">
        <v>20</v>
      </c>
      <c r="K31" s="576">
        <v>62</v>
      </c>
      <c r="L31" s="86" t="s">
        <v>66</v>
      </c>
    </row>
    <row r="32" spans="1:12" s="76" customFormat="1" ht="12" customHeight="1">
      <c r="A32" s="167" t="s">
        <v>62</v>
      </c>
      <c r="B32" s="592" t="s">
        <v>307</v>
      </c>
      <c r="C32" s="592" t="s">
        <v>307</v>
      </c>
      <c r="D32" s="592" t="s">
        <v>307</v>
      </c>
      <c r="E32" s="592" t="s">
        <v>307</v>
      </c>
      <c r="F32" s="595" t="s">
        <v>307</v>
      </c>
      <c r="G32" s="595" t="s">
        <v>307</v>
      </c>
      <c r="H32" s="592" t="s">
        <v>307</v>
      </c>
      <c r="I32" s="595" t="s">
        <v>307</v>
      </c>
      <c r="J32" s="595" t="s">
        <v>307</v>
      </c>
      <c r="K32" s="595" t="s">
        <v>307</v>
      </c>
      <c r="L32" s="162" t="s">
        <v>71</v>
      </c>
    </row>
    <row r="33" spans="1:12" s="168" customFormat="1" ht="12" customHeight="1">
      <c r="A33" s="135" t="s">
        <v>74</v>
      </c>
      <c r="B33" s="573">
        <v>20</v>
      </c>
      <c r="C33" s="573">
        <v>16</v>
      </c>
      <c r="D33" s="573">
        <v>4</v>
      </c>
      <c r="E33" s="573">
        <v>562</v>
      </c>
      <c r="F33" s="576">
        <v>490</v>
      </c>
      <c r="G33" s="576">
        <v>658</v>
      </c>
      <c r="H33" s="573">
        <v>653</v>
      </c>
      <c r="I33" s="576">
        <v>83</v>
      </c>
      <c r="J33" s="576">
        <v>20</v>
      </c>
      <c r="K33" s="576">
        <v>62</v>
      </c>
      <c r="L33" s="86" t="s">
        <v>67</v>
      </c>
    </row>
    <row r="34" spans="1:12" s="76" customFormat="1" ht="12" customHeight="1">
      <c r="A34" s="167" t="s">
        <v>63</v>
      </c>
      <c r="B34" s="573" t="s">
        <v>59</v>
      </c>
      <c r="C34" s="573" t="s">
        <v>59</v>
      </c>
      <c r="D34" s="573" t="s">
        <v>59</v>
      </c>
      <c r="E34" s="573" t="s">
        <v>59</v>
      </c>
      <c r="F34" s="576" t="s">
        <v>59</v>
      </c>
      <c r="G34" s="576" t="s">
        <v>59</v>
      </c>
      <c r="H34" s="573" t="s">
        <v>59</v>
      </c>
      <c r="I34" s="576" t="s">
        <v>59</v>
      </c>
      <c r="J34" s="576" t="s">
        <v>59</v>
      </c>
      <c r="K34" s="576" t="s">
        <v>59</v>
      </c>
      <c r="L34" s="162" t="s">
        <v>72</v>
      </c>
    </row>
    <row r="35" spans="1:12" s="168" customFormat="1" ht="12" customHeight="1">
      <c r="A35" s="87" t="s">
        <v>103</v>
      </c>
      <c r="B35" s="593">
        <v>20</v>
      </c>
      <c r="C35" s="593">
        <v>16</v>
      </c>
      <c r="D35" s="593">
        <v>4</v>
      </c>
      <c r="E35" s="593">
        <v>572</v>
      </c>
      <c r="F35" s="596">
        <v>513</v>
      </c>
      <c r="G35" s="596">
        <v>708</v>
      </c>
      <c r="H35" s="593">
        <v>642</v>
      </c>
      <c r="I35" s="596">
        <v>83</v>
      </c>
      <c r="J35" s="596">
        <v>21</v>
      </c>
      <c r="K35" s="596">
        <v>57</v>
      </c>
      <c r="L35" s="57" t="s">
        <v>103</v>
      </c>
    </row>
    <row r="36" spans="1:12" s="169" customFormat="1" ht="12" customHeight="1">
      <c r="A36" s="205" t="s">
        <v>361</v>
      </c>
      <c r="B36" s="594">
        <f>SUM(C36:D36)</f>
        <v>20</v>
      </c>
      <c r="C36" s="594">
        <v>15</v>
      </c>
      <c r="D36" s="594">
        <v>5</v>
      </c>
      <c r="E36" s="594">
        <v>549</v>
      </c>
      <c r="F36" s="597">
        <v>506</v>
      </c>
      <c r="G36" s="597">
        <v>680</v>
      </c>
      <c r="H36" s="594">
        <v>666</v>
      </c>
      <c r="I36" s="597">
        <v>83</v>
      </c>
      <c r="J36" s="597">
        <v>21</v>
      </c>
      <c r="K36" s="597">
        <v>56</v>
      </c>
      <c r="L36" s="305" t="s">
        <v>361</v>
      </c>
    </row>
    <row r="37" spans="1:22" s="20" customFormat="1" ht="13.5" customHeight="1">
      <c r="A37" s="19" t="s">
        <v>386</v>
      </c>
      <c r="B37" s="51"/>
      <c r="C37" s="51"/>
      <c r="D37" s="51"/>
      <c r="E37" s="51"/>
      <c r="G37" s="53" t="s">
        <v>37</v>
      </c>
      <c r="H37" s="941" t="s">
        <v>143</v>
      </c>
      <c r="I37" s="941"/>
      <c r="J37" s="941"/>
      <c r="K37" s="941"/>
      <c r="L37" s="941"/>
      <c r="M37" s="941"/>
      <c r="N37" s="164"/>
      <c r="O37" s="164"/>
      <c r="P37" s="164"/>
      <c r="Q37" s="164"/>
      <c r="R37" s="164"/>
      <c r="S37" s="164"/>
      <c r="T37" s="164"/>
      <c r="U37" s="164"/>
      <c r="V37" s="54"/>
    </row>
    <row r="38" spans="1:9" s="20" customFormat="1" ht="14.25" customHeight="1">
      <c r="A38" s="54" t="s">
        <v>38</v>
      </c>
      <c r="B38" s="54"/>
      <c r="C38" s="54"/>
      <c r="D38" s="54"/>
      <c r="E38" s="54"/>
      <c r="I38" s="7" t="s">
        <v>144</v>
      </c>
    </row>
    <row r="39" s="20" customFormat="1" ht="10.5" customHeight="1">
      <c r="A39" s="20" t="s">
        <v>39</v>
      </c>
    </row>
    <row r="40" s="20" customFormat="1" ht="10.5" customHeight="1">
      <c r="A40" s="20" t="s">
        <v>40</v>
      </c>
    </row>
    <row r="41" ht="12.75">
      <c r="A41" s="156"/>
    </row>
    <row r="42" ht="12.75">
      <c r="A42" s="156"/>
    </row>
    <row r="43" ht="12.75">
      <c r="A43" s="156"/>
    </row>
    <row r="44" ht="12.75">
      <c r="A44" s="156"/>
    </row>
    <row r="45" ht="12.75">
      <c r="A45" s="156"/>
    </row>
    <row r="46" ht="12.75">
      <c r="A46" s="156"/>
    </row>
    <row r="47" ht="12.75">
      <c r="A47" s="156"/>
    </row>
    <row r="48" ht="12.75">
      <c r="A48" s="156"/>
    </row>
    <row r="49" ht="12.75">
      <c r="A49" s="156"/>
    </row>
    <row r="50" ht="12.75">
      <c r="A50" s="156"/>
    </row>
    <row r="51" ht="12.75">
      <c r="A51" s="156"/>
    </row>
    <row r="52" ht="12.75">
      <c r="A52" s="156"/>
    </row>
    <row r="53" ht="12.75">
      <c r="A53" s="156"/>
    </row>
    <row r="54" ht="12.75">
      <c r="A54" s="156"/>
    </row>
    <row r="55" ht="12.75">
      <c r="A55" s="156"/>
    </row>
    <row r="56" ht="12.75">
      <c r="A56" s="156"/>
    </row>
    <row r="57" ht="12.75">
      <c r="A57" s="156"/>
    </row>
    <row r="58" ht="12.75">
      <c r="A58" s="156"/>
    </row>
    <row r="59" ht="12.75">
      <c r="A59" s="156"/>
    </row>
    <row r="60" ht="12.75">
      <c r="A60" s="156"/>
    </row>
    <row r="61" ht="12.75">
      <c r="A61" s="156"/>
    </row>
    <row r="62" ht="12.75">
      <c r="A62" s="156"/>
    </row>
    <row r="63" ht="12.75">
      <c r="A63" s="156"/>
    </row>
    <row r="64" ht="12.75">
      <c r="A64" s="156"/>
    </row>
    <row r="65" ht="12.75">
      <c r="A65" s="156"/>
    </row>
    <row r="66" ht="12.75">
      <c r="A66" s="156"/>
    </row>
    <row r="67" ht="12.75">
      <c r="A67" s="156"/>
    </row>
    <row r="68" ht="12.75">
      <c r="A68" s="156"/>
    </row>
    <row r="69" ht="12.75">
      <c r="A69" s="156"/>
    </row>
    <row r="70" ht="12.75">
      <c r="A70" s="156"/>
    </row>
    <row r="71" ht="12.75">
      <c r="A71" s="156"/>
    </row>
    <row r="72" ht="12.75">
      <c r="A72" s="156"/>
    </row>
    <row r="73" ht="12.75">
      <c r="A73" s="156"/>
    </row>
    <row r="74" ht="12.75">
      <c r="A74" s="156"/>
    </row>
    <row r="75" ht="12.75">
      <c r="A75" s="156"/>
    </row>
    <row r="76" ht="12.75">
      <c r="A76" s="156"/>
    </row>
    <row r="77" ht="12.75">
      <c r="A77" s="156"/>
    </row>
    <row r="78" ht="12.75">
      <c r="A78" s="156"/>
    </row>
    <row r="79" ht="12.75">
      <c r="A79" s="156"/>
    </row>
    <row r="80" ht="12.75">
      <c r="A80" s="156"/>
    </row>
    <row r="81" ht="12.75">
      <c r="A81" s="156"/>
    </row>
    <row r="82" ht="12.75">
      <c r="A82" s="156"/>
    </row>
    <row r="83" ht="12.75">
      <c r="A83" s="156"/>
    </row>
    <row r="84" ht="12.75">
      <c r="A84" s="156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96" ht="12.75">
      <c r="A96" s="156"/>
    </row>
    <row r="97" ht="12.75">
      <c r="A97" s="156"/>
    </row>
    <row r="98" ht="12.75">
      <c r="A98" s="156"/>
    </row>
    <row r="99" ht="12.75">
      <c r="A99" s="156"/>
    </row>
    <row r="100" ht="12.75">
      <c r="A100" s="156"/>
    </row>
    <row r="101" ht="12.75">
      <c r="A101" s="156"/>
    </row>
    <row r="102" ht="12.75">
      <c r="A102" s="156"/>
    </row>
    <row r="103" ht="12.75">
      <c r="A103" s="156"/>
    </row>
    <row r="104" ht="12.75">
      <c r="A104" s="156"/>
    </row>
    <row r="105" ht="12.75">
      <c r="A105" s="156"/>
    </row>
    <row r="106" ht="12.75">
      <c r="A106" s="156"/>
    </row>
    <row r="107" ht="12.75">
      <c r="A107" s="156"/>
    </row>
    <row r="108" ht="12.75">
      <c r="A108" s="156"/>
    </row>
    <row r="109" ht="12.75">
      <c r="A109" s="156"/>
    </row>
    <row r="110" ht="12.75">
      <c r="A110" s="156"/>
    </row>
    <row r="111" ht="12.75">
      <c r="A111" s="156"/>
    </row>
    <row r="112" ht="12.75">
      <c r="A112" s="156"/>
    </row>
    <row r="113" ht="12.75">
      <c r="A113" s="156"/>
    </row>
    <row r="114" spans="1:2" ht="12.75">
      <c r="A114" s="156"/>
      <c r="B114" t="s">
        <v>56</v>
      </c>
    </row>
    <row r="115" ht="12.75">
      <c r="A115" s="156"/>
    </row>
    <row r="116" ht="12.75">
      <c r="A116" s="156"/>
    </row>
    <row r="117" ht="12.75">
      <c r="A117" s="156"/>
    </row>
  </sheetData>
  <mergeCells count="18">
    <mergeCell ref="M3:M6"/>
    <mergeCell ref="B4:D4"/>
    <mergeCell ref="G4:I4"/>
    <mergeCell ref="J4:L4"/>
    <mergeCell ref="A3:A6"/>
    <mergeCell ref="B3:D3"/>
    <mergeCell ref="G3:I3"/>
    <mergeCell ref="J3:L3"/>
    <mergeCell ref="H37:M37"/>
    <mergeCell ref="A1:M1"/>
    <mergeCell ref="B20:D20"/>
    <mergeCell ref="E20:F20"/>
    <mergeCell ref="G20:H20"/>
    <mergeCell ref="L20:L24"/>
    <mergeCell ref="B21:D21"/>
    <mergeCell ref="E21:F21"/>
    <mergeCell ref="G21:H21"/>
    <mergeCell ref="A20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2008-01-08T08:33:41Z</cp:lastPrinted>
  <dcterms:created xsi:type="dcterms:W3CDTF">2007-11-16T08:44:45Z</dcterms:created>
  <dcterms:modified xsi:type="dcterms:W3CDTF">2008-01-28T08:08:20Z</dcterms:modified>
  <cp:category/>
  <cp:version/>
  <cp:contentType/>
  <cp:contentStatus/>
</cp:coreProperties>
</file>