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50" tabRatio="783" firstSheet="9" activeTab="11"/>
  </bookViews>
  <sheets>
    <sheet name="1.주택의 종류" sheetId="1" r:id="rId1"/>
    <sheet name="2.건축연도별 주택" sheetId="2" r:id="rId2"/>
    <sheet name="3.연건평별주택" sheetId="3" r:id="rId3"/>
    <sheet name="4. 건축허가(1)" sheetId="4" r:id="rId4"/>
    <sheet name="4. 건축허가 (2)" sheetId="5" r:id="rId5"/>
    <sheet name="4-1.시별 건축허가" sheetId="6" r:id="rId6"/>
    <sheet name="5.아파트 건립" sheetId="7" r:id="rId7"/>
    <sheet name="6.택지개발" sheetId="8" r:id="rId8"/>
    <sheet name="7.토지거래현황" sheetId="9" r:id="rId9"/>
    <sheet name="8.용도지역" sheetId="10" r:id="rId10"/>
    <sheet name="9.용도지구" sheetId="11" r:id="rId11"/>
    <sheet name="10.공원" sheetId="12" r:id="rId12"/>
    <sheet name="11.하천" sheetId="13" r:id="rId13"/>
    <sheet name="12.하천부지점용" sheetId="14" r:id="rId14"/>
    <sheet name="13.도로" sheetId="15" r:id="rId15"/>
    <sheet name="14.도로시설물" sheetId="16" r:id="rId16"/>
    <sheet name="15.교량" sheetId="17" r:id="rId17"/>
    <sheet name="16.건설장비" sheetId="18" r:id="rId18"/>
  </sheets>
  <externalReferences>
    <externalReference r:id="rId21"/>
    <externalReference r:id="rId22"/>
    <externalReference r:id="rId23"/>
  </externalReferences>
  <definedNames>
    <definedName name="_xlnm.Print_Area" localSheetId="0">'1.주택의 종류'!$A$1:$K$20</definedName>
    <definedName name="_xlnm.Print_Area" localSheetId="11">'10.공원'!$A$1:$N$36</definedName>
    <definedName name="_xlnm.Print_Area" localSheetId="15">'14.도로시설물'!$A$1:$N$31</definedName>
    <definedName name="_xlnm.Print_Area" localSheetId="16">'15.교량'!$A$1:$N$34</definedName>
    <definedName name="_xlnm.Print_Area" localSheetId="2">'3.연건평별주택'!$A$1:$H$24</definedName>
    <definedName name="_xlnm.Print_Area" localSheetId="3">'4. 건축허가(1)'!$A$1:$Q$43</definedName>
    <definedName name="_xlnm.Print_Area" localSheetId="6">'5.아파트 건립'!$A$1:$J$26</definedName>
    <definedName name="_xlnm.Print_Area" localSheetId="8">'7.토지거래현황'!$A$1:$P$35</definedName>
    <definedName name="_xlnm.Print_Area" localSheetId="9">'8.용도지역'!$A$1:$V$32</definedName>
  </definedNames>
  <calcPr fullCalcOnLoad="1"/>
</workbook>
</file>

<file path=xl/comments4.xml><?xml version="1.0" encoding="utf-8"?>
<comments xmlns="http://schemas.openxmlformats.org/spreadsheetml/2006/main">
  <authors>
    <author>SEC</author>
  </authors>
  <commentList>
    <comment ref="C23" authorId="0">
      <text>
        <r>
          <rPr>
            <b/>
            <sz val="9"/>
            <rFont val="굴림"/>
            <family val="3"/>
          </rPr>
          <t>SEC:</t>
        </r>
        <r>
          <rPr>
            <sz val="9"/>
            <rFont val="굴림"/>
            <family val="3"/>
          </rPr>
          <t xml:space="preserve">
5-1 시군별건축허가와 값이 같음
</t>
        </r>
      </text>
    </comment>
  </commentList>
</comments>
</file>

<file path=xl/sharedStrings.xml><?xml version="1.0" encoding="utf-8"?>
<sst xmlns="http://schemas.openxmlformats.org/spreadsheetml/2006/main" count="2327" uniqueCount="857">
  <si>
    <r>
      <t xml:space="preserve">12.  </t>
    </r>
    <r>
      <rPr>
        <b/>
        <sz val="18"/>
        <rFont val="돋움"/>
        <family val="3"/>
      </rPr>
      <t>하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천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부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지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점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용</t>
    </r>
    <r>
      <rPr>
        <b/>
        <sz val="18"/>
        <rFont val="Arial"/>
        <family val="2"/>
      </rPr>
      <t xml:space="preserve">     Use of River Sites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</si>
  <si>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㎡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천원</t>
    </r>
    <r>
      <rPr>
        <sz val="10"/>
        <rFont val="Arial"/>
        <family val="2"/>
      </rPr>
      <t>)</t>
    </r>
  </si>
  <si>
    <t>토사채취</t>
  </si>
  <si>
    <t>Total  Area</t>
  </si>
  <si>
    <t>Collection of use fees</t>
  </si>
  <si>
    <t>Collection of</t>
  </si>
  <si>
    <t>Number of</t>
  </si>
  <si>
    <t xml:space="preserve">Dry </t>
  </si>
  <si>
    <t>Rice</t>
  </si>
  <si>
    <t>Misc.</t>
  </si>
  <si>
    <t>gravels and</t>
  </si>
  <si>
    <t>cases</t>
  </si>
  <si>
    <t>paddy</t>
  </si>
  <si>
    <t>land</t>
  </si>
  <si>
    <t>sand</t>
  </si>
  <si>
    <t>Adjusted</t>
  </si>
  <si>
    <t>Collected</t>
  </si>
  <si>
    <r>
      <t>건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수</t>
    </r>
  </si>
  <si>
    <r>
      <t>면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적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합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계</t>
    </r>
  </si>
  <si>
    <r>
      <t>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</si>
  <si>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(</t>
    </r>
    <r>
      <rPr>
        <sz val="10"/>
        <rFont val="돋움"/>
        <family val="3"/>
      </rPr>
      <t>㎥</t>
    </r>
    <r>
      <rPr>
        <sz val="10"/>
        <rFont val="Arial"/>
        <family val="2"/>
      </rPr>
      <t>)</t>
    </r>
  </si>
  <si>
    <r>
      <t>잡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</si>
  <si>
    <r>
      <t>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타</t>
    </r>
  </si>
  <si>
    <r>
      <t>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정</t>
    </r>
  </si>
  <si>
    <r>
      <t>징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수</t>
    </r>
  </si>
  <si>
    <r>
      <t xml:space="preserve">13.   </t>
    </r>
    <r>
      <rPr>
        <b/>
        <sz val="18"/>
        <rFont val="돋움"/>
        <family val="3"/>
      </rPr>
      <t>도</t>
    </r>
    <r>
      <rPr>
        <b/>
        <sz val="18"/>
        <rFont val="Arial"/>
        <family val="2"/>
      </rPr>
      <t xml:space="preserve">                   </t>
    </r>
    <r>
      <rPr>
        <b/>
        <sz val="18"/>
        <rFont val="돋움"/>
        <family val="3"/>
      </rPr>
      <t>로</t>
    </r>
    <r>
      <rPr>
        <b/>
        <sz val="18"/>
        <rFont val="Arial"/>
        <family val="2"/>
      </rPr>
      <t xml:space="preserve">         Roads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</si>
  <si>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m, %)</t>
    </r>
  </si>
  <si>
    <t>(Unit : m, %)</t>
  </si>
  <si>
    <r>
      <t>합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계</t>
    </r>
    <r>
      <rPr>
        <sz val="10"/>
        <rFont val="Arial"/>
        <family val="2"/>
      </rPr>
      <t xml:space="preserve">          Total</t>
    </r>
  </si>
  <si>
    <r>
      <t>일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반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국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      General  national  road</t>
    </r>
  </si>
  <si>
    <r>
      <t>포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장</t>
    </r>
  </si>
  <si>
    <t>미포장</t>
  </si>
  <si>
    <t>미개통</t>
  </si>
  <si>
    <t>Paved</t>
  </si>
  <si>
    <t>%</t>
  </si>
  <si>
    <t>Unpaved</t>
  </si>
  <si>
    <t>Undeveloped</t>
  </si>
  <si>
    <r>
      <t>2001(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</si>
  <si>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2001(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</si>
  <si>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2002(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</si>
  <si>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2002(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</si>
  <si>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2003(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</si>
  <si>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2003(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</si>
  <si>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2004(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</si>
  <si>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2004(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</si>
  <si>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지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방</t>
    </r>
    <r>
      <rPr>
        <sz val="10"/>
        <rFont val="Arial"/>
        <family val="2"/>
      </rPr>
      <t xml:space="preserve">      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       Provincial  road</t>
    </r>
  </si>
  <si>
    <r>
      <t>시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군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         Si  and  Gun's road</t>
    </r>
  </si>
  <si>
    <r>
      <t xml:space="preserve">14.  </t>
    </r>
    <r>
      <rPr>
        <b/>
        <sz val="18"/>
        <rFont val="돋움"/>
        <family val="3"/>
      </rPr>
      <t>도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로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시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설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물</t>
    </r>
    <r>
      <rPr>
        <b/>
        <sz val="18"/>
        <rFont val="Arial"/>
        <family val="2"/>
      </rPr>
      <t xml:space="preserve">     Road Facilities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</si>
  <si>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개소</t>
    </r>
    <r>
      <rPr>
        <sz val="10"/>
        <rFont val="Arial"/>
        <family val="2"/>
      </rPr>
      <t xml:space="preserve">, m, 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</si>
  <si>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r>
      <t xml:space="preserve">(Unit : number, m, 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</si>
  <si>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r>
      <t>보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육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교</t>
    </r>
  </si>
  <si>
    <r>
      <t>지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하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보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도</t>
    </r>
  </si>
  <si>
    <r>
      <t>지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하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차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도</t>
    </r>
  </si>
  <si>
    <r>
      <t>고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가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로</t>
    </r>
  </si>
  <si>
    <t>Pedestrian overpass</t>
  </si>
  <si>
    <t>Pedestrian underpass</t>
  </si>
  <si>
    <t>Underground roadway</t>
  </si>
  <si>
    <t>Elevated road</t>
  </si>
  <si>
    <r>
      <t>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소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</si>
  <si>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장</t>
    </r>
  </si>
  <si>
    <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적</t>
    </r>
  </si>
  <si>
    <t>Number</t>
  </si>
  <si>
    <t>Length</t>
  </si>
  <si>
    <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</si>
  <si>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t>차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육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교
</t>
    </r>
    <r>
      <rPr>
        <sz val="10"/>
        <rFont val="Arial"/>
        <family val="2"/>
      </rPr>
      <t>Overpass road</t>
    </r>
  </si>
  <si>
    <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가
</t>
    </r>
    <r>
      <rPr>
        <sz val="10"/>
        <rFont val="Arial"/>
        <family val="2"/>
      </rPr>
      <t>Underground shopping arcades</t>
    </r>
  </si>
  <si>
    <r>
      <t>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 xml:space="preserve">널
</t>
    </r>
    <r>
      <rPr>
        <sz val="10"/>
        <rFont val="Arial"/>
        <family val="2"/>
      </rPr>
      <t>Tunnels</t>
    </r>
  </si>
  <si>
    <r>
      <t>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등
</t>
    </r>
    <r>
      <rPr>
        <sz val="10"/>
        <rFont val="Arial"/>
        <family val="2"/>
      </rPr>
      <t>Street lamps</t>
    </r>
  </si>
  <si>
    <r>
      <t>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소
</t>
    </r>
    <r>
      <rPr>
        <sz val="10"/>
        <rFont val="Arial"/>
        <family val="2"/>
      </rPr>
      <t>Number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</si>
  <si>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장
</t>
    </r>
    <r>
      <rPr>
        <sz val="10"/>
        <rFont val="Arial"/>
        <family val="2"/>
      </rPr>
      <t>Length</t>
    </r>
  </si>
  <si>
    <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적
</t>
    </r>
    <r>
      <rPr>
        <sz val="10"/>
        <rFont val="Arial"/>
        <family val="2"/>
      </rPr>
      <t>Area</t>
    </r>
  </si>
  <si>
    <r>
      <t>개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 xml:space="preserve">소
</t>
    </r>
    <r>
      <rPr>
        <sz val="10"/>
        <rFont val="Arial"/>
        <family val="2"/>
      </rPr>
      <t>Number</t>
    </r>
  </si>
  <si>
    <t xml:space="preserve">   주 : 보안등 포함</t>
  </si>
  <si>
    <r>
      <t xml:space="preserve">15.    </t>
    </r>
    <r>
      <rPr>
        <b/>
        <sz val="18"/>
        <rFont val="돋움"/>
        <family val="3"/>
      </rPr>
      <t>교</t>
    </r>
    <r>
      <rPr>
        <b/>
        <sz val="18"/>
        <rFont val="Arial"/>
        <family val="2"/>
      </rPr>
      <t xml:space="preserve">        </t>
    </r>
    <r>
      <rPr>
        <b/>
        <sz val="18"/>
        <rFont val="돋움"/>
        <family val="3"/>
      </rPr>
      <t>량</t>
    </r>
    <r>
      <rPr>
        <b/>
        <sz val="18"/>
        <rFont val="Arial"/>
        <family val="2"/>
      </rPr>
      <t xml:space="preserve">                 Bridges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</si>
  <si>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개소</t>
    </r>
    <r>
      <rPr>
        <sz val="10"/>
        <rFont val="Arial"/>
        <family val="2"/>
      </rPr>
      <t>, m)</t>
    </r>
  </si>
  <si>
    <t>(Unit : number, m)</t>
  </si>
  <si>
    <r>
      <t xml:space="preserve"> </t>
    </r>
    <r>
      <rPr>
        <sz val="10"/>
        <rFont val="돋움"/>
        <family val="3"/>
      </rPr>
      <t>합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계</t>
    </r>
    <r>
      <rPr>
        <sz val="10"/>
        <rFont val="Arial"/>
        <family val="2"/>
      </rPr>
      <t xml:space="preserve">     Grand  total</t>
    </r>
  </si>
  <si>
    <r>
      <t>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반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국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     General  national  road</t>
    </r>
  </si>
  <si>
    <t>계</t>
  </si>
  <si>
    <r>
      <t>가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설</t>
    </r>
  </si>
  <si>
    <r>
      <t>미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설</t>
    </r>
  </si>
  <si>
    <t>Constructed</t>
  </si>
  <si>
    <t>Unconstructed</t>
  </si>
  <si>
    <r>
      <t>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소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</si>
  <si>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장</t>
    </r>
  </si>
  <si>
    <t>Place</t>
  </si>
  <si>
    <t>Length</t>
  </si>
  <si>
    <r>
      <t>2001(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</si>
  <si>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2001(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</si>
  <si>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2002(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</si>
  <si>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2002(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</si>
  <si>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2004(</t>
    </r>
    <r>
      <rPr>
        <sz val="10"/>
        <color indexed="8"/>
        <rFont val="돋움"/>
        <family val="3"/>
      </rPr>
      <t>제주시</t>
    </r>
    <r>
      <rPr>
        <sz val="10"/>
        <color indexed="8"/>
        <rFont val="Arial"/>
        <family val="2"/>
      </rPr>
      <t>)</t>
    </r>
  </si>
  <si>
    <r>
      <t>2004(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</si>
  <si>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>지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방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      Provincial  road</t>
    </r>
  </si>
  <si>
    <r>
      <t>시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  Si &amp; Gun`s road</t>
    </r>
  </si>
  <si>
    <r>
      <t xml:space="preserve">16.  </t>
    </r>
    <r>
      <rPr>
        <b/>
        <sz val="18"/>
        <rFont val="굴림"/>
        <family val="3"/>
      </rPr>
      <t>건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설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장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비</t>
    </r>
    <r>
      <rPr>
        <b/>
        <sz val="18"/>
        <rFont val="Arial"/>
        <family val="2"/>
      </rPr>
      <t xml:space="preserve">     Construction  Machinery  and  Equipments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</si>
  <si>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대</t>
    </r>
    <r>
      <rPr>
        <sz val="10"/>
        <rFont val="Arial"/>
        <family val="2"/>
      </rPr>
      <t>)</t>
    </r>
  </si>
  <si>
    <t>(Unit : each)</t>
  </si>
  <si>
    <r>
      <t>합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계</t>
    </r>
  </si>
  <si>
    <t>불도우저</t>
  </si>
  <si>
    <r>
      <t>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삭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기</t>
    </r>
  </si>
  <si>
    <r>
      <t>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더</t>
    </r>
  </si>
  <si>
    <r>
      <t>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게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차</t>
    </r>
  </si>
  <si>
    <t>스크레이퍼</t>
  </si>
  <si>
    <t>덤프트럭</t>
  </si>
  <si>
    <t>기중기</t>
  </si>
  <si>
    <t>그레이더</t>
  </si>
  <si>
    <r>
      <t>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러</t>
    </r>
  </si>
  <si>
    <r>
      <t>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트</t>
    </r>
    <r>
      <rPr>
        <sz val="10"/>
        <rFont val="Arial"/>
        <family val="2"/>
      </rPr>
      <t xml:space="preserve">     Concrete</t>
    </r>
  </si>
  <si>
    <r>
      <t>배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칭</t>
    </r>
  </si>
  <si>
    <r>
      <t>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니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셔</t>
    </r>
  </si>
  <si>
    <r>
      <t>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기</t>
    </r>
  </si>
  <si>
    <t>믹서트럭</t>
  </si>
  <si>
    <r>
      <t>펌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프</t>
    </r>
  </si>
  <si>
    <r>
      <t>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트</t>
    </r>
  </si>
  <si>
    <t>Dump</t>
  </si>
  <si>
    <t>Betching</t>
  </si>
  <si>
    <t>Mixer</t>
  </si>
  <si>
    <t>Total</t>
  </si>
  <si>
    <t>Bulldozers</t>
  </si>
  <si>
    <t>Excavators</t>
  </si>
  <si>
    <t>Loaders</t>
  </si>
  <si>
    <t>Forklifts</t>
  </si>
  <si>
    <t>Scrapers</t>
  </si>
  <si>
    <t>trucks</t>
  </si>
  <si>
    <t>Cranes</t>
  </si>
  <si>
    <t>Graders</t>
  </si>
  <si>
    <t>Rollers</t>
  </si>
  <si>
    <t>plant</t>
  </si>
  <si>
    <t>Finishers</t>
  </si>
  <si>
    <t>Distributors</t>
  </si>
  <si>
    <t>Pumps</t>
  </si>
  <si>
    <t>2 0 0 2</t>
  </si>
  <si>
    <t>2 0 0 6</t>
  </si>
  <si>
    <r>
      <t xml:space="preserve"> </t>
    </r>
    <r>
      <rPr>
        <sz val="10"/>
        <rFont val="굴림"/>
        <family val="3"/>
      </rPr>
      <t>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스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팔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트</t>
    </r>
    <r>
      <rPr>
        <sz val="10"/>
        <rFont val="Arial"/>
        <family val="2"/>
      </rPr>
      <t xml:space="preserve">   Asphalt</t>
    </r>
  </si>
  <si>
    <t>골재살포기</t>
  </si>
  <si>
    <r>
      <t>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석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기</t>
    </r>
  </si>
  <si>
    <t>공기압축기</t>
  </si>
  <si>
    <r>
      <t>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공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기</t>
    </r>
  </si>
  <si>
    <t>사리채취기</t>
  </si>
  <si>
    <r>
      <t>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</si>
  <si>
    <t>노상안정기</t>
  </si>
  <si>
    <r>
      <t>항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및</t>
    </r>
  </si>
  <si>
    <r>
      <t>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타</t>
    </r>
  </si>
  <si>
    <t>믹싱플랜트</t>
  </si>
  <si>
    <r>
      <t>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기</t>
    </r>
  </si>
  <si>
    <r>
      <t>항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기</t>
    </r>
  </si>
  <si>
    <t>Mixing</t>
  </si>
  <si>
    <t>Aggregate</t>
  </si>
  <si>
    <t>Boring</t>
  </si>
  <si>
    <t>Gravel</t>
  </si>
  <si>
    <t>Road</t>
  </si>
  <si>
    <t>plants</t>
  </si>
  <si>
    <t>Crushers</t>
  </si>
  <si>
    <t>Compressors</t>
  </si>
  <si>
    <t>machine</t>
  </si>
  <si>
    <t>collectors</t>
  </si>
  <si>
    <t>Dredgers</t>
  </si>
  <si>
    <t>stabilizers</t>
  </si>
  <si>
    <t>Rock drills</t>
  </si>
  <si>
    <t>Others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</si>
  <si>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</si>
  <si>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인구</t>
    </r>
    <r>
      <rPr>
        <sz val="10"/>
        <rFont val="Arial"/>
        <family val="2"/>
      </rPr>
      <t xml:space="preserve"> Population</t>
    </r>
  </si>
  <si>
    <t>Year</t>
  </si>
  <si>
    <t>Total</t>
  </si>
  <si>
    <t>-</t>
  </si>
  <si>
    <r>
      <t>2003(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</si>
  <si>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2003(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</si>
  <si>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 xml:space="preserve">8.   </t>
    </r>
    <r>
      <rPr>
        <b/>
        <sz val="18"/>
        <rFont val="굴림"/>
        <family val="3"/>
      </rPr>
      <t>용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도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지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역</t>
    </r>
    <r>
      <rPr>
        <b/>
        <sz val="18"/>
        <rFont val="Arial"/>
        <family val="2"/>
      </rPr>
      <t xml:space="preserve">                Specific Use Area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</si>
  <si>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㎢</t>
    </r>
    <r>
      <rPr>
        <sz val="10"/>
        <rFont val="Arial"/>
        <family val="2"/>
      </rPr>
      <t>)</t>
    </r>
  </si>
  <si>
    <r>
      <t xml:space="preserve">(Unit : 1,000 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</si>
  <si>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</si>
  <si>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t>용도지역</t>
  </si>
  <si>
    <r>
      <t>도</t>
    </r>
    <r>
      <rPr>
        <sz val="10"/>
        <rFont val="Arial"/>
        <family val="2"/>
      </rPr>
      <t xml:space="preserve">        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역</t>
    </r>
    <r>
      <rPr>
        <sz val="10"/>
        <rFont val="Arial"/>
        <family val="2"/>
      </rPr>
      <t xml:space="preserve">                         By  use</t>
    </r>
  </si>
  <si>
    <r>
      <t>합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계</t>
    </r>
  </si>
  <si>
    <t>도시지역</t>
  </si>
  <si>
    <t>비도시지역</t>
  </si>
  <si>
    <t>총합계</t>
  </si>
  <si>
    <r>
      <t>주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거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역</t>
    </r>
    <r>
      <rPr>
        <sz val="10"/>
        <rFont val="Arial"/>
        <family val="2"/>
      </rPr>
      <t xml:space="preserve">           Residential zone</t>
    </r>
  </si>
  <si>
    <r>
      <t>인구</t>
    </r>
    <r>
      <rPr>
        <sz val="10"/>
        <rFont val="Arial"/>
        <family val="2"/>
      </rPr>
      <t xml:space="preserve"> </t>
    </r>
  </si>
  <si>
    <t>인구</t>
  </si>
  <si>
    <r>
      <t>합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계</t>
    </r>
  </si>
  <si>
    <r>
      <t>소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계</t>
    </r>
  </si>
  <si>
    <r>
      <t>전용주거지역</t>
    </r>
    <r>
      <rPr>
        <sz val="10"/>
        <rFont val="Arial"/>
        <family val="2"/>
      </rPr>
      <t xml:space="preserve">  Residential only</t>
    </r>
  </si>
  <si>
    <r>
      <t>일반주거지역</t>
    </r>
    <r>
      <rPr>
        <sz val="10"/>
        <rFont val="Arial"/>
        <family val="2"/>
      </rPr>
      <t xml:space="preserve">      General residential</t>
    </r>
  </si>
  <si>
    <t>준주거</t>
  </si>
  <si>
    <r>
      <t>제</t>
    </r>
    <r>
      <rPr>
        <sz val="10"/>
        <rFont val="Arial"/>
        <family val="2"/>
      </rPr>
      <t>1</t>
    </r>
    <r>
      <rPr>
        <sz val="10"/>
        <rFont val="돋움"/>
        <family val="3"/>
      </rPr>
      <t>종전용</t>
    </r>
  </si>
  <si>
    <r>
      <t>제</t>
    </r>
    <r>
      <rPr>
        <sz val="10"/>
        <rFont val="Arial"/>
        <family val="2"/>
      </rPr>
      <t>2</t>
    </r>
    <r>
      <rPr>
        <sz val="10"/>
        <rFont val="돋움"/>
        <family val="3"/>
      </rPr>
      <t>종전용</t>
    </r>
  </si>
  <si>
    <r>
      <t>제</t>
    </r>
    <r>
      <rPr>
        <sz val="10"/>
        <rFont val="Arial"/>
        <family val="2"/>
      </rPr>
      <t>1</t>
    </r>
    <r>
      <rPr>
        <sz val="10"/>
        <rFont val="돋움"/>
        <family val="3"/>
      </rPr>
      <t>종일반</t>
    </r>
  </si>
  <si>
    <r>
      <t>제</t>
    </r>
    <r>
      <rPr>
        <sz val="10"/>
        <rFont val="Arial"/>
        <family val="2"/>
      </rPr>
      <t>2</t>
    </r>
    <r>
      <rPr>
        <sz val="10"/>
        <rFont val="돋움"/>
        <family val="3"/>
      </rPr>
      <t>종일반</t>
    </r>
  </si>
  <si>
    <r>
      <t>제</t>
    </r>
    <r>
      <rPr>
        <sz val="10"/>
        <rFont val="Arial"/>
        <family val="2"/>
      </rPr>
      <t>3</t>
    </r>
    <r>
      <rPr>
        <sz val="10"/>
        <rFont val="돋움"/>
        <family val="3"/>
      </rPr>
      <t>종일반</t>
    </r>
  </si>
  <si>
    <r>
      <t>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역</t>
    </r>
  </si>
  <si>
    <t>Sub-</t>
  </si>
  <si>
    <t>1st</t>
  </si>
  <si>
    <t>2nd</t>
  </si>
  <si>
    <t>3rd</t>
  </si>
  <si>
    <t>Semi-</t>
  </si>
  <si>
    <t>total</t>
  </si>
  <si>
    <t>Exculsive</t>
  </si>
  <si>
    <t>Exclusive</t>
  </si>
  <si>
    <t>General</t>
  </si>
  <si>
    <t>residential</t>
  </si>
  <si>
    <t>…</t>
  </si>
  <si>
    <r>
      <t>2003(</t>
    </r>
    <r>
      <rPr>
        <sz val="10"/>
        <color indexed="8"/>
        <rFont val="돋움"/>
        <family val="3"/>
      </rPr>
      <t>제주시</t>
    </r>
    <r>
      <rPr>
        <sz val="10"/>
        <color indexed="8"/>
        <rFont val="Arial"/>
        <family val="2"/>
      </rPr>
      <t>)</t>
    </r>
  </si>
  <si>
    <r>
      <t>2003(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</si>
  <si>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>도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역</t>
    </r>
    <r>
      <rPr>
        <sz val="10"/>
        <rFont val="Arial"/>
        <family val="2"/>
      </rPr>
      <t xml:space="preserve">                         By use</t>
    </r>
  </si>
  <si>
    <r>
      <t>상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업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역</t>
    </r>
    <r>
      <rPr>
        <sz val="10"/>
        <rFont val="Arial"/>
        <family val="2"/>
      </rPr>
      <t xml:space="preserve">      Commercial  zone</t>
    </r>
  </si>
  <si>
    <r>
      <t>공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업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역</t>
    </r>
    <r>
      <rPr>
        <sz val="10"/>
        <rFont val="Arial"/>
        <family val="2"/>
      </rPr>
      <t xml:space="preserve">      Industrial  zone</t>
    </r>
  </si>
  <si>
    <r>
      <t>녹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역</t>
    </r>
    <r>
      <rPr>
        <sz val="10"/>
        <rFont val="Arial"/>
        <family val="2"/>
      </rPr>
      <t xml:space="preserve">     Green  zone</t>
    </r>
  </si>
  <si>
    <t>미지정</t>
  </si>
  <si>
    <r>
      <t>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역</t>
    </r>
    <r>
      <rPr>
        <sz val="10"/>
        <rFont val="Arial"/>
        <family val="2"/>
      </rPr>
      <t xml:space="preserve">    Rural Area</t>
    </r>
  </si>
  <si>
    <r>
      <t>소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계</t>
    </r>
  </si>
  <si>
    <r>
      <t>중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심</t>
    </r>
  </si>
  <si>
    <r>
      <t>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반</t>
    </r>
  </si>
  <si>
    <r>
      <t>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린</t>
    </r>
  </si>
  <si>
    <t>유통</t>
  </si>
  <si>
    <r>
      <t>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용</t>
    </r>
  </si>
  <si>
    <t>준공업</t>
  </si>
  <si>
    <r>
      <t>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전</t>
    </r>
  </si>
  <si>
    <r>
      <t>생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산</t>
    </r>
  </si>
  <si>
    <r>
      <t>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연</t>
    </r>
  </si>
  <si>
    <r>
      <t>관리지역</t>
    </r>
    <r>
      <rPr>
        <sz val="10"/>
        <rFont val="Arial"/>
        <family val="2"/>
      </rPr>
      <t xml:space="preserve">     Management Area</t>
    </r>
  </si>
  <si>
    <t>농림지역</t>
  </si>
  <si>
    <t>자연환경</t>
  </si>
  <si>
    <t>계획관리지역</t>
  </si>
  <si>
    <t>생산관리지역</t>
  </si>
  <si>
    <t>보전관리지역</t>
  </si>
  <si>
    <r>
      <t>지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역</t>
    </r>
  </si>
  <si>
    <t>보전지역</t>
  </si>
  <si>
    <t>Plan management</t>
  </si>
  <si>
    <t>Production management</t>
  </si>
  <si>
    <t>Preservation management</t>
  </si>
  <si>
    <t>Agricultural and</t>
  </si>
  <si>
    <t>Natural Environment</t>
  </si>
  <si>
    <t>Central</t>
  </si>
  <si>
    <t>hood</t>
  </si>
  <si>
    <t>tional</t>
  </si>
  <si>
    <t>Sub-total</t>
  </si>
  <si>
    <t>Mixed</t>
  </si>
  <si>
    <t>Preserved</t>
  </si>
  <si>
    <t>Agricultural</t>
  </si>
  <si>
    <t>Natural</t>
  </si>
  <si>
    <t>ted</t>
  </si>
  <si>
    <t>Forest Area</t>
  </si>
  <si>
    <t>Preservation Area</t>
  </si>
  <si>
    <t/>
  </si>
  <si>
    <t>Sub-total</t>
  </si>
  <si>
    <t>Central</t>
  </si>
  <si>
    <t>Max</t>
  </si>
  <si>
    <r>
      <t xml:space="preserve">9. </t>
    </r>
    <r>
      <rPr>
        <b/>
        <sz val="18"/>
        <rFont val="돋움"/>
        <family val="3"/>
      </rPr>
      <t>용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도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지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구</t>
    </r>
    <r>
      <rPr>
        <b/>
        <sz val="18"/>
        <rFont val="Arial"/>
        <family val="2"/>
      </rPr>
      <t xml:space="preserve">           Land by Purpose</t>
    </r>
  </si>
  <si>
    <t>Scenery</t>
  </si>
  <si>
    <t>Landscape</t>
  </si>
  <si>
    <t>Height</t>
  </si>
  <si>
    <t>지구</t>
  </si>
  <si>
    <t>Reservation</t>
  </si>
  <si>
    <t>소계</t>
  </si>
  <si>
    <t>자연</t>
  </si>
  <si>
    <t>수변</t>
  </si>
  <si>
    <t>시가지</t>
  </si>
  <si>
    <t>중심지</t>
  </si>
  <si>
    <t>역사문화</t>
  </si>
  <si>
    <r>
      <t>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반</t>
    </r>
  </si>
  <si>
    <t>최고</t>
  </si>
  <si>
    <t>최저</t>
  </si>
  <si>
    <t>Fire-</t>
  </si>
  <si>
    <t>Prevention</t>
  </si>
  <si>
    <t>문화자원</t>
  </si>
  <si>
    <t>중요시설물</t>
  </si>
  <si>
    <t>생태계</t>
  </si>
  <si>
    <t>Sub-totla</t>
  </si>
  <si>
    <t>Natural</t>
  </si>
  <si>
    <t>River-side</t>
  </si>
  <si>
    <t>Urban</t>
  </si>
  <si>
    <t>General</t>
  </si>
  <si>
    <t>Min</t>
  </si>
  <si>
    <t>fighting</t>
  </si>
  <si>
    <t>of disaster</t>
  </si>
  <si>
    <t>Cultural
resources</t>
  </si>
  <si>
    <t>Major
facilities</t>
  </si>
  <si>
    <t>Ecosystem</t>
  </si>
  <si>
    <r>
      <t>2001(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</si>
  <si>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2001(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</si>
  <si>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2002(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</si>
  <si>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2002(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</si>
  <si>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2003(</t>
    </r>
    <r>
      <rPr>
        <sz val="10"/>
        <color indexed="8"/>
        <rFont val="돋움"/>
        <family val="3"/>
      </rPr>
      <t>제주시</t>
    </r>
    <r>
      <rPr>
        <sz val="10"/>
        <color indexed="8"/>
        <rFont val="Arial"/>
        <family val="2"/>
      </rPr>
      <t>)</t>
    </r>
  </si>
  <si>
    <r>
      <t>2003(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</si>
  <si>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>20004(</t>
    </r>
    <r>
      <rPr>
        <sz val="10"/>
        <color indexed="8"/>
        <rFont val="돋움"/>
        <family val="3"/>
      </rPr>
      <t>제주시</t>
    </r>
    <r>
      <rPr>
        <sz val="10"/>
        <color indexed="8"/>
        <rFont val="Arial"/>
        <family val="2"/>
      </rPr>
      <t>)</t>
    </r>
  </si>
  <si>
    <r>
      <t>2004(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</si>
  <si>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</si>
  <si>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구</t>
    </r>
  </si>
  <si>
    <r>
      <t>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락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구</t>
    </r>
  </si>
  <si>
    <t>개발진흥지구</t>
  </si>
  <si>
    <t>특정용도</t>
  </si>
  <si>
    <t>위락지구</t>
  </si>
  <si>
    <t>리모델</t>
  </si>
  <si>
    <r>
      <t>기타</t>
    </r>
    <r>
      <rPr>
        <sz val="10"/>
        <rFont val="Arial"/>
        <family val="2"/>
      </rPr>
      <t>1)</t>
    </r>
  </si>
  <si>
    <t>Year</t>
  </si>
  <si>
    <t>Protection of facilities</t>
  </si>
  <si>
    <t>Community</t>
  </si>
  <si>
    <t>Development Promotion</t>
  </si>
  <si>
    <t>제한지구</t>
  </si>
  <si>
    <t>링지구</t>
  </si>
  <si>
    <t>학교</t>
  </si>
  <si>
    <t>공용</t>
  </si>
  <si>
    <t>항만</t>
  </si>
  <si>
    <t>공항</t>
  </si>
  <si>
    <t>집단</t>
  </si>
  <si>
    <t>주거</t>
  </si>
  <si>
    <t>산업</t>
  </si>
  <si>
    <t>유통</t>
  </si>
  <si>
    <t>관광휴양</t>
  </si>
  <si>
    <t>복합</t>
  </si>
  <si>
    <t>Remodel</t>
  </si>
  <si>
    <t>Sub-total</t>
  </si>
  <si>
    <t>School</t>
  </si>
  <si>
    <t>Port</t>
  </si>
  <si>
    <t>Airport</t>
  </si>
  <si>
    <t>Group</t>
  </si>
  <si>
    <t>residential</t>
  </si>
  <si>
    <t>industial</t>
  </si>
  <si>
    <t>circulative</t>
  </si>
  <si>
    <t>tourist</t>
  </si>
  <si>
    <t>complex</t>
  </si>
  <si>
    <t>Protective</t>
  </si>
  <si>
    <t>Recreation</t>
  </si>
  <si>
    <t xml:space="preserve"> -ing</t>
  </si>
  <si>
    <t>Other</t>
  </si>
  <si>
    <r>
      <t xml:space="preserve">(Unit : </t>
    </r>
    <r>
      <rPr>
        <sz val="10"/>
        <rFont val="돋움"/>
        <family val="3"/>
      </rPr>
      <t>㎢</t>
    </r>
    <r>
      <rPr>
        <sz val="10"/>
        <rFont val="Arial"/>
        <family val="2"/>
      </rPr>
      <t>)</t>
    </r>
  </si>
  <si>
    <r>
      <t>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계</t>
    </r>
  </si>
  <si>
    <t>경관지구</t>
  </si>
  <si>
    <r>
      <t>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구</t>
    </r>
  </si>
  <si>
    <r>
      <t>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구</t>
    </r>
  </si>
  <si>
    <t>방화</t>
  </si>
  <si>
    <t>방재</t>
  </si>
  <si>
    <r>
      <t>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구</t>
    </r>
  </si>
  <si>
    <t>국립공원</t>
  </si>
  <si>
    <t>도립공원</t>
  </si>
  <si>
    <t>어린이공원</t>
  </si>
  <si>
    <t>근린공원</t>
  </si>
  <si>
    <t>도시자연공원</t>
  </si>
  <si>
    <t>묘지공원</t>
  </si>
  <si>
    <t>체육공원</t>
  </si>
  <si>
    <t>Grand Total</t>
  </si>
  <si>
    <t>Total</t>
  </si>
  <si>
    <t>National</t>
  </si>
  <si>
    <t>Provincial</t>
  </si>
  <si>
    <t xml:space="preserve"> Total</t>
  </si>
  <si>
    <t>Children's</t>
  </si>
  <si>
    <t>개소</t>
  </si>
  <si>
    <t>Area</t>
  </si>
  <si>
    <t>시립공원</t>
  </si>
  <si>
    <t>Si</t>
  </si>
  <si>
    <t>Neighborhood</t>
  </si>
  <si>
    <t>Urban natural</t>
  </si>
  <si>
    <t>Grave yard</t>
  </si>
  <si>
    <t>Sports</t>
  </si>
  <si>
    <t>개소</t>
  </si>
  <si>
    <t>Number</t>
  </si>
  <si>
    <t>2(2)</t>
  </si>
  <si>
    <t>121,155(29,490)</t>
  </si>
  <si>
    <t>(2)</t>
  </si>
  <si>
    <t>(29,490)</t>
  </si>
  <si>
    <t>150,645(29,490)</t>
  </si>
  <si>
    <t>156,713(35,558)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</si>
  <si>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천㎡</t>
    </r>
    <r>
      <rPr>
        <sz val="10"/>
        <rFont val="Arial"/>
        <family val="2"/>
      </rPr>
      <t>)</t>
    </r>
  </si>
  <si>
    <r>
      <t>(Unit :number, 1,000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</si>
  <si>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</si>
  <si>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총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계</t>
    </r>
    <r>
      <rPr>
        <sz val="10"/>
        <rFont val="Arial"/>
        <family val="2"/>
      </rPr>
      <t>(A+B)</t>
    </r>
  </si>
  <si>
    <r>
      <t>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공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        Natural park</t>
    </r>
  </si>
  <si>
    <r>
      <t>도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공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                  Urban      Parks</t>
    </r>
  </si>
  <si>
    <r>
      <t>계</t>
    </r>
    <r>
      <rPr>
        <sz val="10"/>
        <rFont val="Arial"/>
        <family val="2"/>
      </rPr>
      <t>(A)</t>
    </r>
  </si>
  <si>
    <r>
      <t>계</t>
    </r>
    <r>
      <rPr>
        <sz val="10"/>
        <rFont val="Arial"/>
        <family val="2"/>
      </rPr>
      <t xml:space="preserve">  (B)</t>
    </r>
  </si>
  <si>
    <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적</t>
    </r>
  </si>
  <si>
    <r>
      <t>개소</t>
    </r>
    <r>
      <rPr>
        <sz val="10"/>
        <rFont val="Arial"/>
        <family val="2"/>
      </rPr>
      <t xml:space="preserve"> </t>
    </r>
  </si>
  <si>
    <r>
      <t>2001(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</si>
  <si>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2001(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</si>
  <si>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2002(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</si>
  <si>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2002(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</si>
  <si>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2003(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</si>
  <si>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2003(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</si>
  <si>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2004(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</si>
  <si>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2004(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</si>
  <si>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2 0 0 5</t>
  </si>
  <si>
    <t>2 0 0 6</t>
  </si>
  <si>
    <t>No. of rivers</t>
  </si>
  <si>
    <t>and streams</t>
  </si>
  <si>
    <t>Total length</t>
  </si>
  <si>
    <t>Already improved</t>
  </si>
  <si>
    <t>Yet to be improved</t>
  </si>
  <si>
    <t>Improvement rate</t>
  </si>
  <si>
    <r>
      <t xml:space="preserve">11.   </t>
    </r>
    <r>
      <rPr>
        <b/>
        <sz val="18"/>
        <rFont val="돋움"/>
        <family val="3"/>
      </rPr>
      <t>하</t>
    </r>
    <r>
      <rPr>
        <b/>
        <sz val="18"/>
        <rFont val="Arial"/>
        <family val="2"/>
      </rPr>
      <t xml:space="preserve">            </t>
    </r>
    <r>
      <rPr>
        <b/>
        <sz val="18"/>
        <rFont val="돋움"/>
        <family val="3"/>
      </rPr>
      <t>천</t>
    </r>
    <r>
      <rPr>
        <b/>
        <sz val="18"/>
        <rFont val="Arial"/>
        <family val="2"/>
      </rPr>
      <t xml:space="preserve">           Rivers and Streams</t>
    </r>
  </si>
  <si>
    <t>2 0 0 6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</si>
  <si>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㎞</t>
    </r>
    <r>
      <rPr>
        <sz val="10"/>
        <rFont val="Arial"/>
        <family val="2"/>
      </rPr>
      <t>)</t>
    </r>
  </si>
  <si>
    <r>
      <t xml:space="preserve">(Unit : </t>
    </r>
    <r>
      <rPr>
        <sz val="10"/>
        <rFont val="돋움"/>
        <family val="3"/>
      </rPr>
      <t>㎞</t>
    </r>
    <r>
      <rPr>
        <sz val="10"/>
        <rFont val="Arial"/>
        <family val="2"/>
      </rPr>
      <t>)</t>
    </r>
  </si>
  <si>
    <r>
      <t>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  <r>
      <rPr>
        <sz val="10"/>
        <rFont val="Arial"/>
        <family val="2"/>
      </rPr>
      <t>(</t>
    </r>
    <r>
      <rPr>
        <sz val="10"/>
        <rFont val="돋움"/>
        <family val="3"/>
      </rPr>
      <t>개소</t>
    </r>
    <r>
      <rPr>
        <sz val="10"/>
        <rFont val="Arial"/>
        <family val="2"/>
      </rPr>
      <t>)</t>
    </r>
  </si>
  <si>
    <r>
      <t>총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장</t>
    </r>
  </si>
  <si>
    <r>
      <t>요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    Cases of  improvements needed</t>
    </r>
  </si>
  <si>
    <r>
      <t>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수</t>
    </r>
  </si>
  <si>
    <r>
      <t>미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수</t>
    </r>
  </si>
  <si>
    <r>
      <t>개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율</t>
    </r>
    <r>
      <rPr>
        <sz val="10"/>
        <rFont val="Arial"/>
        <family val="2"/>
      </rPr>
      <t>(%)</t>
    </r>
  </si>
  <si>
    <t>(Unit : house)</t>
  </si>
  <si>
    <t xml:space="preserve"> </t>
  </si>
  <si>
    <t>비주거용</t>
  </si>
  <si>
    <t>Year</t>
  </si>
  <si>
    <t>단독주택</t>
  </si>
  <si>
    <t>아파트</t>
  </si>
  <si>
    <t>연립주택</t>
  </si>
  <si>
    <t>다세대주택</t>
  </si>
  <si>
    <t>No. of</t>
  </si>
  <si>
    <t>다가구주택</t>
  </si>
  <si>
    <t>Households</t>
  </si>
  <si>
    <t>Total</t>
  </si>
  <si>
    <t>Housing 
supply rate</t>
  </si>
  <si>
    <t>Detached
 dwelling</t>
  </si>
  <si>
    <t>Multy family
house</t>
  </si>
  <si>
    <t>Apartment</t>
  </si>
  <si>
    <t>Row House</t>
  </si>
  <si>
    <t>Apartment units in
a private house</t>
  </si>
  <si>
    <t>…</t>
  </si>
  <si>
    <t>2 0 0 5</t>
  </si>
  <si>
    <t>2 0 0 6</t>
  </si>
  <si>
    <r>
      <t xml:space="preserve">1.  </t>
    </r>
    <r>
      <rPr>
        <b/>
        <sz val="18"/>
        <rFont val="돋움"/>
        <family val="3"/>
      </rPr>
      <t>주택의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종류</t>
    </r>
    <r>
      <rPr>
        <b/>
        <sz val="18"/>
        <rFont val="Arial"/>
        <family val="2"/>
      </rPr>
      <t xml:space="preserve">                  Type of Housing Units 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</si>
  <si>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호</t>
    </r>
    <r>
      <rPr>
        <sz val="10"/>
        <rFont val="Arial"/>
        <family val="2"/>
      </rPr>
      <t>)</t>
    </r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</si>
  <si>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</si>
  <si>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t>종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류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택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   Number of houses by type of housing unit</t>
    </r>
  </si>
  <si>
    <r>
      <t>가구수</t>
    </r>
    <r>
      <rPr>
        <vertAlign val="superscript"/>
        <sz val="10"/>
        <rFont val="Arial"/>
        <family val="2"/>
      </rPr>
      <t>1)</t>
    </r>
  </si>
  <si>
    <r>
      <t>건물내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주택</t>
    </r>
  </si>
  <si>
    <r>
      <t>합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계</t>
    </r>
  </si>
  <si>
    <r>
      <t>보급률</t>
    </r>
    <r>
      <rPr>
        <sz val="10"/>
        <rFont val="Arial"/>
        <family val="2"/>
      </rPr>
      <t>(%)</t>
    </r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</si>
  <si>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돋움"/>
        <family val="3"/>
      </rPr>
      <t>가구수는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보통가구임</t>
    </r>
    <r>
      <rPr>
        <sz val="10"/>
        <rFont val="Arial"/>
        <family val="2"/>
      </rPr>
      <t>(</t>
    </r>
    <r>
      <rPr>
        <sz val="10"/>
        <rFont val="돋움"/>
        <family val="3"/>
      </rPr>
      <t>보통가구</t>
    </r>
    <r>
      <rPr>
        <sz val="10"/>
        <rFont val="Arial"/>
        <family val="2"/>
      </rPr>
      <t xml:space="preserve"> = </t>
    </r>
    <r>
      <rPr>
        <sz val="10"/>
        <rFont val="돋움"/>
        <family val="3"/>
      </rPr>
      <t>일반가구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단독가구</t>
    </r>
    <r>
      <rPr>
        <sz val="10"/>
        <rFont val="Arial"/>
        <family val="2"/>
      </rPr>
      <t xml:space="preserve"> - </t>
    </r>
    <r>
      <rPr>
        <sz val="10"/>
        <rFont val="돋움"/>
        <family val="3"/>
      </rPr>
      <t>비혈연가구</t>
    </r>
    <r>
      <rPr>
        <sz val="10"/>
        <rFont val="Arial"/>
        <family val="2"/>
      </rPr>
      <t>)</t>
    </r>
  </si>
  <si>
    <r>
      <t xml:space="preserve">         2) 2005</t>
    </r>
    <r>
      <rPr>
        <sz val="10"/>
        <rFont val="돋움"/>
        <family val="3"/>
      </rPr>
      <t>년도는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인구주택총조사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결과에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의한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건설교통부에서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공표한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자료임</t>
    </r>
  </si>
  <si>
    <r>
      <t xml:space="preserve"> 2001(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</si>
  <si>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 xml:space="preserve"> 2002(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</si>
  <si>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 xml:space="preserve"> 2003(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</si>
  <si>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 xml:space="preserve"> 2004(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</si>
  <si>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 xml:space="preserve">2. </t>
    </r>
    <r>
      <rPr>
        <b/>
        <sz val="18"/>
        <rFont val="굴림"/>
        <family val="3"/>
      </rPr>
      <t>건축연도별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주택</t>
    </r>
    <r>
      <rPr>
        <b/>
        <sz val="18"/>
        <rFont val="Arial"/>
        <family val="2"/>
      </rPr>
      <t xml:space="preserve">  Housing Units by Year of Construction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</si>
  <si>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호수</t>
    </r>
    <r>
      <rPr>
        <sz val="10"/>
        <rFont val="Arial"/>
        <family val="2"/>
      </rPr>
      <t>)</t>
    </r>
  </si>
  <si>
    <t xml:space="preserve">                 (Unit : house)</t>
  </si>
  <si>
    <r>
      <t xml:space="preserve">합 계
</t>
    </r>
    <r>
      <rPr>
        <sz val="10"/>
        <rFont val="Arial"/>
        <family val="2"/>
      </rPr>
      <t>Total</t>
    </r>
  </si>
  <si>
    <r>
      <t>1959</t>
    </r>
    <r>
      <rPr>
        <sz val="10"/>
        <rFont val="굴림"/>
        <family val="3"/>
      </rPr>
      <t xml:space="preserve">년이전
</t>
    </r>
    <r>
      <rPr>
        <sz val="10"/>
        <rFont val="Arial"/>
        <family val="2"/>
      </rPr>
      <t>Year Before 1959</t>
    </r>
  </si>
  <si>
    <t>'60~'69</t>
  </si>
  <si>
    <t>'70~'79</t>
  </si>
  <si>
    <t>'80~'89</t>
  </si>
  <si>
    <r>
      <t>'90</t>
    </r>
    <r>
      <rPr>
        <sz val="10"/>
        <rFont val="굴림"/>
        <family val="3"/>
      </rPr>
      <t>∼</t>
    </r>
    <r>
      <rPr>
        <sz val="10"/>
        <rFont val="Arial"/>
        <family val="2"/>
      </rPr>
      <t>'94</t>
    </r>
  </si>
  <si>
    <r>
      <t>'95</t>
    </r>
    <r>
      <rPr>
        <sz val="10"/>
        <rFont val="굴림"/>
        <family val="3"/>
      </rPr>
      <t>∼</t>
    </r>
    <r>
      <rPr>
        <sz val="10"/>
        <rFont val="Arial"/>
        <family val="2"/>
      </rPr>
      <t>'99</t>
    </r>
  </si>
  <si>
    <t>1 9 8 0</t>
  </si>
  <si>
    <t>-</t>
  </si>
  <si>
    <t>1 9 8 0</t>
  </si>
  <si>
    <t>1 9 8 5</t>
  </si>
  <si>
    <t>1 9 9 0</t>
  </si>
  <si>
    <t>1 9 9 0</t>
  </si>
  <si>
    <t>1 9 9 5</t>
  </si>
  <si>
    <t>1 9 9 5</t>
  </si>
  <si>
    <t>2 0 0 0</t>
  </si>
  <si>
    <t>2 0 0 5</t>
  </si>
  <si>
    <t>2 0 0 5</t>
  </si>
  <si>
    <t>1 9 8 0</t>
  </si>
  <si>
    <t>-</t>
  </si>
  <si>
    <t>1 9 8 5</t>
  </si>
  <si>
    <t>1 9 9 0</t>
  </si>
  <si>
    <t xml:space="preserve"> 1 9 9 5</t>
  </si>
  <si>
    <r>
      <t xml:space="preserve">3. </t>
    </r>
    <r>
      <rPr>
        <b/>
        <sz val="18"/>
        <rFont val="굴림"/>
        <family val="3"/>
      </rPr>
      <t>연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건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평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별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주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택</t>
    </r>
    <r>
      <rPr>
        <b/>
        <sz val="18"/>
        <rFont val="Arial"/>
        <family val="2"/>
      </rPr>
      <t xml:space="preserve">     Housing Units by Floor Space</t>
    </r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</si>
  <si>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</si>
  <si>
    <r>
      <t>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택</t>
    </r>
  </si>
  <si>
    <r>
      <t>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파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트</t>
    </r>
  </si>
  <si>
    <r>
      <t>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택</t>
    </r>
  </si>
  <si>
    <r>
      <t>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택</t>
    </r>
  </si>
  <si>
    <r>
      <t>비주거용건물내</t>
    </r>
    <r>
      <rPr>
        <vertAlign val="superscript"/>
        <sz val="10"/>
        <rFont val="굴림"/>
        <family val="3"/>
      </rPr>
      <t>1)</t>
    </r>
  </si>
  <si>
    <t xml:space="preserve">Detached </t>
  </si>
  <si>
    <t>Apartment units in a</t>
  </si>
  <si>
    <t xml:space="preserve"> </t>
  </si>
  <si>
    <t>Total</t>
  </si>
  <si>
    <t>dwelling</t>
  </si>
  <si>
    <t>Apartment</t>
  </si>
  <si>
    <t>Rowhouse</t>
  </si>
  <si>
    <t>private house</t>
  </si>
  <si>
    <t>Non-housing units</t>
  </si>
  <si>
    <t>1 9 8 5</t>
  </si>
  <si>
    <t>1 9 8 5</t>
  </si>
  <si>
    <t>1 9 9 0</t>
  </si>
  <si>
    <t>1 9 9 5</t>
  </si>
  <si>
    <t>2 0 0 5</t>
  </si>
  <si>
    <r>
      <t>7</t>
    </r>
    <r>
      <rPr>
        <sz val="10"/>
        <rFont val="굴림"/>
        <family val="3"/>
      </rPr>
      <t>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만</t>
    </r>
  </si>
  <si>
    <t>7 pyong and under</t>
  </si>
  <si>
    <t>7 ~ 9</t>
  </si>
  <si>
    <t xml:space="preserve"> 9 ~14 </t>
  </si>
  <si>
    <t>14 ~19</t>
  </si>
  <si>
    <t>19 ~29</t>
  </si>
  <si>
    <t>29 ~ 39</t>
  </si>
  <si>
    <t>39 ~ 49</t>
  </si>
  <si>
    <t>49 ~ 69</t>
  </si>
  <si>
    <t>69 ~ 99</t>
  </si>
  <si>
    <r>
      <t xml:space="preserve">99 </t>
    </r>
    <r>
      <rPr>
        <sz val="10"/>
        <rFont val="굴림"/>
        <family val="3"/>
      </rPr>
      <t>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상</t>
    </r>
  </si>
  <si>
    <t>99 pyong and over</t>
  </si>
  <si>
    <t>동수</t>
  </si>
  <si>
    <t>면적</t>
  </si>
  <si>
    <t>연면적</t>
  </si>
  <si>
    <t>2 0 0 5</t>
  </si>
  <si>
    <t>2 0 0 6</t>
  </si>
  <si>
    <t>Total</t>
  </si>
  <si>
    <t>-</t>
  </si>
  <si>
    <t>2 0 0 5</t>
  </si>
  <si>
    <t>2 0 0 6</t>
  </si>
  <si>
    <t>Public</t>
  </si>
  <si>
    <t>2 0 0 3</t>
  </si>
  <si>
    <t>2 0 0 4</t>
  </si>
  <si>
    <t>buildings</t>
  </si>
  <si>
    <r>
      <t xml:space="preserve">5. </t>
    </r>
    <r>
      <rPr>
        <b/>
        <sz val="18"/>
        <rFont val="돋움"/>
        <family val="3"/>
      </rPr>
      <t>아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파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트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건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립</t>
    </r>
    <r>
      <rPr>
        <b/>
        <vertAlign val="superscript"/>
        <sz val="18"/>
        <rFont val="Arial"/>
        <family val="2"/>
      </rPr>
      <t>1)</t>
    </r>
    <r>
      <rPr>
        <b/>
        <sz val="18"/>
        <rFont val="Arial"/>
        <family val="2"/>
      </rPr>
      <t xml:space="preserve">     Construction of Apartment</t>
    </r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</si>
  <si>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</si>
  <si>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t>동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수</t>
    </r>
  </si>
  <si>
    <t>주택수</t>
  </si>
  <si>
    <r>
      <t>규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모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택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      House by size</t>
    </r>
  </si>
  <si>
    <t>Year</t>
  </si>
  <si>
    <r>
      <t>40</t>
    </r>
    <r>
      <rPr>
        <sz val="10"/>
        <rFont val="돋움"/>
        <family val="3"/>
      </rPr>
      <t>㎡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이하</t>
    </r>
  </si>
  <si>
    <r>
      <t>40~60</t>
    </r>
    <r>
      <rPr>
        <sz val="10"/>
        <rFont val="돋움"/>
        <family val="3"/>
      </rPr>
      <t>㎡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이하</t>
    </r>
  </si>
  <si>
    <r>
      <t>60~85</t>
    </r>
    <r>
      <rPr>
        <sz val="10"/>
        <rFont val="돋움"/>
        <family val="3"/>
      </rPr>
      <t>㎡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이하</t>
    </r>
  </si>
  <si>
    <r>
      <t>85~135</t>
    </r>
    <r>
      <rPr>
        <sz val="10"/>
        <rFont val="돋움"/>
        <family val="3"/>
      </rPr>
      <t>㎡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이하</t>
    </r>
  </si>
  <si>
    <r>
      <t>135</t>
    </r>
    <r>
      <rPr>
        <sz val="10"/>
        <rFont val="돋움"/>
        <family val="3"/>
      </rPr>
      <t>㎡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초과</t>
    </r>
  </si>
  <si>
    <t>No. of</t>
  </si>
  <si>
    <t>buildings</t>
  </si>
  <si>
    <t>or less</t>
  </si>
  <si>
    <t>or larger</t>
  </si>
  <si>
    <r>
      <t>층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택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         House by floor number</t>
    </r>
  </si>
  <si>
    <r>
      <t>5</t>
    </r>
    <r>
      <rPr>
        <sz val="10"/>
        <rFont val="돋움"/>
        <family val="3"/>
      </rPr>
      <t>층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이하</t>
    </r>
    <r>
      <rPr>
        <sz val="10"/>
        <rFont val="Arial"/>
        <family val="2"/>
      </rPr>
      <t xml:space="preserve">      floor or less</t>
    </r>
  </si>
  <si>
    <r>
      <t>6~10</t>
    </r>
    <r>
      <rPr>
        <sz val="10"/>
        <rFont val="돋움"/>
        <family val="3"/>
      </rPr>
      <t>층</t>
    </r>
  </si>
  <si>
    <r>
      <t>11-20</t>
    </r>
    <r>
      <rPr>
        <sz val="10"/>
        <rFont val="돋움"/>
        <family val="3"/>
      </rPr>
      <t>층</t>
    </r>
  </si>
  <si>
    <r>
      <t>21</t>
    </r>
    <r>
      <rPr>
        <sz val="10"/>
        <rFont val="돋움"/>
        <family val="3"/>
      </rPr>
      <t>층이상</t>
    </r>
    <r>
      <rPr>
        <sz val="10"/>
        <rFont val="Arial"/>
        <family val="2"/>
      </rPr>
      <t xml:space="preserve">    floor or higher</t>
    </r>
  </si>
  <si>
    <t>-</t>
  </si>
  <si>
    <t>-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</si>
  <si>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건축허가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기준임</t>
    </r>
  </si>
  <si>
    <r>
      <t xml:space="preserve">6. </t>
    </r>
    <r>
      <rPr>
        <b/>
        <sz val="18"/>
        <rFont val="굴림"/>
        <family val="3"/>
      </rPr>
      <t>택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지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개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발</t>
    </r>
    <r>
      <rPr>
        <b/>
        <sz val="18"/>
        <rFont val="Arial"/>
        <family val="2"/>
      </rPr>
      <t xml:space="preserve">           Housing Land Development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</si>
  <si>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천㎡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</si>
  <si>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r>
      <t>총개발계획</t>
    </r>
    <r>
      <rPr>
        <sz val="10"/>
        <rFont val="Arial"/>
        <family val="2"/>
      </rPr>
      <t xml:space="preserve">  
Overall development plan</t>
    </r>
  </si>
  <si>
    <t>도시개발  Urban development</t>
  </si>
  <si>
    <r>
      <t>택지개발</t>
    </r>
    <r>
      <rPr>
        <sz val="10"/>
        <rFont val="Arial"/>
        <family val="2"/>
      </rPr>
      <t xml:space="preserve">   Housing Land Development </t>
    </r>
  </si>
  <si>
    <r>
      <t>도시개발계획</t>
    </r>
    <r>
      <rPr>
        <sz val="10"/>
        <rFont val="Arial"/>
        <family val="2"/>
      </rPr>
      <t xml:space="preserve"> 
Urban development plan</t>
    </r>
  </si>
  <si>
    <r>
      <t>개발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면적</t>
    </r>
    <r>
      <rPr>
        <sz val="10"/>
        <rFont val="Arial"/>
        <family val="2"/>
      </rPr>
      <t xml:space="preserve">  Development area</t>
    </r>
  </si>
  <si>
    <r>
      <t>택지개발계획</t>
    </r>
    <r>
      <rPr>
        <sz val="10"/>
        <rFont val="Arial"/>
        <family val="2"/>
      </rPr>
      <t xml:space="preserve"> 
</t>
    </r>
    <r>
      <rPr>
        <sz val="8"/>
        <rFont val="Arial"/>
        <family val="2"/>
      </rPr>
      <t>Housing Land Development plan</t>
    </r>
  </si>
  <si>
    <r>
      <t>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적</t>
    </r>
  </si>
  <si>
    <r>
      <t>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비</t>
    </r>
  </si>
  <si>
    <r>
      <t>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비</t>
    </r>
  </si>
  <si>
    <r>
      <t>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발</t>
    </r>
  </si>
  <si>
    <r>
      <t>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적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</si>
  <si>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적</t>
    </r>
  </si>
  <si>
    <t>Already</t>
  </si>
  <si>
    <t>Developed during the</t>
  </si>
  <si>
    <t>Annually</t>
  </si>
  <si>
    <t>Project area</t>
  </si>
  <si>
    <t>Project costs</t>
  </si>
  <si>
    <t>developed</t>
  </si>
  <si>
    <t>year concerned</t>
  </si>
  <si>
    <t>accumulative</t>
  </si>
  <si>
    <t>2 0 0 5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</si>
  <si>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기개발면적은</t>
    </r>
    <r>
      <rPr>
        <sz val="10"/>
        <rFont val="Arial"/>
        <family val="2"/>
      </rPr>
      <t xml:space="preserve"> '54 </t>
    </r>
    <r>
      <rPr>
        <sz val="10"/>
        <rFont val="굴림"/>
        <family val="3"/>
      </rPr>
      <t>∼</t>
    </r>
    <r>
      <rPr>
        <sz val="10"/>
        <rFont val="Arial"/>
        <family val="2"/>
      </rPr>
      <t xml:space="preserve"> `99</t>
    </r>
    <r>
      <rPr>
        <sz val="10"/>
        <rFont val="굴림"/>
        <family val="3"/>
      </rPr>
      <t>년까지의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개발면적임</t>
    </r>
  </si>
  <si>
    <t>2 0 0 1</t>
  </si>
  <si>
    <r>
      <t>2</t>
    </r>
    <r>
      <rPr>
        <sz val="10"/>
        <rFont val="Arial"/>
        <family val="2"/>
      </rPr>
      <t>003(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</si>
  <si>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2</t>
    </r>
    <r>
      <rPr>
        <sz val="10"/>
        <rFont val="Arial"/>
        <family val="2"/>
      </rPr>
      <t>003(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</si>
  <si>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</t>
    </r>
    <r>
      <rPr>
        <sz val="10"/>
        <rFont val="Arial"/>
        <family val="2"/>
      </rPr>
      <t>004(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</si>
  <si>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2</t>
    </r>
    <r>
      <rPr>
        <sz val="10"/>
        <rFont val="Arial"/>
        <family val="2"/>
      </rPr>
      <t>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</si>
  <si>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-</t>
  </si>
  <si>
    <t>2 0 0 1</t>
  </si>
  <si>
    <t>2 0 0 2</t>
  </si>
  <si>
    <t>2 0 0 6</t>
  </si>
  <si>
    <t>Year</t>
  </si>
  <si>
    <t>전</t>
  </si>
  <si>
    <t>답</t>
  </si>
  <si>
    <t>Total</t>
  </si>
  <si>
    <t>Dry paddy</t>
  </si>
  <si>
    <t>Rice paddy</t>
  </si>
  <si>
    <t>Building land</t>
  </si>
  <si>
    <t>Forest field</t>
  </si>
  <si>
    <t>Factory site</t>
  </si>
  <si>
    <t>Others</t>
  </si>
  <si>
    <t>Area</t>
  </si>
  <si>
    <r>
      <t xml:space="preserve">7.  </t>
    </r>
    <r>
      <rPr>
        <b/>
        <sz val="18"/>
        <rFont val="굴림"/>
        <family val="3"/>
      </rPr>
      <t>토지거래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현황</t>
    </r>
    <r>
      <rPr>
        <b/>
        <sz val="18"/>
        <rFont val="Arial"/>
        <family val="2"/>
      </rPr>
      <t xml:space="preserve">           Land Transactions by Use and Purpose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</si>
  <si>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필지수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천㎡</t>
    </r>
    <r>
      <rPr>
        <sz val="10"/>
        <rFont val="Arial"/>
        <family val="2"/>
      </rPr>
      <t>)</t>
    </r>
  </si>
  <si>
    <r>
      <t xml:space="preserve">(Unit : Parcel, thousand </t>
    </r>
    <r>
      <rPr>
        <sz val="10"/>
        <rFont val="굴림"/>
        <family val="3"/>
      </rPr>
      <t>㎡</t>
    </r>
    <r>
      <rPr>
        <sz val="10"/>
        <rFont val="Arial"/>
        <family val="2"/>
      </rPr>
      <t>)</t>
    </r>
  </si>
  <si>
    <r>
      <t>합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계</t>
    </r>
  </si>
  <si>
    <r>
      <t>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역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                              By use</t>
    </r>
  </si>
  <si>
    <r>
      <t>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획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         Subject to urban planning zone</t>
    </r>
  </si>
  <si>
    <t>도시계획구역외</t>
  </si>
  <si>
    <r>
      <t>주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역</t>
    </r>
  </si>
  <si>
    <r>
      <t>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역</t>
    </r>
  </si>
  <si>
    <r>
      <t>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역</t>
    </r>
  </si>
  <si>
    <r>
      <t>녹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역</t>
    </r>
  </si>
  <si>
    <r>
      <t>용도미지정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구역</t>
    </r>
  </si>
  <si>
    <t>Not subject to urban</t>
  </si>
  <si>
    <t>Residential zone</t>
  </si>
  <si>
    <t>Commercial zone</t>
  </si>
  <si>
    <t>Industrial zone</t>
  </si>
  <si>
    <t>Green belt</t>
  </si>
  <si>
    <t>Non-designated zone</t>
  </si>
  <si>
    <t>planning zone</t>
  </si>
  <si>
    <t>필지수</t>
  </si>
  <si>
    <r>
      <t>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적</t>
    </r>
  </si>
  <si>
    <t>Parcel</t>
  </si>
  <si>
    <r>
      <t>2001(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</si>
  <si>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2001(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</si>
  <si>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2002(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</si>
  <si>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2002(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</si>
  <si>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2003(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</si>
  <si>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2003(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</si>
  <si>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2004(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</si>
  <si>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2004(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</si>
  <si>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지</t>
    </r>
    <r>
      <rPr>
        <sz val="10"/>
        <rFont val="Arial"/>
        <family val="2"/>
      </rPr>
      <t xml:space="preserve">            </t>
    </r>
    <r>
      <rPr>
        <sz val="10"/>
        <rFont val="굴림"/>
        <family val="3"/>
      </rPr>
      <t>목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                                        By  purpose</t>
    </r>
  </si>
  <si>
    <r>
      <t>대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지</t>
    </r>
  </si>
  <si>
    <r>
      <t>임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야</t>
    </r>
  </si>
  <si>
    <r>
      <t>공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장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지</t>
    </r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</si>
  <si>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</si>
  <si>
    <t>2 0 0 5</t>
  </si>
  <si>
    <r>
      <t xml:space="preserve">    Source : National Statistical Office </t>
    </r>
    <r>
      <rPr>
        <sz val="10"/>
        <rFont val="굴림"/>
        <family val="3"/>
      </rPr>
      <t>「</t>
    </r>
    <r>
      <rPr>
        <sz val="10"/>
        <rFont val="Arial"/>
        <family val="2"/>
      </rPr>
      <t>Population and Housing Census Report</t>
    </r>
    <r>
      <rPr>
        <sz val="10"/>
        <rFont val="굴림"/>
        <family val="3"/>
      </rPr>
      <t>」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</si>
  <si>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2000</t>
    </r>
    <r>
      <rPr>
        <sz val="10"/>
        <rFont val="굴림"/>
        <family val="3"/>
      </rPr>
      <t>년은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영업용건물내주택임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</si>
  <si>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통계청</t>
    </r>
    <r>
      <rPr>
        <sz val="10"/>
        <rFont val="Arial"/>
        <family val="2"/>
      </rPr>
      <t>,</t>
    </r>
    <r>
      <rPr>
        <sz val="10"/>
        <rFont val="굴림"/>
        <family val="3"/>
      </rPr>
      <t>「인구주택총조사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보고서」</t>
    </r>
  </si>
  <si>
    <r>
      <t xml:space="preserve">4.  </t>
    </r>
    <r>
      <rPr>
        <b/>
        <sz val="18"/>
        <rFont val="굴림"/>
        <family val="3"/>
      </rPr>
      <t>건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축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허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가</t>
    </r>
    <r>
      <rPr>
        <b/>
        <sz val="18"/>
        <rFont val="Arial"/>
        <family val="2"/>
      </rPr>
      <t xml:space="preserve">     Building Construction Permits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</si>
  <si>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동수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㎡</t>
    </r>
    <r>
      <rPr>
        <sz val="10"/>
        <rFont val="Arial"/>
        <family val="2"/>
      </rPr>
      <t>)</t>
    </r>
  </si>
  <si>
    <r>
      <t xml:space="preserve">                     (Unit : building, </t>
    </r>
    <r>
      <rPr>
        <sz val="10"/>
        <rFont val="굴림"/>
        <family val="3"/>
      </rPr>
      <t>㎡</t>
    </r>
    <r>
      <rPr>
        <sz val="10"/>
        <rFont val="Arial"/>
        <family val="2"/>
      </rPr>
      <t>)</t>
    </r>
  </si>
  <si>
    <t>Public</t>
  </si>
  <si>
    <t>Culture-social</t>
  </si>
  <si>
    <t xml:space="preserve">   Note : Including business shares approved</t>
  </si>
  <si>
    <r>
      <t xml:space="preserve">4-1.  </t>
    </r>
    <r>
      <rPr>
        <b/>
        <sz val="18"/>
        <rFont val="굴림"/>
        <family val="3"/>
      </rPr>
      <t>시별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건축허가</t>
    </r>
    <r>
      <rPr>
        <b/>
        <sz val="18"/>
        <rFont val="Arial"/>
        <family val="2"/>
      </rPr>
      <t xml:space="preserve">  Building Permits by Si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</si>
  <si>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동수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㎡</t>
    </r>
    <r>
      <rPr>
        <sz val="10"/>
        <rFont val="Arial"/>
        <family val="2"/>
      </rPr>
      <t>)</t>
    </r>
  </si>
  <si>
    <r>
      <t xml:space="preserve">                     (Unit : building, </t>
    </r>
    <r>
      <rPr>
        <sz val="10"/>
        <rFont val="굴림"/>
        <family val="3"/>
      </rPr>
      <t>㎡</t>
    </r>
    <r>
      <rPr>
        <sz val="10"/>
        <rFont val="Arial"/>
        <family val="2"/>
      </rPr>
      <t>)</t>
    </r>
  </si>
  <si>
    <r>
      <t xml:space="preserve">합계
</t>
    </r>
    <r>
      <rPr>
        <sz val="10"/>
        <rFont val="Arial"/>
        <family val="2"/>
      </rPr>
      <t>Total</t>
    </r>
  </si>
  <si>
    <r>
      <t xml:space="preserve">주거용
</t>
    </r>
    <r>
      <rPr>
        <sz val="10"/>
        <rFont val="Arial"/>
        <family val="2"/>
      </rPr>
      <t>Dwelling</t>
    </r>
  </si>
  <si>
    <r>
      <t xml:space="preserve">상업용
</t>
    </r>
    <r>
      <rPr>
        <sz val="10"/>
        <rFont val="Arial"/>
        <family val="2"/>
      </rPr>
      <t>Commercial</t>
    </r>
  </si>
  <si>
    <r>
      <t xml:space="preserve">농수산용
</t>
    </r>
    <r>
      <rPr>
        <sz val="10"/>
        <rFont val="Arial"/>
        <family val="2"/>
      </rPr>
      <t>Farming and Fishery</t>
    </r>
  </si>
  <si>
    <r>
      <t xml:space="preserve">동수
</t>
    </r>
    <r>
      <rPr>
        <sz val="10"/>
        <rFont val="Arial"/>
        <family val="2"/>
      </rPr>
      <t>building</t>
    </r>
  </si>
  <si>
    <r>
      <t xml:space="preserve">연면적
</t>
    </r>
    <r>
      <rPr>
        <sz val="10"/>
        <rFont val="Arial"/>
        <family val="2"/>
      </rPr>
      <t>Gross coverage</t>
    </r>
  </si>
  <si>
    <t>2 0 0 2</t>
  </si>
  <si>
    <t>2 0 0 6</t>
  </si>
  <si>
    <t>2 0 0 6</t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</si>
  <si>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</si>
  <si>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>Jeju-si</t>
  </si>
  <si>
    <t>서귀포시</t>
  </si>
  <si>
    <t>Seogwipo-si</t>
  </si>
  <si>
    <r>
      <t xml:space="preserve">공업용
</t>
    </r>
    <r>
      <rPr>
        <sz val="10"/>
        <rFont val="Arial"/>
        <family val="2"/>
      </rPr>
      <t>Factory</t>
    </r>
  </si>
  <si>
    <r>
      <t xml:space="preserve">문교/사회용
</t>
    </r>
    <r>
      <rPr>
        <sz val="10"/>
        <rFont val="Arial"/>
        <family val="2"/>
      </rPr>
      <t>Educational and Social</t>
    </r>
  </si>
  <si>
    <r>
      <t xml:space="preserve">공공용
</t>
    </r>
    <r>
      <rPr>
        <sz val="10"/>
        <rFont val="Arial"/>
        <family val="2"/>
      </rPr>
      <t>Public</t>
    </r>
  </si>
  <si>
    <r>
      <t xml:space="preserve">기타
</t>
    </r>
    <r>
      <rPr>
        <sz val="10"/>
        <rFont val="Arial"/>
        <family val="2"/>
      </rPr>
      <t>Others</t>
    </r>
  </si>
  <si>
    <r>
      <t xml:space="preserve">동수
</t>
    </r>
    <r>
      <rPr>
        <sz val="10"/>
        <rFont val="Arial"/>
        <family val="2"/>
      </rPr>
      <t>building</t>
    </r>
  </si>
  <si>
    <r>
      <t xml:space="preserve">연면적
</t>
    </r>
    <r>
      <rPr>
        <sz val="10"/>
        <rFont val="Arial"/>
        <family val="2"/>
      </rPr>
      <t>Gross coverage</t>
    </r>
  </si>
  <si>
    <t>2 0 0 2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</si>
  <si>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건축지적과</t>
    </r>
  </si>
  <si>
    <r>
      <t xml:space="preserve">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>Construction &amp; Land Registration Div.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</si>
  <si>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건축지적과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</si>
  <si>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건축지적과</t>
    </r>
  </si>
  <si>
    <r>
      <t xml:space="preserve">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>Construction &amp; Land Registration Div.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</si>
  <si>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도시계획과</t>
    </r>
  </si>
  <si>
    <r>
      <t xml:space="preserve">             Source : </t>
    </r>
    <r>
      <rPr>
        <sz val="10"/>
        <rFont val="Arial"/>
        <family val="2"/>
      </rPr>
      <t xml:space="preserve"> Jeju Special Self-Governing Province </t>
    </r>
    <r>
      <rPr>
        <sz val="10"/>
        <rFont val="Arial"/>
        <family val="2"/>
      </rPr>
      <t>Urban Planning Div.</t>
    </r>
  </si>
  <si>
    <r>
      <t xml:space="preserve">10.  </t>
    </r>
    <r>
      <rPr>
        <b/>
        <sz val="18"/>
        <rFont val="돋움"/>
        <family val="3"/>
      </rPr>
      <t>공</t>
    </r>
    <r>
      <rPr>
        <b/>
        <sz val="18"/>
        <rFont val="Arial"/>
        <family val="2"/>
      </rPr>
      <t xml:space="preserve">      </t>
    </r>
    <r>
      <rPr>
        <b/>
        <sz val="18"/>
        <rFont val="돋움"/>
        <family val="3"/>
      </rPr>
      <t>원</t>
    </r>
    <r>
      <rPr>
        <b/>
        <sz val="18"/>
        <rFont val="Arial"/>
        <family val="2"/>
      </rPr>
      <t xml:space="preserve">                Parks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</si>
  <si>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건설과</t>
    </r>
  </si>
  <si>
    <r>
      <t xml:space="preserve">             Source : </t>
    </r>
    <r>
      <rPr>
        <sz val="10"/>
        <rFont val="Arial"/>
        <family val="2"/>
      </rPr>
      <t xml:space="preserve"> Jeju Special Self-Governing Province </t>
    </r>
    <r>
      <rPr>
        <sz val="10"/>
        <rFont val="Arial"/>
        <family val="2"/>
      </rPr>
      <t>Urban Planning Div.</t>
    </r>
  </si>
  <si>
    <t xml:space="preserve">                            </t>
  </si>
  <si>
    <t xml:space="preserve">Source :  Jeju Special Self-Governing Province Environment Policy Div. Urban Planning Div. </t>
  </si>
  <si>
    <r>
      <t xml:space="preserve">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>Construction Div.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</si>
  <si>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건설과</t>
    </r>
  </si>
  <si>
    <r>
      <t xml:space="preserve">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 xml:space="preserve">Construction Div. </t>
    </r>
  </si>
  <si>
    <t>자료 : 제주특별자치도 건설과</t>
  </si>
  <si>
    <r>
      <t xml:space="preserve">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 xml:space="preserve">Construction Div. </t>
    </r>
  </si>
  <si>
    <t>-</t>
  </si>
  <si>
    <t>-</t>
  </si>
  <si>
    <t>…</t>
  </si>
  <si>
    <t>…</t>
  </si>
  <si>
    <t xml:space="preserve">  2001(Jejusi)</t>
  </si>
  <si>
    <t xml:space="preserve">  2002(Jejusi)</t>
  </si>
  <si>
    <t xml:space="preserve">  2003(Jejusi)</t>
  </si>
  <si>
    <t xml:space="preserve">  2004(Jejusi)</t>
  </si>
  <si>
    <r>
      <t>자료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돋움"/>
        <family val="3"/>
      </rPr>
      <t>제주특별자치도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건축지적과</t>
    </r>
  </si>
  <si>
    <r>
      <t>자료</t>
    </r>
    <r>
      <rPr>
        <sz val="9"/>
        <rFont val="Arial"/>
        <family val="2"/>
      </rPr>
      <t xml:space="preserve"> : </t>
    </r>
    <r>
      <rPr>
        <sz val="9"/>
        <rFont val="굴림"/>
        <family val="3"/>
      </rPr>
      <t>통계청</t>
    </r>
    <r>
      <rPr>
        <sz val="9"/>
        <rFont val="Arial"/>
        <family val="2"/>
      </rPr>
      <t>,</t>
    </r>
    <r>
      <rPr>
        <sz val="9"/>
        <rFont val="굴림"/>
        <family val="3"/>
      </rPr>
      <t>「인구주택총조사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보고서」</t>
    </r>
  </si>
  <si>
    <r>
      <t xml:space="preserve">                     Source : National Statistical Office </t>
    </r>
    <r>
      <rPr>
        <sz val="9"/>
        <rFont val="굴림"/>
        <family val="3"/>
      </rPr>
      <t>「</t>
    </r>
    <r>
      <rPr>
        <sz val="9"/>
        <rFont val="Arial"/>
        <family val="2"/>
      </rPr>
      <t>Population and Housing Census Report</t>
    </r>
    <r>
      <rPr>
        <sz val="9"/>
        <rFont val="굴림"/>
        <family val="3"/>
      </rPr>
      <t>」</t>
    </r>
  </si>
  <si>
    <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>.</t>
    </r>
  </si>
  <si>
    <t>연별</t>
  </si>
  <si>
    <r>
      <t>Y</t>
    </r>
    <r>
      <rPr>
        <sz val="10"/>
        <rFont val="Arial"/>
        <family val="2"/>
      </rPr>
      <t>ear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</si>
  <si>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</si>
  <si>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 xml:space="preserve">   </t>
    </r>
    <r>
      <rPr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   </t>
    </r>
    <r>
      <rPr>
        <sz val="10"/>
        <rFont val="Arial"/>
        <family val="2"/>
      </rPr>
      <t>2)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>.</t>
    </r>
  </si>
  <si>
    <r>
      <t xml:space="preserve">4.  </t>
    </r>
    <r>
      <rPr>
        <b/>
        <sz val="18"/>
        <rFont val="굴림"/>
        <family val="3"/>
      </rPr>
      <t>건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축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허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가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 Building Construction Permits(Cont'd)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</si>
  <si>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Arial"/>
        <family val="2"/>
      </rPr>
      <t xml:space="preserve">1) </t>
    </r>
    <r>
      <rPr>
        <sz val="10"/>
        <rFont val="굴림"/>
        <family val="3"/>
      </rPr>
      <t>건설교통부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사업승인분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</si>
  <si>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건설교통부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사업승인분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</t>
    </r>
  </si>
  <si>
    <r>
      <t xml:space="preserve">         2) </t>
    </r>
    <r>
      <rPr>
        <sz val="10"/>
        <rFont val="Arial"/>
        <family val="2"/>
      </rPr>
      <t>2006</t>
    </r>
    <r>
      <rPr>
        <sz val="10"/>
        <rFont val="돋움"/>
        <family val="3"/>
      </rPr>
      <t>년부터는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</si>
  <si>
    <r>
      <t xml:space="preserve"> </t>
    </r>
    <r>
      <rPr>
        <sz val="10"/>
        <rFont val="Arial"/>
        <family val="2"/>
      </rPr>
      <t xml:space="preserve">        2) 2006</t>
    </r>
    <r>
      <rPr>
        <sz val="10"/>
        <rFont val="돋움"/>
        <family val="3"/>
      </rPr>
      <t>부터는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</si>
  <si>
    <r>
      <t>합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    Total</t>
    </r>
  </si>
  <si>
    <r>
      <t>신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축</t>
    </r>
    <r>
      <rPr>
        <sz val="10"/>
        <rFont val="Arial"/>
        <family val="2"/>
      </rPr>
      <t xml:space="preserve">     New building</t>
    </r>
  </si>
  <si>
    <t>계</t>
  </si>
  <si>
    <t>콘크리트</t>
  </si>
  <si>
    <r>
      <t>철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골</t>
    </r>
  </si>
  <si>
    <r>
      <t>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적</t>
    </r>
  </si>
  <si>
    <t>철골철근</t>
  </si>
  <si>
    <r>
      <t>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무</t>
    </r>
  </si>
  <si>
    <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타</t>
    </r>
  </si>
  <si>
    <t>Feno-oon</t>
  </si>
  <si>
    <t>Total</t>
  </si>
  <si>
    <t>Concrete</t>
  </si>
  <si>
    <t>Steelframe</t>
  </si>
  <si>
    <t>-aete</t>
  </si>
  <si>
    <t>Wooden</t>
  </si>
  <si>
    <t>Other</t>
  </si>
  <si>
    <t>동수</t>
  </si>
  <si>
    <t>주거용</t>
  </si>
  <si>
    <t>상업용</t>
  </si>
  <si>
    <t>연면적</t>
  </si>
  <si>
    <t>농수산용</t>
  </si>
  <si>
    <t>공업용</t>
  </si>
  <si>
    <t>공공용</t>
  </si>
  <si>
    <t>문교사회용</t>
  </si>
  <si>
    <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타</t>
    </r>
  </si>
  <si>
    <r>
      <t>2001</t>
    </r>
    <r>
      <rPr>
        <sz val="10"/>
        <rFont val="Arial"/>
        <family val="2"/>
      </rPr>
      <t>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</si>
  <si>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2001</t>
    </r>
    <r>
      <rPr>
        <sz val="10"/>
        <rFont val="Arial"/>
        <family val="2"/>
      </rPr>
      <t>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</si>
  <si>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2002</t>
    </r>
    <r>
      <rPr>
        <sz val="10"/>
        <rFont val="Arial"/>
        <family val="2"/>
      </rPr>
      <t>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</si>
  <si>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2002</t>
    </r>
    <r>
      <rPr>
        <sz val="10"/>
        <rFont val="Arial"/>
        <family val="2"/>
      </rPr>
      <t>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</si>
  <si>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2003</t>
    </r>
    <r>
      <rPr>
        <sz val="10"/>
        <rFont val="Arial"/>
        <family val="2"/>
      </rPr>
      <t>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</si>
  <si>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2003</t>
    </r>
    <r>
      <rPr>
        <sz val="10"/>
        <rFont val="Arial"/>
        <family val="2"/>
      </rPr>
      <t>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</si>
  <si>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2004(</t>
    </r>
    <r>
      <rPr>
        <sz val="10"/>
        <color indexed="8"/>
        <rFont val="돋움"/>
        <family val="3"/>
      </rPr>
      <t>제주시</t>
    </r>
    <r>
      <rPr>
        <sz val="10"/>
        <color indexed="8"/>
        <rFont val="Arial"/>
        <family val="2"/>
      </rPr>
      <t>)</t>
    </r>
  </si>
  <si>
    <r>
      <t>2004(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</si>
  <si>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t>2 0 0 6</t>
  </si>
  <si>
    <r>
      <t>증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축</t>
    </r>
    <r>
      <rPr>
        <sz val="10"/>
        <rFont val="Arial"/>
        <family val="2"/>
      </rPr>
      <t xml:space="preserve"> ·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축</t>
    </r>
    <r>
      <rPr>
        <sz val="10"/>
        <rFont val="Arial"/>
        <family val="2"/>
      </rPr>
      <t xml:space="preserve"> ·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전</t>
    </r>
    <r>
      <rPr>
        <sz val="10"/>
        <rFont val="Arial"/>
        <family val="2"/>
      </rPr>
      <t>·</t>
    </r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선
</t>
    </r>
    <r>
      <rPr>
        <sz val="10"/>
        <rFont val="Arial"/>
        <family val="2"/>
      </rPr>
      <t xml:space="preserve">Extension · reconstruction </t>
    </r>
    <r>
      <rPr>
        <sz val="10"/>
        <rFont val="굴림"/>
        <family val="3"/>
      </rPr>
      <t>＆</t>
    </r>
    <r>
      <rPr>
        <sz val="10"/>
        <rFont val="Arial"/>
        <family val="2"/>
      </rPr>
      <t xml:space="preserve"> others</t>
    </r>
  </si>
  <si>
    <r>
      <t>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경
</t>
    </r>
    <r>
      <rPr>
        <sz val="10"/>
        <rFont val="Arial"/>
        <family val="2"/>
      </rPr>
      <t>Change of use</t>
    </r>
  </si>
  <si>
    <t>계</t>
  </si>
  <si>
    <t>콘크리트</t>
  </si>
  <si>
    <r>
      <t>철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골</t>
    </r>
  </si>
  <si>
    <r>
      <t>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적</t>
    </r>
  </si>
  <si>
    <t>철골철근</t>
  </si>
  <si>
    <r>
      <t>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무</t>
    </r>
  </si>
  <si>
    <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타</t>
    </r>
  </si>
  <si>
    <t>Feno-oon</t>
  </si>
  <si>
    <t>Concrete</t>
  </si>
  <si>
    <t>Steelframe</t>
  </si>
  <si>
    <t>-aete</t>
  </si>
  <si>
    <t>Ferro-concrete</t>
  </si>
  <si>
    <t>Wooden</t>
  </si>
  <si>
    <t xml:space="preserve"> -</t>
  </si>
  <si>
    <t xml:space="preserve"> -</t>
  </si>
  <si>
    <r>
      <t>2002(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</si>
  <si>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2002</t>
    </r>
    <r>
      <rPr>
        <sz val="10"/>
        <rFont val="Arial"/>
        <family val="2"/>
      </rPr>
      <t>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</si>
  <si>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2003</t>
    </r>
    <r>
      <rPr>
        <sz val="10"/>
        <rFont val="Arial"/>
        <family val="2"/>
      </rPr>
      <t>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</si>
  <si>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2003</t>
    </r>
    <r>
      <rPr>
        <sz val="10"/>
        <rFont val="Arial"/>
        <family val="2"/>
      </rPr>
      <t>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</si>
  <si>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2004(</t>
    </r>
    <r>
      <rPr>
        <sz val="10"/>
        <color indexed="8"/>
        <rFont val="돋움"/>
        <family val="3"/>
      </rPr>
      <t>제주시</t>
    </r>
    <r>
      <rPr>
        <sz val="10"/>
        <color indexed="8"/>
        <rFont val="Arial"/>
        <family val="2"/>
      </rPr>
      <t>)</t>
    </r>
  </si>
  <si>
    <r>
      <t>2004(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</si>
  <si>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>D</t>
    </r>
    <r>
      <rPr>
        <sz val="10"/>
        <rFont val="Arial"/>
        <family val="2"/>
      </rPr>
      <t>welling</t>
    </r>
  </si>
  <si>
    <r>
      <t>C</t>
    </r>
    <r>
      <rPr>
        <sz val="10"/>
        <rFont val="Arial"/>
        <family val="2"/>
      </rPr>
      <t>ommercial</t>
    </r>
  </si>
  <si>
    <t>Others</t>
  </si>
  <si>
    <t>Agriculture,
 forestry and fishing</t>
  </si>
  <si>
    <r>
      <t>2</t>
    </r>
    <r>
      <rPr>
        <sz val="10"/>
        <rFont val="Arial"/>
        <family val="2"/>
      </rPr>
      <t>001(Jejusi)</t>
    </r>
  </si>
  <si>
    <r>
      <t>2</t>
    </r>
    <r>
      <rPr>
        <sz val="10"/>
        <rFont val="Arial"/>
        <family val="2"/>
      </rPr>
      <t>001(Bukjeju)</t>
    </r>
  </si>
  <si>
    <r>
      <t>2</t>
    </r>
    <r>
      <rPr>
        <sz val="10"/>
        <rFont val="Arial"/>
        <family val="2"/>
      </rPr>
      <t>002(Jejusi)</t>
    </r>
  </si>
  <si>
    <r>
      <t>2</t>
    </r>
    <r>
      <rPr>
        <sz val="10"/>
        <rFont val="Arial"/>
        <family val="2"/>
      </rPr>
      <t>002(Bukjeju)</t>
    </r>
  </si>
  <si>
    <r>
      <t>2</t>
    </r>
    <r>
      <rPr>
        <sz val="10"/>
        <rFont val="Arial"/>
        <family val="2"/>
      </rPr>
      <t>003(Jeju)</t>
    </r>
  </si>
  <si>
    <r>
      <t>2</t>
    </r>
    <r>
      <rPr>
        <sz val="10"/>
        <rFont val="Arial"/>
        <family val="2"/>
      </rPr>
      <t>003(Bukjeju)</t>
    </r>
  </si>
  <si>
    <t>2004(Jejusi)</t>
  </si>
  <si>
    <t>2004(Bukjeju)</t>
  </si>
  <si>
    <t>Ferro
-concrete</t>
  </si>
  <si>
    <t xml:space="preserve">   Note : Including business shares approved</t>
  </si>
  <si>
    <t>Agriculture, forestry and fishing</t>
  </si>
  <si>
    <t>연면적</t>
  </si>
  <si>
    <t>-</t>
  </si>
  <si>
    <r>
      <t xml:space="preserve"> 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>.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</si>
  <si>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시별</t>
    </r>
  </si>
  <si>
    <r>
      <t>Y</t>
    </r>
    <r>
      <rPr>
        <sz val="10"/>
        <rFont val="Arial"/>
        <family val="2"/>
      </rPr>
      <t>ear &amp; City</t>
    </r>
  </si>
  <si>
    <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</si>
  <si>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t>Y</t>
    </r>
    <r>
      <rPr>
        <sz val="10"/>
        <rFont val="Arial"/>
        <family val="2"/>
      </rPr>
      <t>ear</t>
    </r>
  </si>
  <si>
    <t xml:space="preserve">  2003(Bukjeju)</t>
  </si>
  <si>
    <t xml:space="preserve">  2004(Bukjeju)</t>
  </si>
  <si>
    <t>year</t>
  </si>
  <si>
    <r>
      <t>Y</t>
    </r>
    <r>
      <rPr>
        <sz val="10"/>
        <rFont val="Arial"/>
        <family val="2"/>
      </rPr>
      <t>ear</t>
    </r>
  </si>
  <si>
    <t>연별</t>
  </si>
  <si>
    <r>
      <t>2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1</t>
    </r>
  </si>
  <si>
    <t>2 0 0 2</t>
  </si>
  <si>
    <t>-</t>
  </si>
  <si>
    <r>
      <t>y</t>
    </r>
    <r>
      <rPr>
        <sz val="10"/>
        <rFont val="Arial"/>
        <family val="2"/>
      </rPr>
      <t>ear</t>
    </r>
  </si>
  <si>
    <t>Historical
 culture</t>
  </si>
  <si>
    <t xml:space="preserve">Year </t>
  </si>
  <si>
    <t xml:space="preserve">Year </t>
  </si>
  <si>
    <t>2 0 0 6</t>
  </si>
  <si>
    <r>
      <t xml:space="preserve"> 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:  </t>
    </r>
    <r>
      <rPr>
        <sz val="10"/>
        <color indexed="8"/>
        <rFont val="돋움"/>
        <family val="3"/>
      </rPr>
      <t>제주특별자치도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전체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수치임</t>
    </r>
    <r>
      <rPr>
        <sz val="10"/>
        <color indexed="8"/>
        <rFont val="Arial"/>
        <family val="2"/>
      </rPr>
      <t>.</t>
    </r>
  </si>
  <si>
    <t>Source : Jeju Special Self-Governing Province Construction Div.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</si>
  <si>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총무과</t>
    </r>
  </si>
  <si>
    <t>연별</t>
  </si>
  <si>
    <r>
      <t>Y</t>
    </r>
    <r>
      <rPr>
        <sz val="10"/>
        <rFont val="Arial"/>
        <family val="2"/>
      </rPr>
      <t>ear</t>
    </r>
  </si>
  <si>
    <t xml:space="preserve">  2001(Bukjeju)</t>
  </si>
  <si>
    <t xml:space="preserve">  2002(Bukjeju)</t>
  </si>
  <si>
    <t xml:space="preserve">  2003(Bukjeju)</t>
  </si>
  <si>
    <t xml:space="preserve">  2004(Bukjeju)</t>
  </si>
  <si>
    <r>
      <t xml:space="preserve"> 2001(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</si>
  <si>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 xml:space="preserve"> 2002(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</si>
  <si>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 xml:space="preserve"> 2003(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</si>
  <si>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 xml:space="preserve"> 2004(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</si>
  <si>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t xml:space="preserve">  2001(Jejusi)</t>
  </si>
  <si>
    <t xml:space="preserve">  2002(Jejusi)</t>
  </si>
  <si>
    <t xml:space="preserve">  2002(Bukjeju)</t>
  </si>
  <si>
    <t xml:space="preserve">  2003(Jejusi)</t>
  </si>
  <si>
    <t xml:space="preserve">  2003(Bukjeju)</t>
  </si>
  <si>
    <t xml:space="preserve">  2004(Jejusi)</t>
  </si>
  <si>
    <t xml:space="preserve">  2004(Bukjeju)</t>
  </si>
  <si>
    <t>-</t>
  </si>
  <si>
    <t>2 0 0 5</t>
  </si>
  <si>
    <t>2 0 0 6</t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</si>
  <si>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: 1) </t>
    </r>
    <r>
      <rPr>
        <sz val="10"/>
        <rFont val="돋움"/>
        <family val="3"/>
      </rPr>
      <t>조례에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의한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지구</t>
    </r>
  </si>
  <si>
    <r>
      <t>2003(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</si>
  <si>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2003(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</si>
  <si>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2003(</t>
    </r>
    <r>
      <rPr>
        <sz val="10"/>
        <rFont val="Arial"/>
        <family val="2"/>
      </rPr>
      <t>Jejusi</t>
    </r>
    <r>
      <rPr>
        <sz val="10"/>
        <rFont val="Arial"/>
        <family val="2"/>
      </rPr>
      <t>)</t>
    </r>
  </si>
  <si>
    <r>
      <t>2003(</t>
    </r>
    <r>
      <rPr>
        <sz val="10"/>
        <rFont val="Arial"/>
        <family val="2"/>
      </rPr>
      <t>Bukjeju</t>
    </r>
    <r>
      <rPr>
        <sz val="10"/>
        <rFont val="Arial"/>
        <family val="2"/>
      </rPr>
      <t>)</t>
    </r>
  </si>
  <si>
    <t>2004(Jejusi)</t>
  </si>
  <si>
    <t xml:space="preserve">Note : Based on Building Permits </t>
  </si>
  <si>
    <t xml:space="preserve">  2003(Jejusi)</t>
  </si>
  <si>
    <t xml:space="preserve">  2003(Bukjeju)</t>
  </si>
  <si>
    <t xml:space="preserve">  2004(Jejusi)</t>
  </si>
  <si>
    <t xml:space="preserve">  2004(Bukjeju)</t>
  </si>
  <si>
    <t xml:space="preserve">  2001(Jejusi)</t>
  </si>
  <si>
    <t xml:space="preserve">  2001(Bukjeju)</t>
  </si>
  <si>
    <t xml:space="preserve">  2002(Jejusi)</t>
  </si>
  <si>
    <t xml:space="preserve">  2002(Bukjeju)</t>
  </si>
  <si>
    <t xml:space="preserve">  2003(Jejusi)</t>
  </si>
  <si>
    <t xml:space="preserve">  2003(Bukjeju)</t>
  </si>
  <si>
    <t xml:space="preserve">  2004(Jejusi)</t>
  </si>
  <si>
    <t xml:space="preserve">  2004(Bukjeju)</t>
  </si>
  <si>
    <t xml:space="preserve">  2001(Bukjeju)</t>
  </si>
  <si>
    <t xml:space="preserve">  2002(Jejusi)</t>
  </si>
  <si>
    <t xml:space="preserve">  2002(Bukjeju)</t>
  </si>
  <si>
    <t xml:space="preserve">  2003(Jejusi)</t>
  </si>
  <si>
    <t xml:space="preserve">  2003(Bukjeju)</t>
  </si>
  <si>
    <t xml:space="preserve">  2004(Jejusi)</t>
  </si>
  <si>
    <t xml:space="preserve">  2004(Bukjeju)</t>
  </si>
  <si>
    <r>
      <t>자료</t>
    </r>
    <r>
      <rPr>
        <sz val="9"/>
        <rFont val="Arial"/>
        <family val="2"/>
      </rPr>
      <t xml:space="preserve"> : </t>
    </r>
    <r>
      <rPr>
        <sz val="9"/>
        <rFont val="굴림"/>
        <family val="3"/>
      </rPr>
      <t>제주특별자치도</t>
    </r>
    <r>
      <rPr>
        <sz val="9"/>
        <rFont val="Arial"/>
        <family val="2"/>
      </rPr>
      <t xml:space="preserve">  </t>
    </r>
    <r>
      <rPr>
        <sz val="9"/>
        <rFont val="굴림"/>
        <family val="3"/>
      </rPr>
      <t>환경정책과, 도시계획과</t>
    </r>
  </si>
  <si>
    <r>
      <t xml:space="preserve">  </t>
    </r>
    <r>
      <rPr>
        <sz val="10"/>
        <rFont val="Arial"/>
        <family val="2"/>
      </rPr>
      <t xml:space="preserve">    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2) 2003.8</t>
    </r>
    <r>
      <rPr>
        <sz val="10"/>
        <rFont val="돋움"/>
        <family val="3"/>
      </rPr>
      <t>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한라산국립공원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공원면적조정</t>
    </r>
  </si>
  <si>
    <t xml:space="preserve">  2001(Jejusi)</t>
  </si>
  <si>
    <t xml:space="preserve">  2001(Bukjeju)</t>
  </si>
  <si>
    <t xml:space="preserve">  2002(Jejusi)</t>
  </si>
  <si>
    <t xml:space="preserve">  2002(Bukjeju)</t>
  </si>
  <si>
    <t xml:space="preserve">  2004(Bukjeju)</t>
  </si>
  <si>
    <t>2 0 0 5</t>
  </si>
  <si>
    <t>2 0 0 6</t>
  </si>
  <si>
    <r>
      <t xml:space="preserve">X.  </t>
    </r>
    <r>
      <rPr>
        <b/>
        <sz val="22"/>
        <rFont val="돋움"/>
        <family val="3"/>
      </rPr>
      <t>주</t>
    </r>
    <r>
      <rPr>
        <b/>
        <sz val="22"/>
        <rFont val="Arial"/>
        <family val="2"/>
      </rPr>
      <t xml:space="preserve"> </t>
    </r>
    <r>
      <rPr>
        <b/>
        <sz val="22"/>
        <rFont val="돋움"/>
        <family val="3"/>
      </rPr>
      <t>택</t>
    </r>
    <r>
      <rPr>
        <b/>
        <sz val="22"/>
        <rFont val="Arial"/>
        <family val="2"/>
      </rPr>
      <t xml:space="preserve">  · </t>
    </r>
    <r>
      <rPr>
        <b/>
        <sz val="22"/>
        <rFont val="돋움"/>
        <family val="3"/>
      </rPr>
      <t>건</t>
    </r>
    <r>
      <rPr>
        <b/>
        <sz val="22"/>
        <rFont val="돋움"/>
        <family val="3"/>
      </rPr>
      <t>설</t>
    </r>
    <r>
      <rPr>
        <b/>
        <sz val="22"/>
        <rFont val="Arial"/>
        <family val="2"/>
      </rPr>
      <t xml:space="preserve">         HOUSING AND CONSTRUCTION</t>
    </r>
  </si>
  <si>
    <t>House within commercial building</t>
  </si>
  <si>
    <t>Source : Jeju Special Self-Governing Province Construction &amp; Land Registration Div.</t>
  </si>
  <si>
    <r>
      <t>F</t>
    </r>
    <r>
      <rPr>
        <sz val="10"/>
        <rFont val="Arial"/>
        <family val="2"/>
      </rPr>
      <t>actory</t>
    </r>
  </si>
  <si>
    <r>
      <t xml:space="preserve">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>Construction &amp; Land Registration Div.</t>
    </r>
  </si>
  <si>
    <r>
      <t>House</t>
    </r>
    <r>
      <rPr>
        <sz val="10"/>
        <rFont val="Arial"/>
        <family val="2"/>
      </rPr>
      <t>s</t>
    </r>
  </si>
  <si>
    <t>Houses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</si>
  <si>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개수</t>
    </r>
    <r>
      <rPr>
        <sz val="10"/>
        <rFont val="Arial"/>
        <family val="2"/>
      </rPr>
      <t>)</t>
    </r>
  </si>
  <si>
    <t>(unit : number)</t>
  </si>
  <si>
    <r>
      <t xml:space="preserve">(Unit : </t>
    </r>
    <r>
      <rPr>
        <sz val="10"/>
        <rFont val="Arial"/>
        <family val="2"/>
      </rPr>
      <t>1,000</t>
    </r>
    <r>
      <rPr>
        <sz val="10"/>
        <rFont val="굴림"/>
        <family val="3"/>
      </rPr>
      <t>㎡</t>
    </r>
    <r>
      <rPr>
        <sz val="10"/>
        <rFont val="Arial"/>
        <family val="2"/>
      </rPr>
      <t>, million won)</t>
    </r>
  </si>
  <si>
    <r>
      <t>U</t>
    </r>
    <r>
      <rPr>
        <sz val="10"/>
        <rFont val="Arial"/>
        <family val="2"/>
      </rPr>
      <t>rban</t>
    </r>
  </si>
  <si>
    <r>
      <t>R</t>
    </r>
    <r>
      <rPr>
        <sz val="10"/>
        <rFont val="Arial"/>
        <family val="2"/>
      </rPr>
      <t>ural</t>
    </r>
  </si>
  <si>
    <r>
      <t>G</t>
    </r>
    <r>
      <rPr>
        <sz val="10"/>
        <rFont val="Arial"/>
        <family val="2"/>
      </rPr>
      <t>rand</t>
    </r>
  </si>
  <si>
    <r>
      <t>T</t>
    </r>
    <r>
      <rPr>
        <sz val="10"/>
        <rFont val="Arial"/>
        <family val="2"/>
      </rPr>
      <t>otal</t>
    </r>
  </si>
  <si>
    <r>
      <t>Distribu</t>
    </r>
    <r>
      <rPr>
        <sz val="10"/>
        <rFont val="Arial"/>
        <family val="2"/>
      </rPr>
      <t>-</t>
    </r>
  </si>
  <si>
    <r>
      <t>Neighbor</t>
    </r>
    <r>
      <rPr>
        <sz val="10"/>
        <rFont val="Arial"/>
        <family val="2"/>
      </rPr>
      <t>-</t>
    </r>
  </si>
  <si>
    <r>
      <t>undesigna</t>
    </r>
    <r>
      <rPr>
        <sz val="10"/>
        <rFont val="Arial"/>
        <family val="2"/>
      </rPr>
      <t>-</t>
    </r>
  </si>
  <si>
    <r>
      <t>자료</t>
    </r>
    <r>
      <rPr>
        <sz val="10"/>
        <rFont val="Arial"/>
        <family val="2"/>
      </rPr>
      <t xml:space="preserve"> :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도시과</t>
    </r>
  </si>
  <si>
    <r>
      <t xml:space="preserve">Source : </t>
    </r>
    <r>
      <rPr>
        <sz val="10"/>
        <rFont val="Arial"/>
        <family val="2"/>
      </rPr>
      <t>City Department</t>
    </r>
  </si>
  <si>
    <r>
      <t>Other</t>
    </r>
    <r>
      <rPr>
        <sz val="10"/>
        <rFont val="Arial"/>
        <family val="2"/>
      </rPr>
      <t>s</t>
    </r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</si>
  <si>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:1)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조성기준</t>
    </r>
  </si>
  <si>
    <t>Note : 1) Based on constructed parks</t>
  </si>
  <si>
    <r>
      <t>2001(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</si>
  <si>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2002(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</si>
  <si>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2003(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</si>
  <si>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2004(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</si>
  <si>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 xml:space="preserve">(Unit : </t>
    </r>
    <r>
      <rPr>
        <sz val="10"/>
        <rFont val="돋움"/>
        <family val="3"/>
      </rPr>
      <t>㎡</t>
    </r>
    <r>
      <rPr>
        <sz val="10"/>
        <rFont val="Arial"/>
        <family val="2"/>
      </rPr>
      <t xml:space="preserve">, </t>
    </r>
    <r>
      <rPr>
        <sz val="10"/>
        <rFont val="Arial"/>
        <family val="2"/>
      </rPr>
      <t xml:space="preserve">1,000 </t>
    </r>
    <r>
      <rPr>
        <sz val="10"/>
        <rFont val="Arial"/>
        <family val="2"/>
      </rPr>
      <t>won)</t>
    </r>
  </si>
</sst>
</file>

<file path=xl/styles.xml><?xml version="1.0" encoding="utf-8"?>
<styleSheet xmlns="http://schemas.openxmlformats.org/spreadsheetml/2006/main">
  <numFmts count="4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_);[Red]\(#,##0.00\)"/>
    <numFmt numFmtId="179" formatCode="#,##0\ ;;\-;"/>
    <numFmt numFmtId="180" formatCode="#,##0.00;[Red]#,##0.00"/>
    <numFmt numFmtId="181" formatCode="#,##0;[Red]#,##0"/>
    <numFmt numFmtId="182" formatCode="\-"/>
    <numFmt numFmtId="183" formatCode="#,##0_ "/>
    <numFmt numFmtId="184" formatCode="#,##0;;\-;"/>
    <numFmt numFmtId="185" formatCode="#,##0\ ;;\ \-\ ;"/>
    <numFmt numFmtId="186" formatCode="###,###,###,###,###"/>
    <numFmt numFmtId="187" formatCode="0_);[Red]\(0\)"/>
    <numFmt numFmtId="188" formatCode="#,##0\ ;;\ \-;"/>
    <numFmt numFmtId="189" formatCode="#,##0;;\-"/>
    <numFmt numFmtId="190" formatCode="#,##0.0_ "/>
    <numFmt numFmtId="191" formatCode="#,##0.00_ "/>
    <numFmt numFmtId="192" formatCode="0_ "/>
    <numFmt numFmtId="193" formatCode="0;[Red]0"/>
    <numFmt numFmtId="194" formatCode="0.00_);[Red]\(0.00\)"/>
    <numFmt numFmtId="195" formatCode="000"/>
    <numFmt numFmtId="196" formatCode="0.000_);[Red]\(0.000\)"/>
    <numFmt numFmtId="197" formatCode="0_);\(0\)"/>
    <numFmt numFmtId="198" formatCode="#,##0_);\(#,##0\)"/>
    <numFmt numFmtId="199" formatCode="000\-000"/>
    <numFmt numFmtId="200" formatCode="0.0_);[Red]\(0.0\)"/>
    <numFmt numFmtId="201" formatCode="#,##0.0;[Red]#,##0.0"/>
    <numFmt numFmtId="202" formatCode="#,##0\ ;;\ \-\ \ ;"/>
    <numFmt numFmtId="203" formatCode="#,##0;;\-\ "/>
    <numFmt numFmtId="204" formatCode="_-* #,##0.0_-;\-* #,##0.0_-;_-* &quot;-&quot;_-;_-@_-"/>
    <numFmt numFmtId="205" formatCode="#,##0.0;;\-"/>
    <numFmt numFmtId="206" formatCode="#,##0.0;;\-;"/>
    <numFmt numFmtId="207" formatCode="0.0_ "/>
  </numFmts>
  <fonts count="36">
    <font>
      <sz val="10"/>
      <name val="Arial"/>
      <family val="2"/>
    </font>
    <font>
      <sz val="8"/>
      <name val="돋움"/>
      <family val="3"/>
    </font>
    <font>
      <sz val="11"/>
      <name val="돋움"/>
      <family val="3"/>
    </font>
    <font>
      <b/>
      <sz val="18"/>
      <name val="돋움"/>
      <family val="3"/>
    </font>
    <font>
      <sz val="10"/>
      <name val="돋움"/>
      <family val="3"/>
    </font>
    <font>
      <sz val="10"/>
      <color indexed="8"/>
      <name val="돋움"/>
      <family val="3"/>
    </font>
    <font>
      <sz val="10"/>
      <name val="굴림"/>
      <family val="3"/>
    </font>
    <font>
      <sz val="11"/>
      <name val="Arial"/>
      <family val="2"/>
    </font>
    <font>
      <b/>
      <sz val="18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8"/>
      <name val="굴림"/>
      <family val="3"/>
    </font>
    <font>
      <vertAlign val="superscript"/>
      <sz val="10"/>
      <name val="굴림"/>
      <family val="3"/>
    </font>
    <font>
      <sz val="9"/>
      <name val="돋움"/>
      <family val="3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vertAlign val="superscript"/>
      <sz val="18"/>
      <name val="Arial"/>
      <family val="2"/>
    </font>
    <font>
      <sz val="12"/>
      <name val="돋움"/>
      <family val="3"/>
    </font>
    <font>
      <sz val="12"/>
      <name val="굴림"/>
      <family val="3"/>
    </font>
    <font>
      <sz val="10"/>
      <color indexed="10"/>
      <name val="Arial"/>
      <family val="2"/>
    </font>
    <font>
      <sz val="14"/>
      <name val="바탕체"/>
      <family val="1"/>
    </font>
    <font>
      <sz val="12"/>
      <name val="바탕체"/>
      <family val="1"/>
    </font>
    <font>
      <sz val="8"/>
      <name val="바탕"/>
      <family val="1"/>
    </font>
    <font>
      <sz val="9"/>
      <name val="굴림체"/>
      <family val="3"/>
    </font>
    <font>
      <sz val="9"/>
      <name val="굴림"/>
      <family val="3"/>
    </font>
    <font>
      <b/>
      <sz val="10"/>
      <color indexed="10"/>
      <name val="굴림"/>
      <family val="3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name val="굴림"/>
      <family val="3"/>
    </font>
    <font>
      <b/>
      <sz val="22"/>
      <name val="Arial"/>
      <family val="2"/>
    </font>
    <font>
      <b/>
      <sz val="22"/>
      <name val="돋움"/>
      <family val="3"/>
    </font>
    <font>
      <sz val="2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5" fillId="0" borderId="0" xfId="17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shrinkToFit="1"/>
    </xf>
    <xf numFmtId="179" fontId="10" fillId="0" borderId="0" xfId="0" applyNumberFormat="1" applyFont="1" applyFill="1" applyBorder="1" applyAlignment="1">
      <alignment horizontal="center" vertical="center" shrinkToFit="1"/>
    </xf>
    <xf numFmtId="180" fontId="10" fillId="0" borderId="0" xfId="0" applyNumberFormat="1" applyFont="1" applyFill="1" applyBorder="1" applyAlignment="1">
      <alignment horizontal="center" vertical="center" shrinkToFit="1"/>
    </xf>
    <xf numFmtId="176" fontId="10" fillId="0" borderId="0" xfId="17" applyNumberFormat="1" applyFont="1" applyBorder="1" applyAlignment="1">
      <alignment horizontal="center" vertical="center"/>
    </xf>
    <xf numFmtId="41" fontId="10" fillId="0" borderId="0" xfId="17" applyFont="1" applyBorder="1" applyAlignment="1">
      <alignment vertical="center"/>
    </xf>
    <xf numFmtId="41" fontId="10" fillId="0" borderId="0" xfId="17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" xfId="17" applyNumberFormat="1" applyFont="1" applyBorder="1" applyAlignment="1">
      <alignment horizontal="left" vertical="center" shrinkToFit="1"/>
    </xf>
    <xf numFmtId="176" fontId="0" fillId="0" borderId="0" xfId="17" applyNumberFormat="1" applyFont="1" applyBorder="1" applyAlignment="1">
      <alignment horizontal="center" vertical="center"/>
    </xf>
    <xf numFmtId="41" fontId="0" fillId="0" borderId="0" xfId="17" applyFont="1" applyBorder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176" fontId="11" fillId="0" borderId="0" xfId="17" applyNumberFormat="1" applyFont="1" applyBorder="1" applyAlignment="1">
      <alignment horizontal="center" vertical="center"/>
    </xf>
    <xf numFmtId="41" fontId="11" fillId="0" borderId="0" xfId="17" applyFont="1" applyBorder="1" applyAlignment="1">
      <alignment vertical="center"/>
    </xf>
    <xf numFmtId="41" fontId="11" fillId="0" borderId="0" xfId="17" applyFont="1" applyAlignment="1">
      <alignment vertical="center"/>
    </xf>
    <xf numFmtId="0" fontId="10" fillId="0" borderId="1" xfId="17" applyNumberFormat="1" applyFont="1" applyBorder="1" applyAlignment="1">
      <alignment horizontal="center" vertical="center"/>
    </xf>
    <xf numFmtId="0" fontId="10" fillId="0" borderId="3" xfId="17" applyNumberFormat="1" applyFont="1" applyBorder="1" applyAlignment="1">
      <alignment horizontal="center" vertical="center"/>
    </xf>
    <xf numFmtId="0" fontId="11" fillId="0" borderId="4" xfId="17" applyNumberFormat="1" applyFont="1" applyBorder="1" applyAlignment="1">
      <alignment horizontal="center" vertical="center"/>
    </xf>
    <xf numFmtId="179" fontId="11" fillId="0" borderId="5" xfId="0" applyNumberFormat="1" applyFont="1" applyFill="1" applyBorder="1" applyAlignment="1">
      <alignment horizontal="center" vertical="center" shrinkToFit="1"/>
    </xf>
    <xf numFmtId="0" fontId="11" fillId="0" borderId="6" xfId="17" applyNumberFormat="1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2" borderId="5" xfId="0" applyFont="1" applyFill="1" applyBorder="1" applyAlignment="1" quotePrefix="1">
      <alignment horizontal="left" vertical="center"/>
    </xf>
    <xf numFmtId="0" fontId="0" fillId="2" borderId="5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5" xfId="0" applyFont="1" applyFill="1" applyBorder="1" applyAlignment="1" quotePrefix="1">
      <alignment horizontal="right" vertical="center"/>
    </xf>
    <xf numFmtId="0" fontId="0" fillId="2" borderId="7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 quotePrefix="1">
      <alignment horizontal="center" vertical="center" wrapText="1"/>
    </xf>
    <xf numFmtId="0" fontId="0" fillId="2" borderId="9" xfId="0" applyFont="1" applyFill="1" applyBorder="1" applyAlignment="1" quotePrefix="1">
      <alignment horizontal="center" vertical="center"/>
    </xf>
    <xf numFmtId="0" fontId="0" fillId="2" borderId="10" xfId="0" applyFont="1" applyFill="1" applyBorder="1" applyAlignment="1" quotePrefix="1">
      <alignment horizontal="center" vertical="center"/>
    </xf>
    <xf numFmtId="0" fontId="0" fillId="2" borderId="8" xfId="0" applyFont="1" applyFill="1" applyBorder="1" applyAlignment="1" quotePrefix="1">
      <alignment horizontal="center" vertical="center"/>
    </xf>
    <xf numFmtId="0" fontId="0" fillId="2" borderId="11" xfId="0" applyFont="1" applyFill="1" applyBorder="1" applyAlignment="1" quotePrefix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9" xfId="0" applyFont="1" applyFill="1" applyBorder="1" applyAlignment="1">
      <alignment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0" fontId="0" fillId="2" borderId="0" xfId="0" applyFont="1" applyFill="1" applyAlignment="1" quotePrefix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shrinkToFit="1"/>
    </xf>
    <xf numFmtId="0" fontId="0" fillId="2" borderId="13" xfId="0" applyFont="1" applyFill="1" applyBorder="1" applyAlignment="1">
      <alignment vertical="center"/>
    </xf>
    <xf numFmtId="0" fontId="0" fillId="2" borderId="14" xfId="0" applyFont="1" applyFill="1" applyBorder="1" applyAlignment="1" quotePrefix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shrinkToFit="1"/>
    </xf>
    <xf numFmtId="0" fontId="0" fillId="2" borderId="14" xfId="0" applyFont="1" applyFill="1" applyBorder="1" applyAlignment="1">
      <alignment horizontal="center" vertical="center" wrapText="1" shrinkToFit="1"/>
    </xf>
    <xf numFmtId="0" fontId="0" fillId="2" borderId="4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shrinkToFit="1"/>
    </xf>
    <xf numFmtId="0" fontId="0" fillId="2" borderId="15" xfId="0" applyFont="1" applyFill="1" applyBorder="1" applyAlignment="1">
      <alignment horizontal="center" vertical="center" wrapText="1" shrinkToFit="1"/>
    </xf>
    <xf numFmtId="0" fontId="0" fillId="2" borderId="6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83" fontId="2" fillId="0" borderId="0" xfId="0" applyNumberFormat="1" applyFont="1" applyBorder="1" applyAlignment="1">
      <alignment vertical="center"/>
    </xf>
    <xf numFmtId="183" fontId="2" fillId="0" borderId="0" xfId="0" applyNumberFormat="1" applyFont="1" applyAlignment="1">
      <alignment vertical="center"/>
    </xf>
    <xf numFmtId="183" fontId="0" fillId="0" borderId="0" xfId="0" applyNumberFormat="1" applyBorder="1" applyAlignment="1">
      <alignment vertical="center"/>
    </xf>
    <xf numFmtId="189" fontId="0" fillId="0" borderId="0" xfId="17" applyNumberFormat="1" applyFont="1" applyBorder="1" applyAlignment="1">
      <alignment horizontal="center" vertical="center"/>
    </xf>
    <xf numFmtId="189" fontId="10" fillId="0" borderId="0" xfId="17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horizontal="center" vertical="center" shrinkToFit="1"/>
    </xf>
    <xf numFmtId="189" fontId="10" fillId="0" borderId="1" xfId="17" applyNumberFormat="1" applyFont="1" applyBorder="1" applyAlignment="1">
      <alignment horizontal="center" vertical="center"/>
    </xf>
    <xf numFmtId="41" fontId="0" fillId="0" borderId="0" xfId="17" applyFont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84" fontId="10" fillId="0" borderId="0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84" fontId="10" fillId="0" borderId="1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 quotePrefix="1">
      <alignment horizontal="left" vertical="center"/>
    </xf>
    <xf numFmtId="0" fontId="0" fillId="2" borderId="14" xfId="0" applyFont="1" applyFill="1" applyBorder="1" applyAlignment="1">
      <alignment horizontal="center" vertical="center" shrinkToFit="1"/>
    </xf>
    <xf numFmtId="0" fontId="0" fillId="2" borderId="14" xfId="0" applyFont="1" applyFill="1" applyBorder="1" applyAlignment="1" quotePrefix="1">
      <alignment horizontal="center" vertical="center" shrinkToFit="1"/>
    </xf>
    <xf numFmtId="0" fontId="0" fillId="2" borderId="0" xfId="0" applyFont="1" applyFill="1" applyAlignment="1">
      <alignment vertical="center" shrinkToFit="1"/>
    </xf>
    <xf numFmtId="0" fontId="0" fillId="2" borderId="15" xfId="0" applyFont="1" applyFill="1" applyBorder="1" applyAlignment="1" quotePrefix="1">
      <alignment horizontal="center" vertical="center" shrinkToFit="1"/>
    </xf>
    <xf numFmtId="0" fontId="0" fillId="2" borderId="15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0" fillId="2" borderId="0" xfId="0" applyFont="1" applyFill="1" applyBorder="1" applyAlignment="1" quotePrefix="1">
      <alignment horizontal="right" vertical="center"/>
    </xf>
    <xf numFmtId="0" fontId="6" fillId="2" borderId="13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41" fontId="16" fillId="0" borderId="0" xfId="17" applyFont="1" applyAlignment="1">
      <alignment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" xfId="0" applyFont="1" applyFill="1" applyBorder="1" applyAlignment="1">
      <alignment horizontal="center" vertical="center"/>
    </xf>
    <xf numFmtId="183" fontId="0" fillId="0" borderId="0" xfId="0" applyNumberFormat="1" applyFont="1" applyBorder="1" applyAlignment="1">
      <alignment horizontal="center" vertical="center"/>
    </xf>
    <xf numFmtId="183" fontId="0" fillId="0" borderId="0" xfId="17" applyNumberFormat="1" applyFont="1" applyBorder="1" applyAlignment="1">
      <alignment horizontal="center" vertical="center"/>
    </xf>
    <xf numFmtId="183" fontId="10" fillId="0" borderId="0" xfId="0" applyNumberFormat="1" applyFont="1" applyBorder="1" applyAlignment="1">
      <alignment horizontal="center" vertical="center"/>
    </xf>
    <xf numFmtId="183" fontId="10" fillId="0" borderId="0" xfId="17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1" fontId="0" fillId="0" borderId="0" xfId="17" applyFont="1" applyBorder="1" applyAlignment="1">
      <alignment vertical="center"/>
    </xf>
    <xf numFmtId="176" fontId="10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1" fontId="10" fillId="0" borderId="0" xfId="17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10" fillId="0" borderId="1" xfId="0" applyFont="1" applyBorder="1" applyAlignment="1">
      <alignment horizontal="center" vertical="center" shrinkToFit="1"/>
    </xf>
    <xf numFmtId="183" fontId="0" fillId="0" borderId="1" xfId="17" applyNumberFormat="1" applyFont="1" applyBorder="1" applyAlignment="1">
      <alignment horizontal="center" vertical="center"/>
    </xf>
    <xf numFmtId="183" fontId="10" fillId="0" borderId="1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shrinkToFi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shrinkToFi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shrinkToFit="1"/>
    </xf>
    <xf numFmtId="0" fontId="0" fillId="0" borderId="0" xfId="0" applyFont="1" applyAlignment="1">
      <alignment vertical="center"/>
    </xf>
    <xf numFmtId="49" fontId="0" fillId="0" borderId="0" xfId="0" applyNumberFormat="1" applyFont="1" applyBorder="1" applyAlignment="1">
      <alignment horizontal="center" vertical="center" shrinkToFit="1"/>
    </xf>
    <xf numFmtId="0" fontId="10" fillId="0" borderId="1" xfId="0" applyFont="1" applyBorder="1" applyAlignment="1" quotePrefix="1">
      <alignment horizontal="center" vertical="center" shrinkToFit="1"/>
    </xf>
    <xf numFmtId="49" fontId="10" fillId="0" borderId="0" xfId="0" applyNumberFormat="1" applyFont="1" applyBorder="1" applyAlignment="1">
      <alignment horizontal="center" vertical="center" shrinkToFit="1"/>
    </xf>
    <xf numFmtId="194" fontId="10" fillId="0" borderId="0" xfId="0" applyNumberFormat="1" applyFont="1" applyBorder="1" applyAlignment="1">
      <alignment horizontal="center" vertical="center" shrinkToFit="1"/>
    </xf>
    <xf numFmtId="194" fontId="0" fillId="0" borderId="0" xfId="0" applyNumberFormat="1" applyFont="1" applyBorder="1" applyAlignment="1">
      <alignment horizontal="center" vertical="center" shrinkToFit="1"/>
    </xf>
    <xf numFmtId="195" fontId="10" fillId="0" borderId="0" xfId="0" applyNumberFormat="1" applyFont="1" applyBorder="1" applyAlignment="1">
      <alignment horizontal="center" vertical="center" shrinkToFit="1"/>
    </xf>
    <xf numFmtId="182" fontId="10" fillId="0" borderId="0" xfId="0" applyNumberFormat="1" applyFont="1" applyBorder="1" applyAlignment="1">
      <alignment horizontal="center" vertical="center" shrinkToFit="1"/>
    </xf>
    <xf numFmtId="176" fontId="10" fillId="0" borderId="0" xfId="0" applyNumberFormat="1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 vertical="center" shrinkToFit="1"/>
    </xf>
    <xf numFmtId="184" fontId="10" fillId="0" borderId="0" xfId="0" applyNumberFormat="1" applyFont="1" applyBorder="1" applyAlignment="1">
      <alignment horizontal="center" vertical="center" shrinkToFit="1"/>
    </xf>
    <xf numFmtId="187" fontId="10" fillId="0" borderId="0" xfId="0" applyNumberFormat="1" applyFont="1" applyBorder="1" applyAlignment="1">
      <alignment horizontal="center" vertical="center" shrinkToFit="1"/>
    </xf>
    <xf numFmtId="181" fontId="0" fillId="0" borderId="0" xfId="0" applyNumberFormat="1" applyFont="1" applyBorder="1" applyAlignment="1">
      <alignment horizontal="center" vertical="center" shrinkToFit="1"/>
    </xf>
    <xf numFmtId="176" fontId="0" fillId="0" borderId="0" xfId="17" applyNumberFormat="1" applyFont="1" applyBorder="1" applyAlignment="1">
      <alignment horizontal="center" vertical="center" shrinkToFit="1"/>
    </xf>
    <xf numFmtId="187" fontId="0" fillId="0" borderId="0" xfId="0" applyNumberFormat="1" applyFont="1" applyBorder="1" applyAlignment="1">
      <alignment horizontal="center" vertical="center" shrinkToFit="1"/>
    </xf>
    <xf numFmtId="193" fontId="11" fillId="0" borderId="0" xfId="0" applyNumberFormat="1" applyFont="1" applyBorder="1" applyAlignment="1">
      <alignment horizontal="center" vertical="center" shrinkToFit="1"/>
    </xf>
    <xf numFmtId="181" fontId="11" fillId="0" borderId="0" xfId="0" applyNumberFormat="1" applyFont="1" applyBorder="1" applyAlignment="1">
      <alignment horizontal="center" vertical="center" shrinkToFit="1"/>
    </xf>
    <xf numFmtId="184" fontId="11" fillId="0" borderId="0" xfId="0" applyNumberFormat="1" applyFont="1" applyBorder="1" applyAlignment="1">
      <alignment horizontal="center" vertical="center" shrinkToFit="1"/>
    </xf>
    <xf numFmtId="194" fontId="11" fillId="0" borderId="0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194" fontId="0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181" fontId="10" fillId="0" borderId="0" xfId="0" applyNumberFormat="1" applyFont="1" applyBorder="1" applyAlignment="1">
      <alignment horizontal="center" vertical="center" shrinkToFit="1"/>
    </xf>
    <xf numFmtId="176" fontId="10" fillId="0" borderId="0" xfId="17" applyNumberFormat="1" applyFont="1" applyBorder="1" applyAlignment="1">
      <alignment horizontal="center" vertical="center" shrinkToFit="1"/>
    </xf>
    <xf numFmtId="187" fontId="10" fillId="0" borderId="0" xfId="17" applyNumberFormat="1" applyFont="1" applyBorder="1" applyAlignment="1">
      <alignment horizontal="center" vertical="center" shrinkToFit="1"/>
    </xf>
    <xf numFmtId="176" fontId="10" fillId="0" borderId="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182" fontId="10" fillId="0" borderId="0" xfId="0" applyNumberFormat="1" applyFont="1" applyBorder="1" applyAlignment="1">
      <alignment horizontal="center" vertical="center" wrapText="1"/>
    </xf>
    <xf numFmtId="18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82" fontId="10" fillId="0" borderId="0" xfId="0" applyNumberFormat="1" applyFont="1" applyFill="1" applyBorder="1" applyAlignment="1">
      <alignment horizontal="center" vertical="center" wrapText="1"/>
    </xf>
    <xf numFmtId="189" fontId="0" fillId="0" borderId="0" xfId="0" applyNumberFormat="1" applyFont="1" applyFill="1" applyBorder="1" applyAlignment="1">
      <alignment horizontal="center" vertical="center" wrapText="1"/>
    </xf>
    <xf numFmtId="194" fontId="10" fillId="0" borderId="0" xfId="0" applyNumberFormat="1" applyFont="1" applyBorder="1" applyAlignment="1">
      <alignment horizontal="center" vertical="center" wrapText="1"/>
    </xf>
    <xf numFmtId="189" fontId="10" fillId="0" borderId="0" xfId="0" applyNumberFormat="1" applyFont="1" applyBorder="1" applyAlignment="1">
      <alignment horizontal="center" vertical="center" wrapText="1"/>
    </xf>
    <xf numFmtId="18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Border="1" applyAlignment="1" quotePrefix="1">
      <alignment horizontal="center" vertical="center"/>
    </xf>
    <xf numFmtId="183" fontId="0" fillId="0" borderId="0" xfId="0" applyNumberFormat="1" applyFont="1" applyBorder="1" applyAlignment="1" quotePrefix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 quotePrefix="1">
      <alignment horizontal="center" vertical="center"/>
    </xf>
    <xf numFmtId="41" fontId="0" fillId="0" borderId="0" xfId="17" applyFont="1" applyBorder="1" applyAlignment="1">
      <alignment horizontal="center" vertical="center"/>
    </xf>
    <xf numFmtId="41" fontId="0" fillId="0" borderId="1" xfId="17" applyFont="1" applyBorder="1" applyAlignment="1">
      <alignment horizontal="center" vertical="center"/>
    </xf>
    <xf numFmtId="197" fontId="10" fillId="0" borderId="0" xfId="0" applyNumberFormat="1" applyFont="1" applyBorder="1" applyAlignment="1" quotePrefix="1">
      <alignment horizontal="center" vertical="center"/>
    </xf>
    <xf numFmtId="198" fontId="0" fillId="0" borderId="0" xfId="0" applyNumberFormat="1" applyFont="1" applyBorder="1" applyAlignment="1" quotePrefix="1">
      <alignment horizontal="center" vertical="center"/>
    </xf>
    <xf numFmtId="198" fontId="0" fillId="0" borderId="0" xfId="0" applyNumberFormat="1" applyFont="1" applyBorder="1" applyAlignment="1">
      <alignment horizontal="center" vertical="center"/>
    </xf>
    <xf numFmtId="198" fontId="0" fillId="0" borderId="0" xfId="0" applyNumberFormat="1" applyFont="1" applyAlignment="1" quotePrefix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 quotePrefix="1">
      <alignment horizontal="center" vertical="center"/>
    </xf>
    <xf numFmtId="200" fontId="0" fillId="0" borderId="0" xfId="0" applyNumberFormat="1" applyFont="1" applyBorder="1" applyAlignment="1">
      <alignment horizontal="center" vertical="center"/>
    </xf>
    <xf numFmtId="200" fontId="0" fillId="0" borderId="1" xfId="0" applyNumberFormat="1" applyFont="1" applyBorder="1" applyAlignment="1">
      <alignment horizontal="center" vertical="center"/>
    </xf>
    <xf numFmtId="201" fontId="0" fillId="0" borderId="0" xfId="0" applyNumberFormat="1" applyFont="1" applyBorder="1" applyAlignment="1">
      <alignment horizontal="center" vertical="center"/>
    </xf>
    <xf numFmtId="201" fontId="10" fillId="0" borderId="0" xfId="0" applyNumberFormat="1" applyFont="1" applyBorder="1" applyAlignment="1">
      <alignment horizontal="center" vertical="center"/>
    </xf>
    <xf numFmtId="200" fontId="10" fillId="0" borderId="0" xfId="0" applyNumberFormat="1" applyFont="1" applyBorder="1" applyAlignment="1">
      <alignment horizontal="center" vertical="center"/>
    </xf>
    <xf numFmtId="200" fontId="10" fillId="0" borderId="1" xfId="0" applyNumberFormat="1" applyFont="1" applyBorder="1" applyAlignment="1">
      <alignment horizontal="center" vertical="center"/>
    </xf>
    <xf numFmtId="183" fontId="0" fillId="0" borderId="3" xfId="17" applyNumberFormat="1" applyFont="1" applyBorder="1" applyAlignment="1">
      <alignment horizontal="center" vertical="center"/>
    </xf>
    <xf numFmtId="202" fontId="0" fillId="0" borderId="0" xfId="17" applyNumberFormat="1" applyFont="1" applyBorder="1" applyAlignment="1">
      <alignment horizontal="center" vertical="center"/>
    </xf>
    <xf numFmtId="203" fontId="0" fillId="0" borderId="0" xfId="17" applyNumberFormat="1" applyFont="1" applyBorder="1" applyAlignment="1">
      <alignment horizontal="center" vertical="center"/>
    </xf>
    <xf numFmtId="202" fontId="10" fillId="0" borderId="0" xfId="17" applyNumberFormat="1" applyFont="1" applyBorder="1" applyAlignment="1">
      <alignment horizontal="center" vertical="center"/>
    </xf>
    <xf numFmtId="203" fontId="10" fillId="0" borderId="0" xfId="17" applyNumberFormat="1" applyFont="1" applyBorder="1" applyAlignment="1">
      <alignment horizontal="center" vertical="center"/>
    </xf>
    <xf numFmtId="183" fontId="10" fillId="0" borderId="3" xfId="17" applyNumberFormat="1" applyFont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2" fillId="0" borderId="0" xfId="0" applyFont="1" applyAlignment="1">
      <alignment/>
    </xf>
    <xf numFmtId="185" fontId="0" fillId="0" borderId="0" xfId="0" applyNumberFormat="1" applyFont="1" applyBorder="1" applyAlignment="1">
      <alignment horizontal="center" vertical="center"/>
    </xf>
    <xf numFmtId="185" fontId="0" fillId="0" borderId="0" xfId="17" applyNumberFormat="1" applyFont="1" applyBorder="1" applyAlignment="1">
      <alignment horizontal="center" vertical="center"/>
    </xf>
    <xf numFmtId="185" fontId="0" fillId="0" borderId="1" xfId="17" applyNumberFormat="1" applyFont="1" applyBorder="1" applyAlignment="1">
      <alignment horizontal="center" vertical="center"/>
    </xf>
    <xf numFmtId="185" fontId="0" fillId="0" borderId="0" xfId="0" applyNumberFormat="1" applyFont="1" applyFill="1" applyBorder="1" applyAlignment="1">
      <alignment horizontal="center" vertical="center"/>
    </xf>
    <xf numFmtId="185" fontId="0" fillId="0" borderId="0" xfId="17" applyNumberFormat="1" applyFont="1" applyFill="1" applyBorder="1" applyAlignment="1">
      <alignment horizontal="center" vertical="center" shrinkToFit="1"/>
    </xf>
    <xf numFmtId="185" fontId="0" fillId="0" borderId="1" xfId="17" applyNumberFormat="1" applyFont="1" applyFill="1" applyBorder="1" applyAlignment="1">
      <alignment horizontal="center" vertical="center"/>
    </xf>
    <xf numFmtId="185" fontId="10" fillId="0" borderId="0" xfId="0" applyNumberFormat="1" applyFont="1" applyBorder="1" applyAlignment="1">
      <alignment horizontal="center" vertical="center"/>
    </xf>
    <xf numFmtId="185" fontId="10" fillId="0" borderId="0" xfId="17" applyNumberFormat="1" applyFont="1" applyBorder="1" applyAlignment="1">
      <alignment horizontal="center" vertical="center" shrinkToFit="1"/>
    </xf>
    <xf numFmtId="185" fontId="10" fillId="0" borderId="1" xfId="17" applyNumberFormat="1" applyFont="1" applyBorder="1" applyAlignment="1">
      <alignment horizontal="center" vertical="center"/>
    </xf>
    <xf numFmtId="189" fontId="0" fillId="0" borderId="0" xfId="0" applyNumberFormat="1" applyFont="1" applyBorder="1" applyAlignment="1">
      <alignment horizontal="center" vertical="center"/>
    </xf>
    <xf numFmtId="189" fontId="0" fillId="0" borderId="0" xfId="0" applyNumberFormat="1" applyFont="1" applyBorder="1" applyAlignment="1">
      <alignment horizontal="center" vertical="center" shrinkToFit="1"/>
    </xf>
    <xf numFmtId="189" fontId="10" fillId="0" borderId="0" xfId="0" applyNumberFormat="1" applyFont="1" applyBorder="1" applyAlignment="1">
      <alignment horizontal="center" vertical="center" shrinkToFit="1"/>
    </xf>
    <xf numFmtId="189" fontId="1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1" xfId="0" applyNumberFormat="1" applyFont="1" applyBorder="1" applyAlignment="1">
      <alignment horizontal="center" vertical="center"/>
    </xf>
    <xf numFmtId="192" fontId="10" fillId="0" borderId="0" xfId="0" applyNumberFormat="1" applyFont="1" applyBorder="1" applyAlignment="1">
      <alignment horizontal="center" vertical="center"/>
    </xf>
    <xf numFmtId="192" fontId="10" fillId="0" borderId="1" xfId="0" applyNumberFormat="1" applyFont="1" applyBorder="1" applyAlignment="1">
      <alignment horizontal="center" vertical="center"/>
    </xf>
    <xf numFmtId="0" fontId="0" fillId="2" borderId="0" xfId="0" applyFont="1" applyFill="1" applyAlignment="1">
      <alignment horizontal="right" vertical="center" shrinkToFi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183" fontId="0" fillId="0" borderId="0" xfId="17" applyNumberFormat="1" applyFont="1" applyBorder="1" applyAlignment="1">
      <alignment horizontal="right" vertical="center"/>
    </xf>
    <xf numFmtId="191" fontId="0" fillId="0" borderId="0" xfId="17" applyNumberFormat="1" applyFont="1" applyBorder="1" applyAlignment="1">
      <alignment horizontal="right" vertical="center"/>
    </xf>
    <xf numFmtId="183" fontId="0" fillId="0" borderId="1" xfId="17" applyNumberFormat="1" applyFont="1" applyBorder="1" applyAlignment="1">
      <alignment horizontal="right" vertical="center"/>
    </xf>
    <xf numFmtId="183" fontId="10" fillId="0" borderId="1" xfId="17" applyNumberFormat="1" applyFont="1" applyBorder="1" applyAlignment="1">
      <alignment horizontal="right" vertical="center"/>
    </xf>
    <xf numFmtId="183" fontId="10" fillId="0" borderId="0" xfId="17" applyNumberFormat="1" applyFont="1" applyBorder="1" applyAlignment="1">
      <alignment horizontal="right" vertical="center"/>
    </xf>
    <xf numFmtId="191" fontId="10" fillId="0" borderId="0" xfId="17" applyNumberFormat="1" applyFont="1" applyBorder="1" applyAlignment="1">
      <alignment horizontal="right" vertical="center"/>
    </xf>
    <xf numFmtId="185" fontId="10" fillId="0" borderId="0" xfId="17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6" fillId="2" borderId="0" xfId="0" applyFont="1" applyFill="1" applyAlignment="1">
      <alignment vertical="center" shrinkToFit="1"/>
    </xf>
    <xf numFmtId="183" fontId="10" fillId="0" borderId="0" xfId="17" applyNumberFormat="1" applyFont="1" applyFill="1" applyBorder="1" applyAlignment="1">
      <alignment horizontal="center" vertical="center"/>
    </xf>
    <xf numFmtId="190" fontId="0" fillId="0" borderId="0" xfId="17" applyNumberFormat="1" applyFont="1" applyBorder="1" applyAlignment="1">
      <alignment horizontal="center" vertical="center"/>
    </xf>
    <xf numFmtId="200" fontId="0" fillId="0" borderId="0" xfId="17" applyNumberFormat="1" applyFont="1" applyBorder="1" applyAlignment="1">
      <alignment horizontal="center" vertical="center"/>
    </xf>
    <xf numFmtId="183" fontId="0" fillId="0" borderId="0" xfId="17" applyNumberFormat="1" applyFont="1" applyFill="1" applyBorder="1" applyAlignment="1">
      <alignment horizontal="center" vertical="center"/>
    </xf>
    <xf numFmtId="190" fontId="10" fillId="0" borderId="0" xfId="17" applyNumberFormat="1" applyFont="1" applyBorder="1" applyAlignment="1">
      <alignment horizontal="center" vertical="center"/>
    </xf>
    <xf numFmtId="200" fontId="10" fillId="0" borderId="0" xfId="17" applyNumberFormat="1" applyFont="1" applyBorder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0" fontId="6" fillId="2" borderId="14" xfId="0" applyFont="1" applyFill="1" applyBorder="1" applyAlignment="1" quotePrefix="1">
      <alignment horizontal="center" vertical="center" shrinkToFit="1"/>
    </xf>
    <xf numFmtId="0" fontId="6" fillId="2" borderId="10" xfId="0" applyFont="1" applyFill="1" applyBorder="1" applyAlignment="1" quotePrefix="1">
      <alignment horizontal="center" vertical="center" shrinkToFit="1"/>
    </xf>
    <xf numFmtId="0" fontId="17" fillId="2" borderId="15" xfId="0" applyFont="1" applyFill="1" applyBorder="1" applyAlignment="1" quotePrefix="1">
      <alignment horizontal="center" vertical="center" shrinkToFit="1"/>
    </xf>
    <xf numFmtId="0" fontId="0" fillId="2" borderId="5" xfId="0" applyFont="1" applyFill="1" applyBorder="1" applyAlignment="1" quotePrefix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vertical="center" shrinkToFit="1"/>
    </xf>
    <xf numFmtId="0" fontId="6" fillId="2" borderId="1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0" fillId="2" borderId="0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5" xfId="0" applyNumberFormat="1" applyFont="1" applyFill="1" applyBorder="1" applyAlignment="1">
      <alignment horizontal="center" vertical="center"/>
    </xf>
    <xf numFmtId="176" fontId="11" fillId="0" borderId="5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183" fontId="11" fillId="0" borderId="5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shrinkToFit="1"/>
    </xf>
    <xf numFmtId="181" fontId="11" fillId="0" borderId="5" xfId="0" applyNumberFormat="1" applyFont="1" applyBorder="1" applyAlignment="1">
      <alignment horizontal="center" vertical="center" shrinkToFit="1"/>
    </xf>
    <xf numFmtId="176" fontId="11" fillId="0" borderId="5" xfId="17" applyNumberFormat="1" applyFont="1" applyBorder="1" applyAlignment="1">
      <alignment horizontal="center" vertical="center" shrinkToFit="1"/>
    </xf>
    <xf numFmtId="184" fontId="11" fillId="0" borderId="5" xfId="0" applyNumberFormat="1" applyFont="1" applyBorder="1" applyAlignment="1">
      <alignment horizontal="center" vertical="center" shrinkToFit="1"/>
    </xf>
    <xf numFmtId="176" fontId="11" fillId="0" borderId="5" xfId="0" applyNumberFormat="1" applyFont="1" applyBorder="1" applyAlignment="1">
      <alignment horizontal="center" vertical="center" shrinkToFit="1"/>
    </xf>
    <xf numFmtId="176" fontId="11" fillId="0" borderId="4" xfId="0" applyNumberFormat="1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wrapText="1"/>
    </xf>
    <xf numFmtId="194" fontId="11" fillId="0" borderId="5" xfId="0" applyNumberFormat="1" applyFont="1" applyBorder="1" applyAlignment="1">
      <alignment horizontal="center" vertical="center" wrapText="1"/>
    </xf>
    <xf numFmtId="182" fontId="11" fillId="0" borderId="5" xfId="0" applyNumberFormat="1" applyFont="1" applyBorder="1" applyAlignment="1">
      <alignment horizontal="center" vertical="center" wrapText="1"/>
    </xf>
    <xf numFmtId="182" fontId="11" fillId="0" borderId="5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89" fontId="11" fillId="0" borderId="5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3" fontId="11" fillId="0" borderId="5" xfId="0" applyNumberFormat="1" applyFont="1" applyBorder="1" applyAlignment="1">
      <alignment horizontal="center" vertical="center"/>
    </xf>
    <xf numFmtId="3" fontId="11" fillId="0" borderId="5" xfId="0" applyNumberFormat="1" applyFont="1" applyBorder="1" applyAlignment="1" quotePrefix="1">
      <alignment horizontal="center" vertical="center"/>
    </xf>
    <xf numFmtId="0" fontId="11" fillId="0" borderId="5" xfId="0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0" fontId="27" fillId="2" borderId="9" xfId="0" applyFont="1" applyFill="1" applyBorder="1" applyAlignment="1">
      <alignment vertical="center"/>
    </xf>
    <xf numFmtId="0" fontId="17" fillId="2" borderId="9" xfId="0" applyFont="1" applyFill="1" applyBorder="1" applyAlignment="1">
      <alignment vertical="center"/>
    </xf>
    <xf numFmtId="201" fontId="11" fillId="0" borderId="5" xfId="0" applyNumberFormat="1" applyFont="1" applyBorder="1" applyAlignment="1">
      <alignment horizontal="center" vertical="center"/>
    </xf>
    <xf numFmtId="200" fontId="11" fillId="0" borderId="5" xfId="0" applyNumberFormat="1" applyFont="1" applyBorder="1" applyAlignment="1">
      <alignment horizontal="center" vertical="center"/>
    </xf>
    <xf numFmtId="202" fontId="11" fillId="0" borderId="5" xfId="17" applyNumberFormat="1" applyFont="1" applyBorder="1" applyAlignment="1">
      <alignment horizontal="center" vertical="center"/>
    </xf>
    <xf numFmtId="203" fontId="11" fillId="0" borderId="5" xfId="17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192" fontId="0" fillId="2" borderId="0" xfId="0" applyNumberFormat="1" applyFont="1" applyFill="1" applyBorder="1" applyAlignment="1">
      <alignment horizontal="right" vertical="center"/>
    </xf>
    <xf numFmtId="176" fontId="11" fillId="0" borderId="5" xfId="17" applyNumberFormat="1" applyFont="1" applyBorder="1" applyAlignment="1">
      <alignment horizontal="center" vertical="center"/>
    </xf>
    <xf numFmtId="176" fontId="11" fillId="0" borderId="4" xfId="17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1" fontId="22" fillId="0" borderId="0" xfId="17" applyFont="1" applyAlignment="1">
      <alignment horizontal="center" vertical="center"/>
    </xf>
    <xf numFmtId="0" fontId="29" fillId="0" borderId="0" xfId="0" applyFont="1" applyBorder="1" applyAlignment="1">
      <alignment horizontal="center" vertical="center" shrinkToFit="1"/>
    </xf>
    <xf numFmtId="193" fontId="30" fillId="0" borderId="5" xfId="17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83" fontId="11" fillId="0" borderId="5" xfId="0" applyNumberFormat="1" applyFont="1" applyBorder="1" applyAlignment="1">
      <alignment vertical="center"/>
    </xf>
    <xf numFmtId="3" fontId="11" fillId="0" borderId="4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200" fontId="0" fillId="0" borderId="0" xfId="0" applyNumberFormat="1" applyFont="1" applyBorder="1" applyAlignment="1">
      <alignment vertical="center"/>
    </xf>
    <xf numFmtId="189" fontId="10" fillId="0" borderId="1" xfId="0" applyNumberFormat="1" applyFont="1" applyBorder="1" applyAlignment="1">
      <alignment horizontal="center" vertical="center"/>
    </xf>
    <xf numFmtId="190" fontId="11" fillId="0" borderId="5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17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justify" vertical="center" shrinkToFit="1"/>
    </xf>
    <xf numFmtId="0" fontId="4" fillId="0" borderId="3" xfId="0" applyFont="1" applyFill="1" applyBorder="1" applyAlignment="1">
      <alignment horizontal="justify" vertical="center" shrinkToFit="1"/>
    </xf>
    <xf numFmtId="0" fontId="2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center" vertical="center"/>
    </xf>
    <xf numFmtId="176" fontId="10" fillId="0" borderId="3" xfId="0" applyNumberFormat="1" applyFont="1" applyFill="1" applyBorder="1" applyAlignment="1">
      <alignment vertical="center" shrinkToFit="1"/>
    </xf>
    <xf numFmtId="176" fontId="10" fillId="0" borderId="0" xfId="0" applyNumberFormat="1" applyFont="1" applyFill="1" applyBorder="1" applyAlignment="1">
      <alignment vertical="center" shrinkToFit="1"/>
    </xf>
    <xf numFmtId="184" fontId="10" fillId="0" borderId="0" xfId="0" applyNumberFormat="1" applyFont="1" applyFill="1" applyBorder="1" applyAlignment="1">
      <alignment vertical="center" shrinkToFit="1"/>
    </xf>
    <xf numFmtId="185" fontId="10" fillId="0" borderId="1" xfId="17" applyNumberFormat="1" applyFont="1" applyFill="1" applyBorder="1" applyAlignment="1">
      <alignment vertical="center" shrinkToFit="1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shrinkToFit="1"/>
    </xf>
    <xf numFmtId="0" fontId="0" fillId="2" borderId="9" xfId="0" applyNumberFormat="1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vertical="center" shrinkToFit="1"/>
    </xf>
    <xf numFmtId="0" fontId="0" fillId="2" borderId="0" xfId="0" applyNumberFormat="1" applyFont="1" applyFill="1" applyBorder="1" applyAlignment="1">
      <alignment horizontal="center" vertical="center" shrinkToFit="1"/>
    </xf>
    <xf numFmtId="0" fontId="0" fillId="2" borderId="14" xfId="0" applyFont="1" applyFill="1" applyBorder="1" applyAlignment="1">
      <alignment horizontal="center" vertical="center" shrinkToFit="1"/>
    </xf>
    <xf numFmtId="0" fontId="0" fillId="2" borderId="1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 shrinkToFit="1"/>
    </xf>
    <xf numFmtId="49" fontId="0" fillId="2" borderId="15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shrinkToFit="1"/>
    </xf>
    <xf numFmtId="0" fontId="0" fillId="2" borderId="15" xfId="0" applyFont="1" applyFill="1" applyBorder="1" applyAlignment="1" quotePrefix="1">
      <alignment horizontal="center" vertical="center"/>
    </xf>
    <xf numFmtId="0" fontId="0" fillId="2" borderId="5" xfId="0" applyNumberFormat="1" applyFont="1" applyFill="1" applyBorder="1" applyAlignment="1" quotePrefix="1">
      <alignment horizontal="center" vertical="center" shrinkToFit="1"/>
    </xf>
    <xf numFmtId="41" fontId="0" fillId="0" borderId="0" xfId="17" applyNumberFormat="1" applyFont="1" applyFill="1" applyBorder="1" applyAlignment="1">
      <alignment horizontal="center" vertical="center" shrinkToFit="1"/>
    </xf>
    <xf numFmtId="41" fontId="0" fillId="0" borderId="0" xfId="0" applyNumberFormat="1" applyFont="1" applyFill="1" applyBorder="1" applyAlignment="1">
      <alignment horizontal="center" vertical="center" shrinkToFit="1"/>
    </xf>
    <xf numFmtId="41" fontId="0" fillId="0" borderId="1" xfId="17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center" vertical="center" shrinkToFit="1"/>
    </xf>
    <xf numFmtId="41" fontId="10" fillId="0" borderId="3" xfId="0" applyNumberFormat="1" applyFont="1" applyFill="1" applyBorder="1" applyAlignment="1">
      <alignment vertical="center" shrinkToFit="1"/>
    </xf>
    <xf numFmtId="41" fontId="10" fillId="0" borderId="0" xfId="0" applyNumberFormat="1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right" vertical="center" shrinkToFit="1"/>
    </xf>
    <xf numFmtId="0" fontId="0" fillId="2" borderId="13" xfId="0" applyNumberFormat="1" applyFont="1" applyFill="1" applyBorder="1" applyAlignment="1">
      <alignment horizontal="center" vertical="center" shrinkToFit="1"/>
    </xf>
    <xf numFmtId="0" fontId="0" fillId="2" borderId="3" xfId="0" applyNumberFormat="1" applyFont="1" applyFill="1" applyBorder="1" applyAlignment="1">
      <alignment horizontal="center" vertical="center" shrinkToFit="1"/>
    </xf>
    <xf numFmtId="0" fontId="0" fillId="2" borderId="6" xfId="0" applyNumberFormat="1" applyFont="1" applyFill="1" applyBorder="1" applyAlignment="1" quotePrefix="1">
      <alignment horizontal="center" vertical="center" shrinkToFit="1"/>
    </xf>
    <xf numFmtId="0" fontId="11" fillId="0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 shrinkToFit="1"/>
    </xf>
    <xf numFmtId="41" fontId="10" fillId="0" borderId="1" xfId="0" applyNumberFormat="1" applyFont="1" applyFill="1" applyBorder="1" applyAlignment="1">
      <alignment vertical="center" shrinkToFit="1"/>
    </xf>
    <xf numFmtId="0" fontId="6" fillId="2" borderId="7" xfId="0" applyFont="1" applyFill="1" applyBorder="1" applyAlignment="1">
      <alignment horizontal="center" vertical="center"/>
    </xf>
    <xf numFmtId="0" fontId="0" fillId="2" borderId="4" xfId="0" applyFont="1" applyFill="1" applyBorder="1" applyAlignment="1" quotePrefix="1">
      <alignment horizontal="center" vertical="center"/>
    </xf>
    <xf numFmtId="0" fontId="0" fillId="0" borderId="0" xfId="17" applyNumberFormat="1" applyFont="1" applyFill="1" applyBorder="1" applyAlignment="1">
      <alignment horizontal="center" vertical="center" shrinkToFit="1"/>
    </xf>
    <xf numFmtId="0" fontId="0" fillId="0" borderId="1" xfId="17" applyNumberFormat="1" applyFont="1" applyFill="1" applyBorder="1" applyAlignment="1">
      <alignment horizontal="center" vertical="center" shrinkToFit="1"/>
    </xf>
    <xf numFmtId="41" fontId="0" fillId="0" borderId="1" xfId="17" applyNumberFormat="1" applyFont="1" applyFill="1" applyBorder="1" applyAlignment="1">
      <alignment horizontal="right" vertical="center" shrinkToFit="1"/>
    </xf>
    <xf numFmtId="194" fontId="0" fillId="0" borderId="9" xfId="0" applyNumberFormat="1" applyFont="1" applyBorder="1" applyAlignment="1">
      <alignment horizontal="center" vertical="center" shrinkToFit="1"/>
    </xf>
    <xf numFmtId="194" fontId="0" fillId="0" borderId="7" xfId="0" applyNumberFormat="1" applyFont="1" applyBorder="1" applyAlignment="1">
      <alignment horizontal="center" vertical="center" shrinkToFit="1"/>
    </xf>
    <xf numFmtId="194" fontId="0" fillId="0" borderId="1" xfId="0" applyNumberFormat="1" applyFont="1" applyBorder="1" applyAlignment="1">
      <alignment horizontal="center" vertical="center" shrinkToFit="1"/>
    </xf>
    <xf numFmtId="176" fontId="0" fillId="0" borderId="1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 shrinkToFit="1"/>
    </xf>
    <xf numFmtId="0" fontId="11" fillId="0" borderId="5" xfId="0" applyNumberFormat="1" applyFont="1" applyBorder="1" applyAlignment="1">
      <alignment horizontal="center" vertical="center" shrinkToFit="1"/>
    </xf>
    <xf numFmtId="176" fontId="22" fillId="0" borderId="5" xfId="0" applyNumberFormat="1" applyFont="1" applyBorder="1" applyAlignment="1">
      <alignment horizontal="center" vertical="center" shrinkToFit="1"/>
    </xf>
    <xf numFmtId="176" fontId="22" fillId="0" borderId="4" xfId="0" applyNumberFormat="1" applyFont="1" applyBorder="1" applyAlignment="1">
      <alignment horizontal="center" vertical="center" shrinkToFit="1"/>
    </xf>
    <xf numFmtId="192" fontId="0" fillId="2" borderId="9" xfId="0" applyNumberFormat="1" applyFont="1" applyFill="1" applyBorder="1" applyAlignment="1">
      <alignment horizontal="left" vertical="center"/>
    </xf>
    <xf numFmtId="176" fontId="0" fillId="0" borderId="0" xfId="17" applyNumberFormat="1" applyFont="1" applyBorder="1" applyAlignment="1">
      <alignment horizontal="right" vertical="center" indent="1"/>
    </xf>
    <xf numFmtId="177" fontId="0" fillId="0" borderId="0" xfId="17" applyNumberFormat="1" applyFont="1" applyBorder="1" applyAlignment="1">
      <alignment horizontal="right" vertical="center" indent="1"/>
    </xf>
    <xf numFmtId="176" fontId="0" fillId="0" borderId="9" xfId="17" applyNumberFormat="1" applyFont="1" applyBorder="1" applyAlignment="1">
      <alignment horizontal="right" vertical="center" indent="1"/>
    </xf>
    <xf numFmtId="178" fontId="0" fillId="0" borderId="0" xfId="17" applyNumberFormat="1" applyFont="1" applyBorder="1" applyAlignment="1">
      <alignment horizontal="right" vertical="center" indent="1"/>
    </xf>
    <xf numFmtId="176" fontId="0" fillId="0" borderId="3" xfId="17" applyNumberFormat="1" applyFont="1" applyBorder="1" applyAlignment="1">
      <alignment horizontal="right" vertical="center" indent="1"/>
    </xf>
    <xf numFmtId="179" fontId="10" fillId="0" borderId="0" xfId="0" applyNumberFormat="1" applyFont="1" applyBorder="1" applyAlignment="1">
      <alignment horizontal="right" vertical="center" indent="1" shrinkToFit="1"/>
    </xf>
    <xf numFmtId="180" fontId="10" fillId="0" borderId="0" xfId="0" applyNumberFormat="1" applyFont="1" applyBorder="1" applyAlignment="1">
      <alignment horizontal="right" vertical="center" indent="1" shrinkToFit="1"/>
    </xf>
    <xf numFmtId="179" fontId="10" fillId="0" borderId="3" xfId="0" applyNumberFormat="1" applyFont="1" applyBorder="1" applyAlignment="1">
      <alignment horizontal="right" vertical="center" indent="1" shrinkToFit="1"/>
    </xf>
    <xf numFmtId="179" fontId="10" fillId="0" borderId="3" xfId="0" applyNumberFormat="1" applyFont="1" applyFill="1" applyBorder="1" applyAlignment="1">
      <alignment horizontal="right" vertical="center" indent="1" shrinkToFit="1"/>
    </xf>
    <xf numFmtId="179" fontId="10" fillId="0" borderId="0" xfId="0" applyNumberFormat="1" applyFont="1" applyFill="1" applyBorder="1" applyAlignment="1">
      <alignment horizontal="right" vertical="center" indent="1" shrinkToFit="1"/>
    </xf>
    <xf numFmtId="180" fontId="10" fillId="0" borderId="0" xfId="0" applyNumberFormat="1" applyFont="1" applyFill="1" applyBorder="1" applyAlignment="1">
      <alignment horizontal="right" vertical="center" indent="1" shrinkToFit="1"/>
    </xf>
    <xf numFmtId="179" fontId="11" fillId="0" borderId="6" xfId="0" applyNumberFormat="1" applyFont="1" applyFill="1" applyBorder="1" applyAlignment="1">
      <alignment horizontal="right" vertical="center" indent="1" shrinkToFit="1"/>
    </xf>
    <xf numFmtId="179" fontId="11" fillId="0" borderId="5" xfId="0" applyNumberFormat="1" applyFont="1" applyFill="1" applyBorder="1" applyAlignment="1">
      <alignment horizontal="right" vertical="center" indent="1" shrinkToFit="1"/>
    </xf>
    <xf numFmtId="180" fontId="11" fillId="0" borderId="5" xfId="0" applyNumberFormat="1" applyFont="1" applyFill="1" applyBorder="1" applyAlignment="1">
      <alignment horizontal="right" vertical="center" indent="1" shrinkToFit="1"/>
    </xf>
    <xf numFmtId="0" fontId="0" fillId="0" borderId="7" xfId="0" applyFont="1" applyFill="1" applyBorder="1" applyAlignment="1">
      <alignment horizontal="center" vertical="center"/>
    </xf>
    <xf numFmtId="181" fontId="0" fillId="0" borderId="9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81" fontId="0" fillId="0" borderId="0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83" fontId="0" fillId="0" borderId="0" xfId="0" applyNumberFormat="1" applyFont="1" applyFill="1" applyBorder="1" applyAlignment="1">
      <alignment horizontal="center" vertical="center"/>
    </xf>
    <xf numFmtId="183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11" fillId="0" borderId="4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6" fontId="11" fillId="0" borderId="0" xfId="0" applyNumberFormat="1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76" fontId="0" fillId="0" borderId="0" xfId="17" applyNumberFormat="1" applyFont="1" applyFill="1" applyBorder="1" applyAlignment="1">
      <alignment vertical="center" shrinkToFit="1"/>
    </xf>
    <xf numFmtId="185" fontId="0" fillId="0" borderId="0" xfId="17" applyNumberFormat="1" applyFont="1" applyFill="1" applyBorder="1" applyAlignment="1">
      <alignment vertical="center" shrinkToFit="1"/>
    </xf>
    <xf numFmtId="185" fontId="0" fillId="0" borderId="7" xfId="17" applyNumberFormat="1" applyFont="1" applyFill="1" applyBorder="1" applyAlignment="1">
      <alignment vertical="center" shrinkToFit="1"/>
    </xf>
    <xf numFmtId="185" fontId="0" fillId="0" borderId="1" xfId="17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left" vertical="center" indent="1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176" fontId="10" fillId="0" borderId="3" xfId="0" applyNumberFormat="1" applyFont="1" applyFill="1" applyBorder="1" applyAlignment="1">
      <alignment shrinkToFit="1"/>
    </xf>
    <xf numFmtId="176" fontId="10" fillId="0" borderId="0" xfId="0" applyNumberFormat="1" applyFont="1" applyFill="1" applyBorder="1" applyAlignment="1">
      <alignment shrinkToFit="1"/>
    </xf>
    <xf numFmtId="186" fontId="10" fillId="0" borderId="0" xfId="0" applyNumberFormat="1" applyFont="1" applyFill="1" applyBorder="1" applyAlignment="1">
      <alignment shrinkToFit="1"/>
    </xf>
    <xf numFmtId="0" fontId="10" fillId="0" borderId="0" xfId="0" applyFont="1" applyFill="1" applyBorder="1" applyAlignment="1">
      <alignment horizontal="left" vertical="center" indent="1" shrinkToFit="1"/>
    </xf>
    <xf numFmtId="0" fontId="10" fillId="0" borderId="0" xfId="0" applyFont="1" applyFill="1" applyAlignment="1">
      <alignment vertical="center"/>
    </xf>
    <xf numFmtId="0" fontId="28" fillId="0" borderId="0" xfId="0" applyFont="1" applyFill="1" applyBorder="1" applyAlignment="1">
      <alignment horizontal="left" vertical="center" shrinkToFit="1"/>
    </xf>
    <xf numFmtId="184" fontId="11" fillId="0" borderId="3" xfId="0" applyNumberFormat="1" applyFont="1" applyFill="1" applyBorder="1" applyAlignment="1">
      <alignment horizontal="right" vertical="center"/>
    </xf>
    <xf numFmtId="184" fontId="11" fillId="0" borderId="0" xfId="0" applyNumberFormat="1" applyFont="1" applyFill="1" applyBorder="1" applyAlignment="1">
      <alignment horizontal="right" vertical="center"/>
    </xf>
    <xf numFmtId="184" fontId="11" fillId="0" borderId="1" xfId="0" applyNumberFormat="1" applyFont="1" applyFill="1" applyBorder="1" applyAlignment="1">
      <alignment horizontal="right" vertical="center"/>
    </xf>
    <xf numFmtId="184" fontId="11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28" fillId="0" borderId="1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right" vertical="center" shrinkToFit="1"/>
    </xf>
    <xf numFmtId="0" fontId="6" fillId="0" borderId="1" xfId="0" applyFont="1" applyFill="1" applyBorder="1" applyAlignment="1">
      <alignment horizontal="left" vertical="center" shrinkToFit="1"/>
    </xf>
    <xf numFmtId="184" fontId="0" fillId="0" borderId="0" xfId="0" applyNumberFormat="1" applyFont="1" applyFill="1" applyBorder="1" applyAlignment="1">
      <alignment horizontal="right" vertical="center"/>
    </xf>
    <xf numFmtId="184" fontId="0" fillId="0" borderId="1" xfId="0" applyNumberFormat="1" applyFont="1" applyFill="1" applyBorder="1" applyAlignment="1">
      <alignment horizontal="right" vertical="center"/>
    </xf>
    <xf numFmtId="184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5" xfId="0" applyFont="1" applyFill="1" applyBorder="1" applyAlignment="1">
      <alignment horizontal="right" vertical="center" shrinkToFit="1"/>
    </xf>
    <xf numFmtId="0" fontId="6" fillId="0" borderId="4" xfId="0" applyFont="1" applyFill="1" applyBorder="1" applyAlignment="1">
      <alignment horizontal="left" vertical="center" shrinkToFit="1"/>
    </xf>
    <xf numFmtId="184" fontId="0" fillId="0" borderId="6" xfId="0" applyNumberFormat="1" applyFont="1" applyFill="1" applyBorder="1" applyAlignment="1">
      <alignment horizontal="right" vertical="center"/>
    </xf>
    <xf numFmtId="184" fontId="0" fillId="0" borderId="5" xfId="0" applyNumberFormat="1" applyFont="1" applyFill="1" applyBorder="1" applyAlignment="1">
      <alignment horizontal="right" vertical="center"/>
    </xf>
    <xf numFmtId="184" fontId="0" fillId="0" borderId="4" xfId="0" applyNumberFormat="1" applyFont="1" applyFill="1" applyBorder="1" applyAlignment="1">
      <alignment horizontal="right" vertical="center"/>
    </xf>
    <xf numFmtId="184" fontId="0" fillId="0" borderId="4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 shrinkToFit="1"/>
    </xf>
    <xf numFmtId="0" fontId="4" fillId="0" borderId="1" xfId="0" applyFont="1" applyFill="1" applyBorder="1" applyAlignment="1">
      <alignment horizontal="left" vertical="center"/>
    </xf>
    <xf numFmtId="41" fontId="0" fillId="0" borderId="3" xfId="17" applyNumberFormat="1" applyFont="1" applyFill="1" applyBorder="1" applyAlignment="1">
      <alignment horizontal="right" vertical="center" shrinkToFit="1"/>
    </xf>
    <xf numFmtId="41" fontId="0" fillId="0" borderId="0" xfId="17" applyNumberFormat="1" applyFont="1" applyFill="1" applyBorder="1" applyAlignment="1">
      <alignment horizontal="right" vertical="center" shrinkToFit="1"/>
    </xf>
    <xf numFmtId="0" fontId="0" fillId="0" borderId="7" xfId="17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/>
    </xf>
    <xf numFmtId="41" fontId="0" fillId="0" borderId="3" xfId="0" applyNumberFormat="1" applyFont="1" applyFill="1" applyBorder="1" applyAlignment="1">
      <alignment vertical="center" shrinkToFit="1"/>
    </xf>
    <xf numFmtId="41" fontId="0" fillId="0" borderId="0" xfId="0" applyNumberFormat="1" applyFont="1" applyFill="1" applyBorder="1" applyAlignment="1">
      <alignment shrinkToFit="1"/>
    </xf>
    <xf numFmtId="41" fontId="0" fillId="0" borderId="0" xfId="0" applyNumberFormat="1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right" vertical="center"/>
    </xf>
    <xf numFmtId="0" fontId="28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184" fontId="0" fillId="0" borderId="3" xfId="0" applyNumberFormat="1" applyFont="1" applyFill="1" applyBorder="1" applyAlignment="1">
      <alignment horizontal="right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shrinkToFit="1"/>
    </xf>
    <xf numFmtId="183" fontId="0" fillId="0" borderId="0" xfId="0" applyNumberFormat="1" applyFont="1" applyFill="1" applyBorder="1" applyAlignment="1">
      <alignment horizontal="center" vertical="center" wrapText="1"/>
    </xf>
    <xf numFmtId="183" fontId="0" fillId="0" borderId="0" xfId="0" applyNumberFormat="1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3" xfId="0" applyFont="1" applyFill="1" applyBorder="1" applyAlignment="1">
      <alignment horizontal="left" vertical="center" shrinkToFit="1"/>
    </xf>
    <xf numFmtId="0" fontId="0" fillId="0" borderId="1" xfId="0" applyNumberFormat="1" applyFont="1" applyFill="1" applyBorder="1" applyAlignment="1">
      <alignment horizontal="center" vertical="center"/>
    </xf>
    <xf numFmtId="185" fontId="0" fillId="0" borderId="3" xfId="0" applyNumberFormat="1" applyFont="1" applyFill="1" applyBorder="1" applyAlignment="1" quotePrefix="1">
      <alignment horizontal="center" vertical="center"/>
    </xf>
    <xf numFmtId="185" fontId="0" fillId="0" borderId="0" xfId="0" applyNumberFormat="1" applyFont="1" applyFill="1" applyBorder="1" applyAlignment="1" quotePrefix="1">
      <alignment horizontal="center" vertical="center"/>
    </xf>
    <xf numFmtId="185" fontId="0" fillId="0" borderId="0" xfId="0" applyNumberFormat="1" applyFont="1" applyFill="1" applyBorder="1" applyAlignment="1">
      <alignment horizontal="center" vertical="center"/>
    </xf>
    <xf numFmtId="185" fontId="0" fillId="0" borderId="0" xfId="0" applyNumberFormat="1" applyFont="1" applyFill="1" applyBorder="1" applyAlignment="1">
      <alignment horizontal="center" vertical="center" wrapText="1"/>
    </xf>
    <xf numFmtId="185" fontId="0" fillId="0" borderId="0" xfId="0" applyNumberFormat="1" applyFont="1" applyFill="1" applyBorder="1" applyAlignment="1">
      <alignment horizontal="center" vertical="center" shrinkToFit="1"/>
    </xf>
    <xf numFmtId="185" fontId="0" fillId="0" borderId="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1" shrinkToFit="1"/>
    </xf>
    <xf numFmtId="0" fontId="6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 indent="1" shrinkToFit="1"/>
    </xf>
    <xf numFmtId="0" fontId="0" fillId="0" borderId="9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justify" vertical="center" shrinkToFit="1"/>
    </xf>
    <xf numFmtId="0" fontId="0" fillId="0" borderId="3" xfId="0" applyFont="1" applyFill="1" applyBorder="1" applyAlignment="1">
      <alignment horizontal="justify" vertical="center" shrinkToFit="1"/>
    </xf>
    <xf numFmtId="188" fontId="0" fillId="0" borderId="9" xfId="0" applyNumberFormat="1" applyFont="1" applyFill="1" applyBorder="1" applyAlignment="1">
      <alignment horizontal="right" vertical="center" indent="1"/>
    </xf>
    <xf numFmtId="188" fontId="0" fillId="0" borderId="0" xfId="0" applyNumberFormat="1" applyFont="1" applyFill="1" applyBorder="1" applyAlignment="1">
      <alignment horizontal="right" vertical="center" indent="1"/>
    </xf>
    <xf numFmtId="188" fontId="11" fillId="0" borderId="0" xfId="0" applyNumberFormat="1" applyFont="1" applyFill="1" applyBorder="1" applyAlignment="1">
      <alignment horizontal="right" vertical="center" indent="1"/>
    </xf>
    <xf numFmtId="188" fontId="0" fillId="0" borderId="5" xfId="0" applyNumberFormat="1" applyFont="1" applyFill="1" applyBorder="1" applyAlignment="1">
      <alignment horizontal="right" vertical="center" indent="1"/>
    </xf>
    <xf numFmtId="188" fontId="0" fillId="0" borderId="9" xfId="0" applyNumberFormat="1" applyFont="1" applyFill="1" applyBorder="1" applyAlignment="1">
      <alignment horizontal="right" vertical="center" indent="2"/>
    </xf>
    <xf numFmtId="188" fontId="0" fillId="0" borderId="7" xfId="0" applyNumberFormat="1" applyFont="1" applyFill="1" applyBorder="1" applyAlignment="1">
      <alignment horizontal="right" vertical="center" indent="2"/>
    </xf>
    <xf numFmtId="188" fontId="0" fillId="0" borderId="0" xfId="0" applyNumberFormat="1" applyFont="1" applyFill="1" applyBorder="1" applyAlignment="1">
      <alignment horizontal="right" vertical="center" indent="2"/>
    </xf>
    <xf numFmtId="188" fontId="0" fillId="0" borderId="1" xfId="0" applyNumberFormat="1" applyFont="1" applyFill="1" applyBorder="1" applyAlignment="1">
      <alignment horizontal="right" vertical="center" indent="2"/>
    </xf>
    <xf numFmtId="188" fontId="11" fillId="0" borderId="0" xfId="0" applyNumberFormat="1" applyFont="1" applyFill="1" applyBorder="1" applyAlignment="1">
      <alignment horizontal="right" vertical="center" indent="2"/>
    </xf>
    <xf numFmtId="188" fontId="11" fillId="0" borderId="1" xfId="0" applyNumberFormat="1" applyFont="1" applyFill="1" applyBorder="1" applyAlignment="1">
      <alignment horizontal="right" vertical="center" indent="2"/>
    </xf>
    <xf numFmtId="188" fontId="0" fillId="0" borderId="5" xfId="0" applyNumberFormat="1" applyFont="1" applyFill="1" applyBorder="1" applyAlignment="1">
      <alignment horizontal="right" vertical="center" indent="2"/>
    </xf>
    <xf numFmtId="188" fontId="0" fillId="0" borderId="4" xfId="0" applyNumberFormat="1" applyFont="1" applyFill="1" applyBorder="1" applyAlignment="1">
      <alignment horizontal="right" vertical="center" indent="2"/>
    </xf>
    <xf numFmtId="176" fontId="10" fillId="0" borderId="3" xfId="0" applyNumberFormat="1" applyFont="1" applyFill="1" applyBorder="1" applyAlignment="1">
      <alignment horizontal="right" vertical="center" indent="2"/>
    </xf>
    <xf numFmtId="176" fontId="11" fillId="0" borderId="6" xfId="0" applyNumberFormat="1" applyFont="1" applyFill="1" applyBorder="1" applyAlignment="1">
      <alignment horizontal="right" vertical="center" indent="2"/>
    </xf>
    <xf numFmtId="176" fontId="11" fillId="0" borderId="5" xfId="0" applyNumberFormat="1" applyFont="1" applyFill="1" applyBorder="1" applyAlignment="1">
      <alignment horizontal="right" vertical="center" indent="2"/>
    </xf>
    <xf numFmtId="2" fontId="0" fillId="0" borderId="0" xfId="0" applyNumberFormat="1" applyFont="1" applyBorder="1" applyAlignment="1">
      <alignment horizontal="left" vertical="center" wrapText="1" indent="1"/>
    </xf>
    <xf numFmtId="196" fontId="10" fillId="0" borderId="0" xfId="0" applyNumberFormat="1" applyFont="1" applyBorder="1" applyAlignment="1">
      <alignment horizontal="left" vertical="center" wrapText="1" indent="1"/>
    </xf>
    <xf numFmtId="2" fontId="10" fillId="0" borderId="0" xfId="0" applyNumberFormat="1" applyFont="1" applyBorder="1" applyAlignment="1">
      <alignment horizontal="left" vertical="center" wrapText="1" indent="1"/>
    </xf>
    <xf numFmtId="194" fontId="10" fillId="0" borderId="0" xfId="0" applyNumberFormat="1" applyFont="1" applyBorder="1" applyAlignment="1">
      <alignment horizontal="left" vertical="center" wrapText="1" indent="1"/>
    </xf>
    <xf numFmtId="194" fontId="11" fillId="0" borderId="5" xfId="0" applyNumberFormat="1" applyFont="1" applyBorder="1" applyAlignment="1">
      <alignment horizontal="left" vertical="center" wrapText="1" indent="1"/>
    </xf>
    <xf numFmtId="0" fontId="10" fillId="0" borderId="0" xfId="0" applyFont="1" applyBorder="1" applyAlignment="1">
      <alignment horizontal="left" vertical="center" wrapText="1" indent="1"/>
    </xf>
    <xf numFmtId="194" fontId="0" fillId="0" borderId="3" xfId="0" applyNumberFormat="1" applyFont="1" applyBorder="1" applyAlignment="1">
      <alignment horizontal="left" vertical="center" indent="1" shrinkToFit="1"/>
    </xf>
    <xf numFmtId="176" fontId="10" fillId="0" borderId="0" xfId="0" applyNumberFormat="1" applyFont="1" applyBorder="1" applyAlignment="1">
      <alignment horizontal="left" vertical="center" indent="1" shrinkToFit="1"/>
    </xf>
    <xf numFmtId="0" fontId="0" fillId="0" borderId="0" xfId="0" applyFont="1" applyBorder="1" applyAlignment="1">
      <alignment horizontal="left" vertical="center" wrapText="1" indent="1"/>
    </xf>
    <xf numFmtId="194" fontId="10" fillId="0" borderId="0" xfId="0" applyNumberFormat="1" applyFont="1" applyBorder="1" applyAlignment="1">
      <alignment horizontal="left" vertical="center" indent="1" shrinkToFit="1"/>
    </xf>
    <xf numFmtId="196" fontId="10" fillId="0" borderId="0" xfId="0" applyNumberFormat="1" applyFont="1" applyBorder="1" applyAlignment="1">
      <alignment horizontal="left" vertical="center" indent="1" shrinkToFit="1"/>
    </xf>
    <xf numFmtId="194" fontId="11" fillId="0" borderId="5" xfId="0" applyNumberFormat="1" applyFont="1" applyBorder="1" applyAlignment="1">
      <alignment horizontal="left" vertical="center" indent="1" shrinkToFit="1"/>
    </xf>
    <xf numFmtId="178" fontId="10" fillId="0" borderId="0" xfId="0" applyNumberFormat="1" applyFont="1" applyBorder="1" applyAlignment="1">
      <alignment horizontal="left" vertical="center" wrapText="1" indent="1"/>
    </xf>
    <xf numFmtId="0" fontId="0" fillId="0" borderId="0" xfId="0" applyFill="1" applyBorder="1" applyAlignment="1">
      <alignment horizontal="distributed" vertical="center" shrinkToFit="1"/>
    </xf>
    <xf numFmtId="0" fontId="0" fillId="0" borderId="0" xfId="0" applyFont="1" applyFill="1" applyBorder="1" applyAlignment="1">
      <alignment horizontal="distributed" vertical="center" shrinkToFit="1"/>
    </xf>
    <xf numFmtId="0" fontId="0" fillId="0" borderId="0" xfId="0" applyFont="1" applyFill="1" applyBorder="1" applyAlignment="1">
      <alignment horizontal="distributed" vertical="center" shrinkToFit="1"/>
    </xf>
    <xf numFmtId="0" fontId="10" fillId="0" borderId="0" xfId="0" applyFont="1" applyFill="1" applyBorder="1" applyAlignment="1">
      <alignment horizontal="distributed" vertical="center" shrinkToFit="1"/>
    </xf>
    <xf numFmtId="0" fontId="0" fillId="0" borderId="7" xfId="0" applyFont="1" applyBorder="1" applyAlignment="1">
      <alignment horizontal="distributed" vertical="center" shrinkToFit="1"/>
    </xf>
    <xf numFmtId="0" fontId="0" fillId="0" borderId="1" xfId="0" applyFont="1" applyBorder="1" applyAlignment="1">
      <alignment horizontal="distributed" vertical="center" shrinkToFit="1"/>
    </xf>
    <xf numFmtId="0" fontId="10" fillId="0" borderId="1" xfId="0" applyFont="1" applyBorder="1" applyAlignment="1">
      <alignment horizontal="distributed" vertical="center" shrinkToFit="1"/>
    </xf>
    <xf numFmtId="0" fontId="0" fillId="0" borderId="13" xfId="0" applyFont="1" applyBorder="1" applyAlignment="1">
      <alignment horizontal="left" vertical="center" indent="1" shrinkToFit="1"/>
    </xf>
    <xf numFmtId="0" fontId="0" fillId="0" borderId="3" xfId="0" applyFont="1" applyBorder="1" applyAlignment="1">
      <alignment horizontal="left" vertical="center" indent="1" shrinkToFit="1"/>
    </xf>
    <xf numFmtId="0" fontId="10" fillId="0" borderId="3" xfId="0" applyFont="1" applyBorder="1" applyAlignment="1">
      <alignment horizontal="left" vertical="center" indent="1" shrinkToFit="1"/>
    </xf>
    <xf numFmtId="0" fontId="0" fillId="0" borderId="1" xfId="0" applyFont="1" applyFill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 shrinkToFit="1"/>
    </xf>
    <xf numFmtId="0" fontId="0" fillId="0" borderId="1" xfId="0" applyFont="1" applyBorder="1" applyAlignment="1">
      <alignment horizontal="distributed" vertical="center" shrinkToFit="1"/>
    </xf>
    <xf numFmtId="0" fontId="0" fillId="0" borderId="1" xfId="0" applyFont="1" applyBorder="1" applyAlignment="1" quotePrefix="1">
      <alignment horizontal="distributed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horizontal="right" vertical="center"/>
    </xf>
    <xf numFmtId="176" fontId="0" fillId="0" borderId="0" xfId="0" applyNumberFormat="1" applyFont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indent="1" shrinkToFit="1"/>
    </xf>
    <xf numFmtId="0" fontId="0" fillId="0" borderId="3" xfId="0" applyFont="1" applyFill="1" applyBorder="1" applyAlignment="1">
      <alignment horizontal="left" vertical="center" indent="1" shrinkToFit="1"/>
    </xf>
    <xf numFmtId="192" fontId="0" fillId="0" borderId="1" xfId="0" applyNumberFormat="1" applyFont="1" applyBorder="1" applyAlignment="1">
      <alignment horizontal="distributed" vertical="center" shrinkToFit="1"/>
    </xf>
    <xf numFmtId="0" fontId="0" fillId="0" borderId="1" xfId="0" applyNumberFormat="1" applyFont="1" applyBorder="1" applyAlignment="1">
      <alignment horizontal="distributed" vertical="center" shrinkToFit="1"/>
    </xf>
    <xf numFmtId="191" fontId="11" fillId="0" borderId="5" xfId="0" applyNumberFormat="1" applyFont="1" applyBorder="1" applyAlignment="1">
      <alignment vertical="center"/>
    </xf>
    <xf numFmtId="0" fontId="0" fillId="0" borderId="1" xfId="0" applyFont="1" applyBorder="1" applyAlignment="1">
      <alignment horizontal="distributed" vertical="center"/>
    </xf>
    <xf numFmtId="0" fontId="10" fillId="0" borderId="1" xfId="0" applyFont="1" applyBorder="1" applyAlignment="1">
      <alignment horizontal="distributed" vertical="center"/>
    </xf>
    <xf numFmtId="183" fontId="0" fillId="0" borderId="3" xfId="0" applyNumberFormat="1" applyFont="1" applyFill="1" applyBorder="1" applyAlignment="1">
      <alignment horizontal="center" vertical="center"/>
    </xf>
    <xf numFmtId="184" fontId="11" fillId="0" borderId="6" xfId="0" applyNumberFormat="1" applyFont="1" applyFill="1" applyBorder="1" applyAlignment="1">
      <alignment horizontal="center" vertical="center"/>
    </xf>
    <xf numFmtId="185" fontId="0" fillId="0" borderId="3" xfId="0" applyNumberFormat="1" applyFont="1" applyBorder="1" applyAlignment="1">
      <alignment horizontal="right" vertical="center"/>
    </xf>
    <xf numFmtId="185" fontId="0" fillId="0" borderId="0" xfId="0" applyNumberFormat="1" applyFont="1" applyBorder="1" applyAlignment="1">
      <alignment horizontal="right" vertical="center"/>
    </xf>
    <xf numFmtId="185" fontId="0" fillId="0" borderId="0" xfId="17" applyNumberFormat="1" applyFont="1" applyBorder="1" applyAlignment="1">
      <alignment horizontal="right" vertical="center"/>
    </xf>
    <xf numFmtId="200" fontId="0" fillId="0" borderId="0" xfId="0" applyNumberFormat="1" applyFont="1" applyBorder="1" applyAlignment="1">
      <alignment horizontal="right" vertical="center"/>
    </xf>
    <xf numFmtId="185" fontId="0" fillId="0" borderId="0" xfId="0" applyNumberFormat="1" applyFont="1" applyFill="1" applyBorder="1" applyAlignment="1">
      <alignment horizontal="right" vertical="center"/>
    </xf>
    <xf numFmtId="185" fontId="0" fillId="0" borderId="0" xfId="17" applyNumberFormat="1" applyFont="1" applyFill="1" applyBorder="1" applyAlignment="1">
      <alignment horizontal="right" vertical="center"/>
    </xf>
    <xf numFmtId="200" fontId="0" fillId="0" borderId="0" xfId="0" applyNumberFormat="1" applyFont="1" applyFill="1" applyBorder="1" applyAlignment="1">
      <alignment horizontal="right" vertical="center"/>
    </xf>
    <xf numFmtId="185" fontId="10" fillId="0" borderId="3" xfId="0" applyNumberFormat="1" applyFont="1" applyBorder="1" applyAlignment="1">
      <alignment horizontal="right" vertical="center"/>
    </xf>
    <xf numFmtId="185" fontId="10" fillId="0" borderId="0" xfId="0" applyNumberFormat="1" applyFont="1" applyBorder="1" applyAlignment="1">
      <alignment horizontal="right" vertical="center"/>
    </xf>
    <xf numFmtId="200" fontId="10" fillId="0" borderId="0" xfId="0" applyNumberFormat="1" applyFont="1" applyBorder="1" applyAlignment="1">
      <alignment horizontal="right" vertical="center"/>
    </xf>
    <xf numFmtId="176" fontId="11" fillId="0" borderId="5" xfId="17" applyNumberFormat="1" applyFont="1" applyBorder="1" applyAlignment="1">
      <alignment horizontal="right" vertical="center"/>
    </xf>
    <xf numFmtId="177" fontId="11" fillId="0" borderId="5" xfId="17" applyNumberFormat="1" applyFont="1" applyBorder="1" applyAlignment="1">
      <alignment horizontal="right" vertical="center"/>
    </xf>
    <xf numFmtId="189" fontId="0" fillId="0" borderId="0" xfId="0" applyNumberFormat="1" applyFont="1" applyBorder="1" applyAlignment="1">
      <alignment horizontal="right" vertical="center"/>
    </xf>
    <xf numFmtId="189" fontId="0" fillId="0" borderId="0" xfId="17" applyNumberFormat="1" applyFont="1" applyBorder="1" applyAlignment="1">
      <alignment horizontal="right" vertical="center" shrinkToFit="1"/>
    </xf>
    <xf numFmtId="189" fontId="0" fillId="0" borderId="0" xfId="0" applyNumberFormat="1" applyFont="1" applyAlignment="1">
      <alignment horizontal="right" vertical="center"/>
    </xf>
    <xf numFmtId="189" fontId="0" fillId="0" borderId="0" xfId="0" applyNumberFormat="1" applyFont="1" applyBorder="1" applyAlignment="1">
      <alignment horizontal="right" vertical="center" shrinkToFit="1"/>
    </xf>
    <xf numFmtId="200" fontId="0" fillId="0" borderId="0" xfId="0" applyNumberFormat="1" applyFont="1" applyBorder="1" applyAlignment="1">
      <alignment horizontal="right" vertical="center" shrinkToFit="1"/>
    </xf>
    <xf numFmtId="189" fontId="10" fillId="0" borderId="3" xfId="17" applyNumberFormat="1" applyFont="1" applyBorder="1" applyAlignment="1">
      <alignment horizontal="right" vertical="center" shrinkToFit="1"/>
    </xf>
    <xf numFmtId="189" fontId="10" fillId="0" borderId="0" xfId="17" applyNumberFormat="1" applyFont="1" applyBorder="1" applyAlignment="1">
      <alignment horizontal="right" vertical="center" shrinkToFit="1"/>
    </xf>
    <xf numFmtId="189" fontId="10" fillId="0" borderId="0" xfId="0" applyNumberFormat="1" applyFont="1" applyBorder="1" applyAlignment="1">
      <alignment horizontal="right" vertical="center" shrinkToFit="1"/>
    </xf>
    <xf numFmtId="200" fontId="10" fillId="0" borderId="0" xfId="0" applyNumberFormat="1" applyFont="1" applyBorder="1" applyAlignment="1">
      <alignment horizontal="right" vertical="center" shrinkToFit="1"/>
    </xf>
    <xf numFmtId="205" fontId="10" fillId="0" borderId="0" xfId="0" applyNumberFormat="1" applyFont="1" applyBorder="1" applyAlignment="1">
      <alignment horizontal="right" vertical="center" shrinkToFit="1"/>
    </xf>
    <xf numFmtId="176" fontId="0" fillId="0" borderId="9" xfId="0" applyNumberFormat="1" applyFont="1" applyFill="1" applyBorder="1" applyAlignment="1">
      <alignment horizontal="right" vertical="center" indent="2"/>
    </xf>
    <xf numFmtId="176" fontId="0" fillId="0" borderId="0" xfId="0" applyNumberFormat="1" applyFont="1" applyFill="1" applyBorder="1" applyAlignment="1">
      <alignment horizontal="right" vertical="center" indent="2"/>
    </xf>
    <xf numFmtId="176" fontId="0" fillId="0" borderId="1" xfId="0" applyNumberFormat="1" applyFont="1" applyFill="1" applyBorder="1" applyAlignment="1">
      <alignment horizontal="right" vertical="center" indent="2"/>
    </xf>
    <xf numFmtId="176" fontId="11" fillId="0" borderId="4" xfId="0" applyNumberFormat="1" applyFont="1" applyFill="1" applyBorder="1" applyAlignment="1">
      <alignment horizontal="right" vertical="center" indent="2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7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0" fillId="0" borderId="5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Alignment="1">
      <alignment horizontal="right" vertical="center" indent="3"/>
    </xf>
    <xf numFmtId="176" fontId="11" fillId="0" borderId="0" xfId="0" applyNumberFormat="1" applyFont="1" applyFill="1" applyAlignment="1">
      <alignment horizontal="right" vertical="center" indent="3"/>
    </xf>
    <xf numFmtId="176" fontId="0" fillId="0" borderId="0" xfId="0" applyNumberFormat="1" applyFont="1" applyFill="1" applyBorder="1" applyAlignment="1" applyProtection="1">
      <alignment horizontal="right" vertical="center" indent="3"/>
      <protection locked="0"/>
    </xf>
    <xf numFmtId="176" fontId="0" fillId="0" borderId="5" xfId="0" applyNumberFormat="1" applyFont="1" applyFill="1" applyBorder="1" applyAlignment="1" applyProtection="1">
      <alignment horizontal="right" vertical="center" indent="3"/>
      <protection locked="0"/>
    </xf>
    <xf numFmtId="188" fontId="0" fillId="0" borderId="13" xfId="0" applyNumberFormat="1" applyFont="1" applyFill="1" applyBorder="1" applyAlignment="1">
      <alignment horizontal="right" vertical="center" indent="3"/>
    </xf>
    <xf numFmtId="188" fontId="0" fillId="0" borderId="3" xfId="0" applyNumberFormat="1" applyFont="1" applyFill="1" applyBorder="1" applyAlignment="1">
      <alignment horizontal="right" vertical="center" indent="3"/>
    </xf>
    <xf numFmtId="188" fontId="11" fillId="0" borderId="3" xfId="0" applyNumberFormat="1" applyFont="1" applyFill="1" applyBorder="1" applyAlignment="1">
      <alignment horizontal="right" vertical="center" indent="3"/>
    </xf>
    <xf numFmtId="188" fontId="0" fillId="0" borderId="6" xfId="0" applyNumberFormat="1" applyFont="1" applyFill="1" applyBorder="1" applyAlignment="1">
      <alignment horizontal="right" vertical="center" indent="3"/>
    </xf>
    <xf numFmtId="188" fontId="0" fillId="0" borderId="9" xfId="0" applyNumberFormat="1" applyFont="1" applyFill="1" applyBorder="1" applyAlignment="1">
      <alignment horizontal="right" vertical="center" indent="3"/>
    </xf>
    <xf numFmtId="188" fontId="0" fillId="0" borderId="0" xfId="0" applyNumberFormat="1" applyFont="1" applyFill="1" applyBorder="1" applyAlignment="1">
      <alignment horizontal="right" vertical="center" indent="3"/>
    </xf>
    <xf numFmtId="188" fontId="11" fillId="0" borderId="0" xfId="0" applyNumberFormat="1" applyFont="1" applyFill="1" applyBorder="1" applyAlignment="1">
      <alignment horizontal="right" vertical="center" indent="3"/>
    </xf>
    <xf numFmtId="188" fontId="0" fillId="0" borderId="5" xfId="0" applyNumberFormat="1" applyFont="1" applyFill="1" applyBorder="1" applyAlignment="1">
      <alignment horizontal="right" vertical="center" indent="3"/>
    </xf>
    <xf numFmtId="188" fontId="0" fillId="0" borderId="13" xfId="0" applyNumberFormat="1" applyFont="1" applyFill="1" applyBorder="1" applyAlignment="1">
      <alignment horizontal="right" vertical="center" indent="4"/>
    </xf>
    <xf numFmtId="188" fontId="0" fillId="0" borderId="3" xfId="0" applyNumberFormat="1" applyFont="1" applyFill="1" applyBorder="1" applyAlignment="1">
      <alignment horizontal="right" vertical="center" indent="4"/>
    </xf>
    <xf numFmtId="188" fontId="11" fillId="0" borderId="3" xfId="0" applyNumberFormat="1" applyFont="1" applyFill="1" applyBorder="1" applyAlignment="1">
      <alignment horizontal="right" vertical="center" indent="4"/>
    </xf>
    <xf numFmtId="188" fontId="0" fillId="0" borderId="6" xfId="0" applyNumberFormat="1" applyFont="1" applyFill="1" applyBorder="1" applyAlignment="1">
      <alignment horizontal="right" vertical="center" indent="4"/>
    </xf>
    <xf numFmtId="188" fontId="0" fillId="0" borderId="9" xfId="0" applyNumberFormat="1" applyFont="1" applyFill="1" applyBorder="1" applyAlignment="1">
      <alignment horizontal="right" vertical="center" indent="4"/>
    </xf>
    <xf numFmtId="188" fontId="0" fillId="0" borderId="0" xfId="0" applyNumberFormat="1" applyFont="1" applyFill="1" applyBorder="1" applyAlignment="1">
      <alignment horizontal="right" vertical="center" indent="4"/>
    </xf>
    <xf numFmtId="188" fontId="11" fillId="0" borderId="0" xfId="0" applyNumberFormat="1" applyFont="1" applyFill="1" applyBorder="1" applyAlignment="1">
      <alignment horizontal="right" vertical="center" indent="4"/>
    </xf>
    <xf numFmtId="188" fontId="0" fillId="0" borderId="5" xfId="0" applyNumberFormat="1" applyFont="1" applyFill="1" applyBorder="1" applyAlignment="1">
      <alignment horizontal="right" vertical="center" indent="4"/>
    </xf>
    <xf numFmtId="0" fontId="0" fillId="0" borderId="0" xfId="0" applyFont="1" applyBorder="1" applyAlignment="1" quotePrefix="1">
      <alignment horizontal="center" vertical="center" shrinkToFit="1"/>
    </xf>
    <xf numFmtId="184" fontId="10" fillId="0" borderId="3" xfId="0" applyNumberFormat="1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 indent="3" shrinkToFit="1"/>
    </xf>
    <xf numFmtId="183" fontId="0" fillId="0" borderId="0" xfId="0" applyNumberFormat="1" applyFont="1" applyBorder="1" applyAlignment="1">
      <alignment horizontal="right" vertical="center" indent="3" shrinkToFit="1"/>
    </xf>
    <xf numFmtId="189" fontId="10" fillId="0" borderId="0" xfId="17" applyNumberFormat="1" applyFont="1" applyBorder="1" applyAlignment="1">
      <alignment horizontal="right" vertical="center" indent="3"/>
    </xf>
    <xf numFmtId="184" fontId="10" fillId="0" borderId="0" xfId="0" applyNumberFormat="1" applyFont="1" applyFill="1" applyBorder="1" applyAlignment="1">
      <alignment horizontal="right" vertical="center" indent="3"/>
    </xf>
    <xf numFmtId="0" fontId="11" fillId="0" borderId="5" xfId="0" applyNumberFormat="1" applyFont="1" applyFill="1" applyBorder="1" applyAlignment="1">
      <alignment horizontal="right" vertical="center" indent="3"/>
    </xf>
    <xf numFmtId="176" fontId="10" fillId="0" borderId="3" xfId="0" applyNumberFormat="1" applyFont="1" applyFill="1" applyBorder="1" applyAlignment="1">
      <alignment horizontal="right" vertical="center" indent="3"/>
    </xf>
    <xf numFmtId="176" fontId="11" fillId="0" borderId="6" xfId="0" applyNumberFormat="1" applyFont="1" applyFill="1" applyBorder="1" applyAlignment="1">
      <alignment horizontal="right" vertical="center" indent="3"/>
    </xf>
    <xf numFmtId="176" fontId="10" fillId="0" borderId="0" xfId="0" applyNumberFormat="1" applyFont="1" applyFill="1" applyBorder="1" applyAlignment="1">
      <alignment horizontal="right" vertical="center" indent="3"/>
    </xf>
    <xf numFmtId="176" fontId="11" fillId="0" borderId="5" xfId="0" applyNumberFormat="1" applyFont="1" applyFill="1" applyBorder="1" applyAlignment="1">
      <alignment horizontal="right" vertical="center" indent="3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 quotePrefix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83" fontId="0" fillId="0" borderId="3" xfId="0" applyNumberFormat="1" applyFont="1" applyBorder="1" applyAlignment="1">
      <alignment horizontal="right" vertical="center" indent="1"/>
    </xf>
    <xf numFmtId="183" fontId="0" fillId="0" borderId="0" xfId="0" applyNumberFormat="1" applyFont="1" applyBorder="1" applyAlignment="1">
      <alignment horizontal="right" vertical="center" indent="1"/>
    </xf>
    <xf numFmtId="183" fontId="0" fillId="0" borderId="3" xfId="0" applyNumberFormat="1" applyFont="1" applyBorder="1" applyAlignment="1">
      <alignment horizontal="right" vertical="center" indent="1"/>
    </xf>
    <xf numFmtId="183" fontId="0" fillId="0" borderId="0" xfId="0" applyNumberFormat="1" applyFont="1" applyBorder="1" applyAlignment="1">
      <alignment horizontal="right" vertical="center" indent="1"/>
    </xf>
    <xf numFmtId="183" fontId="10" fillId="0" borderId="0" xfId="0" applyNumberFormat="1" applyFont="1" applyBorder="1" applyAlignment="1">
      <alignment horizontal="right" vertical="center" indent="1"/>
    </xf>
    <xf numFmtId="183" fontId="10" fillId="0" borderId="3" xfId="0" applyNumberFormat="1" applyFont="1" applyBorder="1" applyAlignment="1">
      <alignment horizontal="right" vertical="center" indent="1"/>
    </xf>
    <xf numFmtId="183" fontId="10" fillId="0" borderId="0" xfId="0" applyNumberFormat="1" applyFont="1" applyFill="1" applyBorder="1" applyAlignment="1">
      <alignment horizontal="right" vertical="center" indent="1"/>
    </xf>
    <xf numFmtId="183" fontId="11" fillId="0" borderId="5" xfId="0" applyNumberFormat="1" applyFont="1" applyBorder="1" applyAlignment="1">
      <alignment horizontal="right" vertical="center" indent="1"/>
    </xf>
    <xf numFmtId="183" fontId="0" fillId="0" borderId="0" xfId="0" applyNumberFormat="1" applyFont="1" applyBorder="1" applyAlignment="1">
      <alignment horizontal="right" vertical="center" indent="2"/>
    </xf>
    <xf numFmtId="183" fontId="0" fillId="0" borderId="0" xfId="0" applyNumberFormat="1" applyFont="1" applyBorder="1" applyAlignment="1">
      <alignment horizontal="right" vertical="center" indent="2"/>
    </xf>
    <xf numFmtId="183" fontId="10" fillId="0" borderId="0" xfId="0" applyNumberFormat="1" applyFont="1" applyBorder="1" applyAlignment="1">
      <alignment horizontal="right" vertical="center" indent="2"/>
    </xf>
    <xf numFmtId="183" fontId="10" fillId="0" borderId="0" xfId="0" applyNumberFormat="1" applyFont="1" applyFill="1" applyBorder="1" applyAlignment="1">
      <alignment horizontal="right" vertical="center" indent="2"/>
    </xf>
    <xf numFmtId="183" fontId="11" fillId="0" borderId="5" xfId="0" applyNumberFormat="1" applyFont="1" applyBorder="1" applyAlignment="1">
      <alignment horizontal="right" vertical="center" indent="2"/>
    </xf>
    <xf numFmtId="183" fontId="0" fillId="0" borderId="0" xfId="0" applyNumberFormat="1" applyFont="1" applyBorder="1" applyAlignment="1">
      <alignment horizontal="center" vertical="center"/>
    </xf>
    <xf numFmtId="183" fontId="10" fillId="0" borderId="0" xfId="0" applyNumberFormat="1" applyFont="1" applyFill="1" applyBorder="1" applyAlignment="1">
      <alignment horizontal="center" vertical="center"/>
    </xf>
    <xf numFmtId="183" fontId="0" fillId="0" borderId="0" xfId="17" applyNumberFormat="1" applyFont="1" applyBorder="1" applyAlignment="1">
      <alignment horizontal="right" vertical="center" indent="1"/>
    </xf>
    <xf numFmtId="183" fontId="0" fillId="0" borderId="1" xfId="17" applyNumberFormat="1" applyFont="1" applyBorder="1" applyAlignment="1">
      <alignment horizontal="right" vertical="center" indent="1"/>
    </xf>
    <xf numFmtId="183" fontId="0" fillId="0" borderId="0" xfId="17" applyNumberFormat="1" applyFont="1" applyBorder="1" applyAlignment="1">
      <alignment horizontal="right" vertical="center" indent="1"/>
    </xf>
    <xf numFmtId="183" fontId="0" fillId="0" borderId="1" xfId="17" applyNumberFormat="1" applyFont="1" applyBorder="1" applyAlignment="1">
      <alignment horizontal="right" vertical="center" indent="1"/>
    </xf>
    <xf numFmtId="183" fontId="10" fillId="0" borderId="0" xfId="17" applyNumberFormat="1" applyFont="1" applyBorder="1" applyAlignment="1">
      <alignment horizontal="right" vertical="center" indent="1"/>
    </xf>
    <xf numFmtId="183" fontId="10" fillId="0" borderId="1" xfId="17" applyNumberFormat="1" applyFont="1" applyBorder="1" applyAlignment="1">
      <alignment horizontal="right" vertical="center" indent="1"/>
    </xf>
    <xf numFmtId="183" fontId="10" fillId="0" borderId="1" xfId="0" applyNumberFormat="1" applyFont="1" applyFill="1" applyBorder="1" applyAlignment="1">
      <alignment horizontal="right" vertical="center" indent="1"/>
    </xf>
    <xf numFmtId="183" fontId="11" fillId="0" borderId="5" xfId="17" applyNumberFormat="1" applyFont="1" applyBorder="1" applyAlignment="1">
      <alignment horizontal="right" vertical="center" indent="1"/>
    </xf>
    <xf numFmtId="183" fontId="11" fillId="0" borderId="4" xfId="17" applyNumberFormat="1" applyFont="1" applyBorder="1" applyAlignment="1">
      <alignment horizontal="right" vertical="center" indent="1"/>
    </xf>
    <xf numFmtId="176" fontId="0" fillId="0" borderId="0" xfId="0" applyNumberFormat="1" applyFont="1" applyBorder="1" applyAlignment="1">
      <alignment horizontal="right" vertical="center" indent="1"/>
    </xf>
    <xf numFmtId="176" fontId="0" fillId="0" borderId="0" xfId="0" applyNumberFormat="1" applyFont="1" applyBorder="1" applyAlignment="1">
      <alignment horizontal="right" vertical="center" indent="1"/>
    </xf>
    <xf numFmtId="176" fontId="10" fillId="0" borderId="0" xfId="0" applyNumberFormat="1" applyFont="1" applyBorder="1" applyAlignment="1">
      <alignment horizontal="right" vertical="center" indent="1"/>
    </xf>
    <xf numFmtId="176" fontId="10" fillId="0" borderId="0" xfId="0" applyNumberFormat="1" applyFont="1" applyFill="1" applyBorder="1" applyAlignment="1">
      <alignment horizontal="right" vertical="center" indent="1" shrinkToFit="1"/>
    </xf>
    <xf numFmtId="176" fontId="0" fillId="0" borderId="0" xfId="0" applyNumberFormat="1" applyFont="1" applyBorder="1" applyAlignment="1">
      <alignment horizontal="right" vertical="center" indent="2"/>
    </xf>
    <xf numFmtId="176" fontId="0" fillId="0" borderId="0" xfId="0" applyNumberFormat="1" applyFont="1" applyBorder="1" applyAlignment="1">
      <alignment horizontal="right" vertical="center" indent="2"/>
    </xf>
    <xf numFmtId="176" fontId="10" fillId="0" borderId="0" xfId="0" applyNumberFormat="1" applyFont="1" applyBorder="1" applyAlignment="1">
      <alignment horizontal="right" vertical="center" indent="2"/>
    </xf>
    <xf numFmtId="176" fontId="10" fillId="0" borderId="0" xfId="0" applyNumberFormat="1" applyFont="1" applyFill="1" applyBorder="1" applyAlignment="1">
      <alignment horizontal="right" vertical="center" indent="2" shrinkToFit="1"/>
    </xf>
    <xf numFmtId="176" fontId="0" fillId="0" borderId="1" xfId="0" applyNumberFormat="1" applyFont="1" applyBorder="1" applyAlignment="1">
      <alignment horizontal="right" vertical="center" indent="1"/>
    </xf>
    <xf numFmtId="176" fontId="0" fillId="0" borderId="1" xfId="0" applyNumberFormat="1" applyFont="1" applyBorder="1" applyAlignment="1">
      <alignment horizontal="right" vertical="center" indent="1"/>
    </xf>
    <xf numFmtId="176" fontId="10" fillId="0" borderId="1" xfId="0" applyNumberFormat="1" applyFont="1" applyBorder="1" applyAlignment="1">
      <alignment horizontal="right" vertical="center" indent="1"/>
    </xf>
    <xf numFmtId="176" fontId="10" fillId="0" borderId="1" xfId="0" applyNumberFormat="1" applyFont="1" applyFill="1" applyBorder="1" applyAlignment="1">
      <alignment horizontal="right" vertical="center" indent="1" shrinkToFit="1"/>
    </xf>
    <xf numFmtId="176" fontId="0" fillId="0" borderId="0" xfId="17" applyNumberFormat="1" applyFont="1" applyBorder="1" applyAlignment="1">
      <alignment horizontal="right" vertical="center" indent="2"/>
    </xf>
    <xf numFmtId="176" fontId="0" fillId="0" borderId="0" xfId="17" applyNumberFormat="1" applyFont="1" applyBorder="1" applyAlignment="1">
      <alignment horizontal="right" vertical="center" indent="2"/>
    </xf>
    <xf numFmtId="176" fontId="10" fillId="0" borderId="0" xfId="17" applyNumberFormat="1" applyFont="1" applyBorder="1" applyAlignment="1">
      <alignment horizontal="right" vertical="center" indent="2"/>
    </xf>
    <xf numFmtId="183" fontId="11" fillId="0" borderId="5" xfId="17" applyNumberFormat="1" applyFont="1" applyBorder="1" applyAlignment="1">
      <alignment horizontal="right" vertical="center" indent="2"/>
    </xf>
    <xf numFmtId="183" fontId="0" fillId="0" borderId="0" xfId="17" applyNumberFormat="1" applyFont="1" applyBorder="1" applyAlignment="1">
      <alignment horizontal="right" vertical="center" indent="1"/>
    </xf>
    <xf numFmtId="176" fontId="0" fillId="0" borderId="0" xfId="17" applyNumberFormat="1" applyFont="1" applyBorder="1" applyAlignment="1">
      <alignment horizontal="right" vertical="center" indent="1"/>
    </xf>
    <xf numFmtId="176" fontId="10" fillId="0" borderId="0" xfId="17" applyNumberFormat="1" applyFont="1" applyBorder="1" applyAlignment="1">
      <alignment horizontal="right" vertical="center" indent="1"/>
    </xf>
    <xf numFmtId="183" fontId="11" fillId="0" borderId="6" xfId="0" applyNumberFormat="1" applyFont="1" applyBorder="1" applyAlignment="1">
      <alignment horizontal="right" vertical="center" indent="1"/>
    </xf>
    <xf numFmtId="176" fontId="0" fillId="0" borderId="3" xfId="0" applyNumberFormat="1" applyFont="1" applyBorder="1" applyAlignment="1">
      <alignment horizontal="right" vertical="center" indent="2"/>
    </xf>
    <xf numFmtId="176" fontId="11" fillId="0" borderId="5" xfId="0" applyNumberFormat="1" applyFont="1" applyBorder="1" applyAlignment="1">
      <alignment horizontal="right" vertical="center" indent="2"/>
    </xf>
    <xf numFmtId="3" fontId="0" fillId="0" borderId="0" xfId="0" applyNumberFormat="1" applyFont="1" applyAlignment="1">
      <alignment horizontal="right" vertical="center" indent="1"/>
    </xf>
    <xf numFmtId="3" fontId="0" fillId="0" borderId="0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horizontal="right" vertical="center" indent="1"/>
    </xf>
    <xf numFmtId="3" fontId="11" fillId="0" borderId="5" xfId="0" applyNumberFormat="1" applyFont="1" applyBorder="1" applyAlignment="1">
      <alignment horizontal="right" vertical="center" indent="1"/>
    </xf>
    <xf numFmtId="0" fontId="0" fillId="0" borderId="0" xfId="0" applyFont="1" applyBorder="1" applyAlignment="1">
      <alignment horizontal="right" vertical="center" indent="2"/>
    </xf>
    <xf numFmtId="3" fontId="0" fillId="0" borderId="0" xfId="0" applyNumberFormat="1" applyFont="1" applyAlignment="1">
      <alignment horizontal="right" vertical="center" indent="2"/>
    </xf>
    <xf numFmtId="3" fontId="10" fillId="0" borderId="0" xfId="0" applyNumberFormat="1" applyFont="1" applyBorder="1" applyAlignment="1">
      <alignment horizontal="right" vertical="center" indent="2"/>
    </xf>
    <xf numFmtId="3" fontId="11" fillId="0" borderId="5" xfId="0" applyNumberFormat="1" applyFont="1" applyBorder="1" applyAlignment="1">
      <alignment horizontal="right" vertical="center" indent="2"/>
    </xf>
    <xf numFmtId="176" fontId="0" fillId="0" borderId="0" xfId="0" applyNumberFormat="1" applyFont="1" applyAlignment="1">
      <alignment horizontal="right" vertical="center" indent="2"/>
    </xf>
    <xf numFmtId="176" fontId="0" fillId="0" borderId="0" xfId="17" applyNumberFormat="1" applyFont="1" applyAlignment="1">
      <alignment horizontal="right" vertical="center" indent="2"/>
    </xf>
    <xf numFmtId="176" fontId="0" fillId="0" borderId="0" xfId="0" applyNumberFormat="1" applyFont="1" applyAlignment="1">
      <alignment horizontal="right" vertical="center" indent="1"/>
    </xf>
    <xf numFmtId="176" fontId="0" fillId="0" borderId="0" xfId="17" applyNumberFormat="1" applyFont="1" applyAlignment="1">
      <alignment horizontal="right" vertical="center" indent="1"/>
    </xf>
    <xf numFmtId="176" fontId="11" fillId="0" borderId="5" xfId="0" applyNumberFormat="1" applyFont="1" applyBorder="1" applyAlignment="1">
      <alignment horizontal="right" vertical="center" indent="1"/>
    </xf>
    <xf numFmtId="183" fontId="0" fillId="0" borderId="3" xfId="17" applyNumberFormat="1" applyFont="1" applyBorder="1" applyAlignment="1">
      <alignment horizontal="right" vertical="center" indent="2"/>
    </xf>
    <xf numFmtId="183" fontId="10" fillId="0" borderId="0" xfId="17" applyNumberFormat="1" applyFont="1" applyBorder="1" applyAlignment="1">
      <alignment horizontal="right" vertical="center" indent="2"/>
    </xf>
    <xf numFmtId="183" fontId="10" fillId="0" borderId="3" xfId="17" applyNumberFormat="1" applyFont="1" applyBorder="1" applyAlignment="1">
      <alignment horizontal="right" vertical="center" indent="2"/>
    </xf>
    <xf numFmtId="183" fontId="0" fillId="0" borderId="0" xfId="17" applyNumberFormat="1" applyFont="1" applyBorder="1" applyAlignment="1">
      <alignment horizontal="right" vertical="center" indent="2"/>
    </xf>
    <xf numFmtId="202" fontId="0" fillId="0" borderId="0" xfId="17" applyNumberFormat="1" applyFont="1" applyBorder="1" applyAlignment="1">
      <alignment horizontal="right" vertical="center" indent="2"/>
    </xf>
    <xf numFmtId="202" fontId="10" fillId="0" borderId="0" xfId="17" applyNumberFormat="1" applyFont="1" applyBorder="1" applyAlignment="1">
      <alignment horizontal="right" vertical="center" indent="2"/>
    </xf>
    <xf numFmtId="202" fontId="11" fillId="0" borderId="5" xfId="17" applyNumberFormat="1" applyFont="1" applyBorder="1" applyAlignment="1">
      <alignment horizontal="right" vertical="center" indent="2"/>
    </xf>
    <xf numFmtId="189" fontId="0" fillId="0" borderId="0" xfId="0" applyNumberFormat="1" applyFont="1" applyBorder="1" applyAlignment="1">
      <alignment horizontal="right" vertical="center" indent="2"/>
    </xf>
    <xf numFmtId="189" fontId="0" fillId="0" borderId="0" xfId="17" applyNumberFormat="1" applyFont="1" applyBorder="1" applyAlignment="1">
      <alignment horizontal="right" vertical="center" indent="2" shrinkToFit="1"/>
    </xf>
    <xf numFmtId="189" fontId="10" fillId="0" borderId="0" xfId="0" applyNumberFormat="1" applyFont="1" applyBorder="1" applyAlignment="1">
      <alignment horizontal="right" vertical="center" indent="2"/>
    </xf>
    <xf numFmtId="189" fontId="10" fillId="0" borderId="0" xfId="17" applyNumberFormat="1" applyFont="1" applyBorder="1" applyAlignment="1">
      <alignment horizontal="right" vertical="center" indent="2" shrinkToFit="1"/>
    </xf>
    <xf numFmtId="176" fontId="11" fillId="0" borderId="5" xfId="17" applyNumberFormat="1" applyFont="1" applyBorder="1" applyAlignment="1">
      <alignment horizontal="right" vertical="center" indent="2"/>
    </xf>
    <xf numFmtId="205" fontId="0" fillId="0" borderId="0" xfId="0" applyNumberFormat="1" applyFont="1" applyAlignment="1">
      <alignment horizontal="center" vertical="center"/>
    </xf>
    <xf numFmtId="205" fontId="0" fillId="0" borderId="0" xfId="0" applyNumberFormat="1" applyFont="1" applyBorder="1" applyAlignment="1">
      <alignment horizontal="center" vertical="center"/>
    </xf>
    <xf numFmtId="205" fontId="10" fillId="0" borderId="0" xfId="0" applyNumberFormat="1" applyFont="1" applyBorder="1" applyAlignment="1">
      <alignment horizontal="center" vertical="center"/>
    </xf>
    <xf numFmtId="177" fontId="11" fillId="0" borderId="5" xfId="17" applyNumberFormat="1" applyFont="1" applyBorder="1" applyAlignment="1">
      <alignment horizontal="center" vertical="center"/>
    </xf>
    <xf numFmtId="189" fontId="0" fillId="0" borderId="0" xfId="17" applyNumberFormat="1" applyFont="1" applyBorder="1" applyAlignment="1">
      <alignment horizontal="right" vertical="center" indent="1" shrinkToFit="1"/>
    </xf>
    <xf numFmtId="189" fontId="10" fillId="0" borderId="0" xfId="17" applyNumberFormat="1" applyFont="1" applyBorder="1" applyAlignment="1">
      <alignment horizontal="right" vertical="center" indent="1" shrinkToFit="1"/>
    </xf>
    <xf numFmtId="189" fontId="10" fillId="0" borderId="1" xfId="17" applyNumberFormat="1" applyFont="1" applyBorder="1" applyAlignment="1">
      <alignment horizontal="right" vertical="center" indent="1" shrinkToFit="1"/>
    </xf>
    <xf numFmtId="176" fontId="11" fillId="0" borderId="5" xfId="17" applyNumberFormat="1" applyFont="1" applyBorder="1" applyAlignment="1">
      <alignment horizontal="right" vertical="center" indent="1"/>
    </xf>
    <xf numFmtId="176" fontId="11" fillId="0" borderId="4" xfId="17" applyNumberFormat="1" applyFont="1" applyBorder="1" applyAlignment="1">
      <alignment horizontal="right" vertical="center" indent="1"/>
    </xf>
    <xf numFmtId="189" fontId="0" fillId="0" borderId="0" xfId="0" applyNumberFormat="1" applyFont="1" applyBorder="1" applyAlignment="1">
      <alignment horizontal="right" vertical="center" indent="2" shrinkToFit="1"/>
    </xf>
    <xf numFmtId="189" fontId="10" fillId="0" borderId="0" xfId="0" applyNumberFormat="1" applyFont="1" applyBorder="1" applyAlignment="1">
      <alignment horizontal="right" vertical="center" indent="2" shrinkToFit="1"/>
    </xf>
    <xf numFmtId="41" fontId="0" fillId="0" borderId="3" xfId="17" applyFont="1" applyBorder="1" applyAlignment="1">
      <alignment horizontal="center" vertical="center"/>
    </xf>
    <xf numFmtId="185" fontId="10" fillId="0" borderId="0" xfId="17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right" vertical="center" indent="2"/>
    </xf>
    <xf numFmtId="190" fontId="0" fillId="0" borderId="0" xfId="17" applyNumberFormat="1" applyFont="1" applyBorder="1" applyAlignment="1">
      <alignment horizontal="right" vertical="center" indent="2"/>
    </xf>
    <xf numFmtId="190" fontId="10" fillId="0" borderId="0" xfId="17" applyNumberFormat="1" applyFont="1" applyBorder="1" applyAlignment="1">
      <alignment horizontal="right" vertical="center" indent="2"/>
    </xf>
    <xf numFmtId="0" fontId="11" fillId="0" borderId="5" xfId="0" applyFont="1" applyBorder="1" applyAlignment="1">
      <alignment horizontal="right" vertical="center" indent="1"/>
    </xf>
    <xf numFmtId="200" fontId="0" fillId="0" borderId="0" xfId="17" applyNumberFormat="1" applyFont="1" applyBorder="1" applyAlignment="1">
      <alignment horizontal="right" vertical="center" indent="1"/>
    </xf>
    <xf numFmtId="200" fontId="10" fillId="0" borderId="0" xfId="17" applyNumberFormat="1" applyFont="1" applyBorder="1" applyAlignment="1">
      <alignment horizontal="right" vertical="center" indent="1"/>
    </xf>
    <xf numFmtId="190" fontId="0" fillId="0" borderId="0" xfId="17" applyNumberFormat="1" applyFont="1" applyBorder="1" applyAlignment="1">
      <alignment horizontal="right" vertical="center" indent="1"/>
    </xf>
    <xf numFmtId="190" fontId="10" fillId="0" borderId="0" xfId="17" applyNumberFormat="1" applyFont="1" applyBorder="1" applyAlignment="1">
      <alignment horizontal="right" vertical="center" indent="1"/>
    </xf>
    <xf numFmtId="192" fontId="11" fillId="0" borderId="5" xfId="0" applyNumberFormat="1" applyFont="1" applyBorder="1" applyAlignment="1">
      <alignment horizontal="right" vertical="center" indent="2"/>
    </xf>
    <xf numFmtId="0" fontId="4" fillId="2" borderId="7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 shrinkToFit="1"/>
    </xf>
    <xf numFmtId="176" fontId="0" fillId="0" borderId="0" xfId="17" applyNumberFormat="1" applyFont="1" applyBorder="1" applyAlignment="1">
      <alignment horizontal="right" vertical="center" indent="3"/>
    </xf>
    <xf numFmtId="176" fontId="0" fillId="0" borderId="3" xfId="17" applyNumberFormat="1" applyFont="1" applyBorder="1" applyAlignment="1">
      <alignment horizontal="right" vertical="center" indent="3"/>
    </xf>
    <xf numFmtId="176" fontId="10" fillId="0" borderId="3" xfId="17" applyNumberFormat="1" applyFont="1" applyBorder="1" applyAlignment="1">
      <alignment horizontal="right" vertical="center" indent="3"/>
    </xf>
    <xf numFmtId="176" fontId="10" fillId="0" borderId="0" xfId="17" applyNumberFormat="1" applyFont="1" applyBorder="1" applyAlignment="1">
      <alignment horizontal="right" vertical="center" indent="3"/>
    </xf>
    <xf numFmtId="176" fontId="0" fillId="0" borderId="0" xfId="0" applyNumberFormat="1" applyFont="1" applyBorder="1" applyAlignment="1" quotePrefix="1">
      <alignment horizontal="right" vertical="center" indent="3" shrinkToFit="1"/>
    </xf>
    <xf numFmtId="176" fontId="0" fillId="0" borderId="0" xfId="0" applyNumberFormat="1" applyFont="1" applyBorder="1" applyAlignment="1">
      <alignment horizontal="right" vertical="center" indent="3" shrinkToFit="1"/>
    </xf>
    <xf numFmtId="0" fontId="0" fillId="0" borderId="0" xfId="0" applyAlignment="1">
      <alignment horizontal="center" vertical="center"/>
    </xf>
    <xf numFmtId="0" fontId="0" fillId="0" borderId="1" xfId="0" applyFont="1" applyBorder="1" applyAlignment="1" quotePrefix="1">
      <alignment horizontal="left" vertical="center" indent="1"/>
    </xf>
    <xf numFmtId="0" fontId="3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13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Continuous" vertical="center" shrinkToFit="1"/>
    </xf>
    <xf numFmtId="0" fontId="0" fillId="2" borderId="12" xfId="0" applyFont="1" applyFill="1" applyBorder="1" applyAlignment="1">
      <alignment horizontal="centerContinuous" vertical="center"/>
    </xf>
    <xf numFmtId="0" fontId="0" fillId="2" borderId="2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Continuous" vertical="center"/>
    </xf>
    <xf numFmtId="0" fontId="4" fillId="2" borderId="10" xfId="0" applyFont="1" applyFill="1" applyBorder="1" applyAlignment="1" quotePrefix="1">
      <alignment horizontal="center" vertical="center" shrinkToFit="1"/>
    </xf>
    <xf numFmtId="0" fontId="0" fillId="2" borderId="0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2" borderId="15" xfId="0" applyFont="1" applyFill="1" applyBorder="1" applyAlignment="1">
      <alignment horizontal="center" vertical="center" shrinkToFit="1"/>
    </xf>
    <xf numFmtId="0" fontId="0" fillId="2" borderId="15" xfId="0" applyFont="1" applyFill="1" applyBorder="1" applyAlignment="1" quotePrefix="1">
      <alignment horizontal="center" vertical="center" wrapText="1" shrinkToFit="1"/>
    </xf>
    <xf numFmtId="0" fontId="0" fillId="2" borderId="15" xfId="0" applyFont="1" applyFill="1" applyBorder="1" applyAlignment="1">
      <alignment horizontal="center" vertical="center" wrapText="1" shrinkToFit="1"/>
    </xf>
    <xf numFmtId="0" fontId="0" fillId="2" borderId="6" xfId="0" applyFill="1" applyBorder="1" applyAlignment="1">
      <alignment horizontal="center" vertical="center" wrapText="1" shrinkToFit="1"/>
    </xf>
    <xf numFmtId="0" fontId="0" fillId="2" borderId="6" xfId="0" applyFont="1" applyFill="1" applyBorder="1" applyAlignment="1">
      <alignment horizontal="center" vertical="center" shrinkToFit="1"/>
    </xf>
    <xf numFmtId="185" fontId="0" fillId="0" borderId="1" xfId="17" applyNumberFormat="1" applyFont="1" applyFill="1" applyBorder="1" applyAlignment="1">
      <alignment horizontal="center" vertical="center" shrinkToFit="1"/>
    </xf>
    <xf numFmtId="185" fontId="10" fillId="0" borderId="1" xfId="17" applyNumberFormat="1" applyFont="1" applyFill="1" applyBorder="1" applyAlignment="1">
      <alignment horizontal="center" vertical="center" shrinkToFit="1"/>
    </xf>
    <xf numFmtId="0" fontId="15" fillId="2" borderId="0" xfId="0" applyFont="1" applyFill="1" applyAlignment="1">
      <alignment vertical="center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15" xfId="0" applyFont="1" applyFill="1" applyBorder="1" applyAlignment="1" quotePrefix="1">
      <alignment horizontal="center" vertical="center" shrinkToFit="1"/>
    </xf>
    <xf numFmtId="0" fontId="0" fillId="2" borderId="10" xfId="0" applyFont="1" applyFill="1" applyBorder="1" applyAlignment="1" quotePrefix="1">
      <alignment horizontal="center" vertical="center" shrinkToFit="1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0" fillId="2" borderId="14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14" xfId="0" applyFont="1" applyFill="1" applyBorder="1" applyAlignment="1">
      <alignment vertical="center"/>
    </xf>
    <xf numFmtId="0" fontId="0" fillId="2" borderId="14" xfId="0" applyFont="1" applyFill="1" applyBorder="1" applyAlignment="1">
      <alignment horizontal="center" vertical="center" wrapText="1" shrinkToFit="1"/>
    </xf>
    <xf numFmtId="0" fontId="0" fillId="2" borderId="3" xfId="0" applyFont="1" applyFill="1" applyBorder="1" applyAlignment="1">
      <alignment horizontal="center" vertical="center" wrapText="1" shrinkToFit="1"/>
    </xf>
    <xf numFmtId="0" fontId="0" fillId="2" borderId="1" xfId="0" applyFont="1" applyFill="1" applyBorder="1" applyAlignment="1">
      <alignment horizontal="center" vertical="center" wrapText="1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2" borderId="15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wrapText="1" shrinkToFit="1"/>
    </xf>
    <xf numFmtId="0" fontId="0" fillId="2" borderId="0" xfId="0" applyFont="1" applyFill="1" applyBorder="1" applyAlignment="1" quotePrefix="1">
      <alignment horizontal="left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shrinkToFit="1"/>
    </xf>
    <xf numFmtId="192" fontId="0" fillId="2" borderId="0" xfId="0" applyNumberFormat="1" applyFont="1" applyFill="1" applyBorder="1" applyAlignment="1">
      <alignment horizontal="right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 quotePrefix="1">
      <alignment horizontal="center" vertical="center" shrinkToFit="1"/>
    </xf>
    <xf numFmtId="0" fontId="0" fillId="2" borderId="0" xfId="0" applyFont="1" applyFill="1" applyAlignment="1">
      <alignment horizontal="left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 quotePrefix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0" fillId="2" borderId="3" xfId="0" applyFont="1" applyFill="1" applyBorder="1" applyAlignment="1" quotePrefix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quotePrefix="1">
      <alignment horizontal="center" vertical="center" wrapText="1"/>
    </xf>
    <xf numFmtId="0" fontId="4" fillId="2" borderId="10" xfId="0" applyFont="1" applyFill="1" applyBorder="1" applyAlignment="1" quotePrefix="1">
      <alignment horizontal="center" vertical="center" wrapText="1"/>
    </xf>
    <xf numFmtId="0" fontId="4" fillId="2" borderId="1" xfId="0" applyFont="1" applyFill="1" applyBorder="1" applyAlignment="1" quotePrefix="1">
      <alignment horizontal="center" vertical="center" wrapText="1"/>
    </xf>
    <xf numFmtId="0" fontId="0" fillId="2" borderId="14" xfId="0" applyFont="1" applyFill="1" applyBorder="1" applyAlignment="1" quotePrefix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 quotePrefix="1">
      <alignment horizontal="center" vertical="center" wrapText="1"/>
    </xf>
    <xf numFmtId="0" fontId="4" fillId="2" borderId="13" xfId="0" applyFont="1" applyFill="1" applyBorder="1" applyAlignment="1" quotePrefix="1">
      <alignment horizontal="centerContinuous" vertical="center" wrapText="1"/>
    </xf>
    <xf numFmtId="0" fontId="0" fillId="2" borderId="9" xfId="0" applyFont="1" applyFill="1" applyBorder="1" applyAlignment="1">
      <alignment horizontal="centerContinuous" vertical="center" wrapText="1"/>
    </xf>
    <xf numFmtId="0" fontId="0" fillId="2" borderId="7" xfId="0" applyFont="1" applyFill="1" applyBorder="1" applyAlignment="1">
      <alignment horizontal="centerContinuous" vertical="center" wrapText="1"/>
    </xf>
    <xf numFmtId="0" fontId="0" fillId="2" borderId="6" xfId="0" applyFont="1" applyFill="1" applyBorder="1" applyAlignment="1">
      <alignment horizontal="centerContinuous" vertical="center" wrapText="1"/>
    </xf>
    <xf numFmtId="0" fontId="0" fillId="2" borderId="5" xfId="0" applyFont="1" applyFill="1" applyBorder="1" applyAlignment="1">
      <alignment horizontal="centerContinuous" vertical="center" wrapText="1"/>
    </xf>
    <xf numFmtId="0" fontId="0" fillId="2" borderId="4" xfId="0" applyFont="1" applyFill="1" applyBorder="1" applyAlignment="1">
      <alignment horizontal="centerContinuous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centerContinuous" vertical="center"/>
    </xf>
    <xf numFmtId="0" fontId="0" fillId="2" borderId="0" xfId="0" applyFont="1" applyFill="1" applyBorder="1" applyAlignment="1">
      <alignment horizontal="centerContinuous" vertical="center"/>
    </xf>
    <xf numFmtId="0" fontId="4" fillId="2" borderId="13" xfId="0" applyFont="1" applyFill="1" applyBorder="1" applyAlignment="1">
      <alignment horizontal="centerContinuous" vertical="center"/>
    </xf>
    <xf numFmtId="0" fontId="0" fillId="2" borderId="1" xfId="0" applyFont="1" applyFill="1" applyBorder="1" applyAlignment="1">
      <alignment horizontal="centerContinuous" vertical="center"/>
    </xf>
    <xf numFmtId="0" fontId="0" fillId="2" borderId="0" xfId="0" applyFont="1" applyFill="1" applyAlignment="1">
      <alignment horizontal="right"/>
    </xf>
    <xf numFmtId="0" fontId="0" fillId="2" borderId="6" xfId="0" applyFill="1" applyBorder="1" applyAlignment="1">
      <alignment vertical="center"/>
    </xf>
    <xf numFmtId="0" fontId="0" fillId="2" borderId="0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4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/>
    </xf>
    <xf numFmtId="0" fontId="14" fillId="2" borderId="0" xfId="0" applyFont="1" applyFill="1" applyAlignment="1">
      <alignment vertical="center"/>
    </xf>
    <xf numFmtId="0" fontId="14" fillId="2" borderId="0" xfId="0" applyFont="1" applyFill="1" applyBorder="1" applyAlignment="1">
      <alignment horizontal="right"/>
    </xf>
    <xf numFmtId="0" fontId="2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Continuous" vertical="center"/>
    </xf>
    <xf numFmtId="0" fontId="4" fillId="2" borderId="7" xfId="0" applyFont="1" applyFill="1" applyBorder="1" applyAlignment="1">
      <alignment horizontal="centerContinuous" vertical="center"/>
    </xf>
    <xf numFmtId="0" fontId="4" fillId="2" borderId="14" xfId="0" applyFont="1" applyFill="1" applyBorder="1" applyAlignment="1">
      <alignment horizontal="centerContinuous" vertical="center"/>
    </xf>
    <xf numFmtId="0" fontId="4" fillId="2" borderId="10" xfId="0" applyFont="1" applyFill="1" applyBorder="1" applyAlignment="1">
      <alignment horizontal="centerContinuous" vertical="center"/>
    </xf>
    <xf numFmtId="0" fontId="4" fillId="2" borderId="1" xfId="18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Continuous" vertical="center"/>
    </xf>
    <xf numFmtId="0" fontId="8" fillId="2" borderId="0" xfId="0" applyFont="1" applyFill="1" applyBorder="1" applyAlignment="1">
      <alignment horizontal="centerContinuous" vertical="center"/>
    </xf>
    <xf numFmtId="0" fontId="8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3" xfId="0" applyFont="1" applyFill="1" applyBorder="1" applyAlignment="1">
      <alignment horizontal="centerContinuous" vertical="center"/>
    </xf>
    <xf numFmtId="0" fontId="0" fillId="2" borderId="4" xfId="0" applyFont="1" applyFill="1" applyBorder="1" applyAlignment="1">
      <alignment horizontal="centerContinuous" vertical="center" shrinkToFit="1"/>
    </xf>
    <xf numFmtId="0" fontId="4" fillId="2" borderId="10" xfId="0" applyFont="1" applyFill="1" applyBorder="1" applyAlignment="1" quotePrefix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181" fontId="4" fillId="2" borderId="10" xfId="0" applyNumberFormat="1" applyFont="1" applyFill="1" applyBorder="1" applyAlignment="1">
      <alignment horizontal="center" vertical="center" shrinkToFit="1"/>
    </xf>
    <xf numFmtId="181" fontId="4" fillId="2" borderId="13" xfId="0" applyNumberFormat="1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181" fontId="0" fillId="2" borderId="14" xfId="0" applyNumberFormat="1" applyFont="1" applyFill="1" applyBorder="1" applyAlignment="1">
      <alignment horizontal="center" vertical="center" shrinkToFit="1"/>
    </xf>
    <xf numFmtId="181" fontId="0" fillId="2" borderId="3" xfId="0" applyNumberFormat="1" applyFont="1" applyFill="1" applyBorder="1" applyAlignment="1">
      <alignment horizontal="center" vertical="center" shrinkToFit="1"/>
    </xf>
    <xf numFmtId="181" fontId="0" fillId="2" borderId="0" xfId="0" applyNumberFormat="1" applyFont="1" applyFill="1" applyBorder="1" applyAlignment="1">
      <alignment horizontal="center" vertical="center" shrinkToFit="1"/>
    </xf>
    <xf numFmtId="181" fontId="0" fillId="2" borderId="14" xfId="0" applyNumberFormat="1" applyFont="1" applyFill="1" applyBorder="1" applyAlignment="1" quotePrefix="1">
      <alignment horizontal="center" vertical="center" shrinkToFit="1"/>
    </xf>
    <xf numFmtId="181" fontId="0" fillId="2" borderId="15" xfId="0" applyNumberFormat="1" applyFont="1" applyFill="1" applyBorder="1" applyAlignment="1">
      <alignment horizontal="center" vertical="center" shrinkToFit="1"/>
    </xf>
    <xf numFmtId="181" fontId="0" fillId="2" borderId="6" xfId="0" applyNumberFormat="1" applyFont="1" applyFill="1" applyBorder="1" applyAlignment="1" quotePrefix="1">
      <alignment horizontal="center" vertical="center" shrinkToFit="1"/>
    </xf>
    <xf numFmtId="0" fontId="15" fillId="2" borderId="0" xfId="0" applyFont="1" applyFill="1" applyAlignment="1">
      <alignment/>
    </xf>
    <xf numFmtId="0" fontId="0" fillId="2" borderId="0" xfId="0" applyFont="1" applyFill="1" applyAlignment="1" quotePrefix="1">
      <alignment horizontal="left" vertical="center" shrinkToFit="1"/>
    </xf>
    <xf numFmtId="0" fontId="0" fillId="2" borderId="0" xfId="0" applyFont="1" applyFill="1" applyAlignment="1" quotePrefix="1">
      <alignment horizontal="right" vertical="center" shrinkToFit="1"/>
    </xf>
    <xf numFmtId="0" fontId="0" fillId="2" borderId="0" xfId="0" applyFont="1" applyFill="1" applyAlignment="1">
      <alignment/>
    </xf>
    <xf numFmtId="0" fontId="0" fillId="2" borderId="8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/>
    </xf>
    <xf numFmtId="185" fontId="11" fillId="0" borderId="6" xfId="0" applyNumberFormat="1" applyFont="1" applyFill="1" applyBorder="1" applyAlignment="1" quotePrefix="1">
      <alignment horizontal="center" vertical="center"/>
    </xf>
    <xf numFmtId="185" fontId="11" fillId="0" borderId="5" xfId="0" applyNumberFormat="1" applyFont="1" applyFill="1" applyBorder="1" applyAlignment="1" quotePrefix="1">
      <alignment horizontal="center" vertical="center"/>
    </xf>
    <xf numFmtId="183" fontId="11" fillId="0" borderId="4" xfId="0" applyNumberFormat="1" applyFont="1" applyFill="1" applyBorder="1" applyAlignment="1">
      <alignment horizontal="center" vertical="center"/>
    </xf>
    <xf numFmtId="185" fontId="11" fillId="0" borderId="5" xfId="0" applyNumberFormat="1" applyFont="1" applyBorder="1" applyAlignment="1">
      <alignment horizontal="center" vertical="center"/>
    </xf>
    <xf numFmtId="41" fontId="11" fillId="0" borderId="6" xfId="17" applyFont="1" applyBorder="1" applyAlignment="1">
      <alignment horizontal="center" vertical="center"/>
    </xf>
    <xf numFmtId="41" fontId="11" fillId="0" borderId="5" xfId="17" applyFont="1" applyBorder="1" applyAlignment="1">
      <alignment horizontal="center" vertical="center"/>
    </xf>
    <xf numFmtId="41" fontId="11" fillId="0" borderId="4" xfId="17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183" fontId="11" fillId="0" borderId="6" xfId="17" applyNumberFormat="1" applyFont="1" applyBorder="1" applyAlignment="1">
      <alignment horizontal="center" vertical="center"/>
    </xf>
    <xf numFmtId="183" fontId="11" fillId="0" borderId="5" xfId="17" applyNumberFormat="1" applyFont="1" applyBorder="1" applyAlignment="1">
      <alignment horizontal="center" vertical="center"/>
    </xf>
    <xf numFmtId="189" fontId="11" fillId="0" borderId="5" xfId="0" applyNumberFormat="1" applyFont="1" applyBorder="1" applyAlignment="1">
      <alignment horizontal="center" vertical="center"/>
    </xf>
    <xf numFmtId="189" fontId="11" fillId="0" borderId="4" xfId="0" applyNumberFormat="1" applyFont="1" applyBorder="1" applyAlignment="1">
      <alignment horizontal="center" vertical="center"/>
    </xf>
    <xf numFmtId="181" fontId="11" fillId="0" borderId="5" xfId="0" applyNumberFormat="1" applyFont="1" applyFill="1" applyBorder="1" applyAlignment="1">
      <alignment horizontal="center" vertical="center"/>
    </xf>
    <xf numFmtId="183" fontId="11" fillId="0" borderId="5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right" vertical="center" indent="8"/>
    </xf>
    <xf numFmtId="0" fontId="4" fillId="2" borderId="11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1" xfId="0" applyFont="1" applyFill="1" applyBorder="1" applyAlignment="1" quotePrefix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189" fontId="10" fillId="0" borderId="0" xfId="17" applyNumberFormat="1" applyFont="1" applyFill="1" applyBorder="1" applyAlignment="1">
      <alignment horizontal="right" vertical="center" indent="8"/>
    </xf>
    <xf numFmtId="0" fontId="10" fillId="0" borderId="1" xfId="0" applyFont="1" applyFill="1" applyBorder="1" applyAlignment="1">
      <alignment horizontal="right" vertical="center" indent="8"/>
    </xf>
    <xf numFmtId="189" fontId="11" fillId="0" borderId="5" xfId="17" applyNumberFormat="1" applyFont="1" applyFill="1" applyBorder="1" applyAlignment="1">
      <alignment horizontal="right" vertical="center" indent="8"/>
    </xf>
    <xf numFmtId="0" fontId="11" fillId="0" borderId="4" xfId="0" applyFont="1" applyFill="1" applyBorder="1" applyAlignment="1">
      <alignment horizontal="right" vertical="center" indent="8"/>
    </xf>
    <xf numFmtId="0" fontId="4" fillId="2" borderId="11" xfId="0" applyFont="1" applyFill="1" applyBorder="1" applyAlignment="1" quotePrefix="1">
      <alignment horizontal="center" vertical="center"/>
    </xf>
    <xf numFmtId="189" fontId="0" fillId="0" borderId="9" xfId="17" applyNumberFormat="1" applyFont="1" applyBorder="1" applyAlignment="1">
      <alignment horizontal="right" vertical="center" indent="8"/>
    </xf>
    <xf numFmtId="0" fontId="0" fillId="0" borderId="7" xfId="0" applyFont="1" applyBorder="1" applyAlignment="1">
      <alignment horizontal="right" vertical="center" indent="8"/>
    </xf>
    <xf numFmtId="189" fontId="0" fillId="0" borderId="0" xfId="17" applyNumberFormat="1" applyFont="1" applyBorder="1" applyAlignment="1">
      <alignment horizontal="right" vertical="center" indent="8"/>
    </xf>
    <xf numFmtId="0" fontId="0" fillId="0" borderId="1" xfId="0" applyFont="1" applyBorder="1" applyAlignment="1">
      <alignment horizontal="right" vertical="center" indent="8"/>
    </xf>
    <xf numFmtId="189" fontId="10" fillId="0" borderId="0" xfId="17" applyNumberFormat="1" applyFont="1" applyBorder="1" applyAlignment="1">
      <alignment horizontal="right" vertical="center" indent="8"/>
    </xf>
    <xf numFmtId="0" fontId="0" fillId="2" borderId="12" xfId="0" applyFont="1" applyFill="1" applyBorder="1" applyAlignment="1" quotePrefix="1">
      <alignment horizontal="center" vertical="center"/>
    </xf>
    <xf numFmtId="0" fontId="0" fillId="2" borderId="2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 quotePrefix="1">
      <alignment horizontal="center" vertical="center"/>
    </xf>
    <xf numFmtId="0" fontId="0" fillId="2" borderId="13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8" fillId="2" borderId="0" xfId="0" applyFont="1" applyFill="1" applyAlignment="1">
      <alignment horizontal="center" vertical="center"/>
    </xf>
    <xf numFmtId="0" fontId="4" fillId="2" borderId="7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 shrinkToFit="1"/>
    </xf>
    <xf numFmtId="0" fontId="10" fillId="0" borderId="9" xfId="0" applyNumberFormat="1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 shrinkToFit="1"/>
    </xf>
    <xf numFmtId="0" fontId="0" fillId="2" borderId="12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indent="2" shrinkToFit="1"/>
    </xf>
    <xf numFmtId="0" fontId="0" fillId="0" borderId="0" xfId="0" applyFont="1" applyFill="1" applyBorder="1" applyAlignment="1">
      <alignment horizontal="left" vertical="center" indent="2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183" fontId="11" fillId="0" borderId="6" xfId="0" applyNumberFormat="1" applyFont="1" applyBorder="1" applyAlignment="1">
      <alignment horizontal="center" vertical="center"/>
    </xf>
    <xf numFmtId="183" fontId="11" fillId="0" borderId="5" xfId="0" applyNumberFormat="1" applyFont="1" applyBorder="1" applyAlignment="1">
      <alignment horizontal="center" vertical="center"/>
    </xf>
    <xf numFmtId="0" fontId="0" fillId="2" borderId="6" xfId="0" applyFont="1" applyFill="1" applyBorder="1" applyAlignment="1" quotePrefix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indent="2" shrinkToFit="1"/>
    </xf>
    <xf numFmtId="0" fontId="0" fillId="0" borderId="9" xfId="0" applyFont="1" applyFill="1" applyBorder="1" applyAlignment="1">
      <alignment horizontal="left" vertical="center" indent="2" shrinkToFit="1"/>
    </xf>
    <xf numFmtId="0" fontId="6" fillId="2" borderId="11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 quotePrefix="1">
      <alignment horizontal="center" vertical="center"/>
    </xf>
    <xf numFmtId="0" fontId="0" fillId="2" borderId="5" xfId="0" applyFont="1" applyFill="1" applyBorder="1" applyAlignment="1" quotePrefix="1">
      <alignment horizontal="center" vertical="center"/>
    </xf>
    <xf numFmtId="0" fontId="0" fillId="2" borderId="12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 quotePrefix="1">
      <alignment horizontal="center" vertical="center" shrinkToFit="1"/>
    </xf>
    <xf numFmtId="0" fontId="4" fillId="2" borderId="12" xfId="0" applyFont="1" applyFill="1" applyBorder="1" applyAlignment="1" quotePrefix="1">
      <alignment horizontal="center" vertical="center" shrinkToFit="1"/>
    </xf>
    <xf numFmtId="0" fontId="4" fillId="2" borderId="2" xfId="0" applyFont="1" applyFill="1" applyBorder="1" applyAlignment="1" quotePrefix="1">
      <alignment horizontal="center" vertical="center" shrinkToFit="1"/>
    </xf>
    <xf numFmtId="0" fontId="0" fillId="2" borderId="1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center" vertical="center" shrinkToFit="1"/>
    </xf>
    <xf numFmtId="49" fontId="0" fillId="0" borderId="3" xfId="0" applyNumberFormat="1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center" vertical="center" shrinkToFit="1"/>
    </xf>
    <xf numFmtId="182" fontId="10" fillId="0" borderId="3" xfId="0" applyNumberFormat="1" applyFont="1" applyBorder="1" applyAlignment="1">
      <alignment horizontal="center" vertical="center" shrinkToFit="1"/>
    </xf>
    <xf numFmtId="182" fontId="10" fillId="0" borderId="0" xfId="0" applyNumberFormat="1" applyFont="1" applyBorder="1" applyAlignment="1">
      <alignment horizontal="center" vertical="center" shrinkToFit="1"/>
    </xf>
    <xf numFmtId="183" fontId="0" fillId="0" borderId="3" xfId="17" applyNumberFormat="1" applyFont="1" applyBorder="1" applyAlignment="1">
      <alignment horizontal="center" vertical="center" shrinkToFit="1"/>
    </xf>
    <xf numFmtId="183" fontId="0" fillId="0" borderId="0" xfId="17" applyNumberFormat="1" applyFont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 quotePrefix="1">
      <alignment horizontal="center" vertical="center" shrinkToFit="1"/>
    </xf>
    <xf numFmtId="0" fontId="4" fillId="2" borderId="13" xfId="0" applyFont="1" applyFill="1" applyBorder="1" applyAlignment="1" quotePrefix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183" fontId="10" fillId="0" borderId="0" xfId="17" applyNumberFormat="1" applyFont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 quotePrefix="1">
      <alignment horizontal="center" vertical="center" shrinkToFit="1"/>
    </xf>
    <xf numFmtId="0" fontId="0" fillId="2" borderId="2" xfId="0" applyFont="1" applyFill="1" applyBorder="1" applyAlignment="1" quotePrefix="1">
      <alignment horizontal="center" vertical="center" shrinkToFit="1"/>
    </xf>
    <xf numFmtId="0" fontId="0" fillId="2" borderId="3" xfId="0" applyFont="1" applyFill="1" applyBorder="1" applyAlignment="1" quotePrefix="1">
      <alignment horizontal="center" vertical="center" shrinkToFit="1"/>
    </xf>
    <xf numFmtId="0" fontId="0" fillId="2" borderId="6" xfId="0" applyFont="1" applyFill="1" applyBorder="1" applyAlignment="1" quotePrefix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176" fontId="11" fillId="0" borderId="5" xfId="0" applyNumberFormat="1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 vertical="center" shrinkToFit="1"/>
    </xf>
    <xf numFmtId="176" fontId="10" fillId="0" borderId="0" xfId="0" applyNumberFormat="1" applyFont="1" applyBorder="1" applyAlignment="1">
      <alignment horizontal="center" vertical="center" shrinkToFit="1"/>
    </xf>
    <xf numFmtId="183" fontId="11" fillId="0" borderId="6" xfId="17" applyNumberFormat="1" applyFont="1" applyBorder="1" applyAlignment="1">
      <alignment horizontal="center" vertical="center" shrinkToFit="1"/>
    </xf>
    <xf numFmtId="183" fontId="11" fillId="0" borderId="5" xfId="17" applyNumberFormat="1" applyFont="1" applyBorder="1" applyAlignment="1">
      <alignment horizontal="center" vertical="center" shrinkToFit="1"/>
    </xf>
    <xf numFmtId="194" fontId="0" fillId="0" borderId="0" xfId="0" applyNumberFormat="1" applyFont="1" applyBorder="1" applyAlignment="1">
      <alignment horizontal="center" vertical="center" shrinkToFit="1"/>
    </xf>
    <xf numFmtId="194" fontId="10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right"/>
    </xf>
    <xf numFmtId="0" fontId="4" fillId="2" borderId="7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 quotePrefix="1">
      <alignment horizontal="center" vertical="center" wrapText="1"/>
    </xf>
    <xf numFmtId="0" fontId="4" fillId="2" borderId="13" xfId="0" applyFont="1" applyFill="1" applyBorder="1" applyAlignment="1" quotePrefix="1">
      <alignment horizontal="center" vertical="center" wrapText="1"/>
    </xf>
    <xf numFmtId="0" fontId="0" fillId="2" borderId="9" xfId="0" applyFont="1" applyFill="1" applyBorder="1" applyAlignment="1" quotePrefix="1">
      <alignment horizontal="center" vertical="center" wrapText="1"/>
    </xf>
    <xf numFmtId="0" fontId="0" fillId="2" borderId="7" xfId="0" applyFont="1" applyFill="1" applyBorder="1" applyAlignment="1" quotePrefix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18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right"/>
    </xf>
    <xf numFmtId="0" fontId="29" fillId="2" borderId="9" xfId="0" applyFont="1" applyFill="1" applyBorder="1" applyAlignment="1">
      <alignment horizontal="right" vertical="center"/>
    </xf>
    <xf numFmtId="0" fontId="4" fillId="2" borderId="7" xfId="18" applyFont="1" applyFill="1" applyBorder="1" applyAlignment="1">
      <alignment horizontal="center" vertical="center"/>
    </xf>
    <xf numFmtId="0" fontId="0" fillId="2" borderId="1" xfId="18" applyFont="1" applyFill="1" applyBorder="1" applyAlignment="1">
      <alignment horizontal="center" vertical="center"/>
    </xf>
    <xf numFmtId="0" fontId="0" fillId="2" borderId="4" xfId="18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9" xfId="18" applyFont="1" applyFill="1" applyBorder="1" applyAlignment="1">
      <alignment horizontal="center" vertical="center"/>
    </xf>
    <xf numFmtId="0" fontId="0" fillId="2" borderId="0" xfId="18" applyFont="1" applyFill="1" applyBorder="1" applyAlignment="1">
      <alignment horizontal="center" vertical="center"/>
    </xf>
    <xf numFmtId="0" fontId="0" fillId="2" borderId="5" xfId="18" applyFont="1" applyFill="1" applyBorder="1" applyAlignment="1">
      <alignment horizontal="center" vertical="center"/>
    </xf>
    <xf numFmtId="199" fontId="8" fillId="2" borderId="0" xfId="0" applyNumberFormat="1" applyFont="1" applyFill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181" fontId="4" fillId="2" borderId="7" xfId="0" applyNumberFormat="1" applyFont="1" applyFill="1" applyBorder="1" applyAlignment="1">
      <alignment horizontal="center" vertical="center" shrinkToFit="1"/>
    </xf>
    <xf numFmtId="181" fontId="0" fillId="2" borderId="1" xfId="0" applyNumberFormat="1" applyFont="1" applyFill="1" applyBorder="1" applyAlignment="1">
      <alignment horizontal="center" vertical="center" shrinkToFit="1"/>
    </xf>
    <xf numFmtId="181" fontId="0" fillId="2" borderId="4" xfId="0" applyNumberFormat="1" applyFont="1" applyFill="1" applyBorder="1" applyAlignment="1">
      <alignment horizontal="center" vertical="center" shrinkToFit="1"/>
    </xf>
    <xf numFmtId="181" fontId="4" fillId="2" borderId="13" xfId="0" applyNumberFormat="1" applyFont="1" applyFill="1" applyBorder="1" applyAlignment="1">
      <alignment horizontal="center" vertical="center" shrinkToFit="1"/>
    </xf>
    <xf numFmtId="181" fontId="0" fillId="2" borderId="9" xfId="0" applyNumberFormat="1" applyFont="1" applyFill="1" applyBorder="1" applyAlignment="1">
      <alignment horizontal="center" vertical="center" shrinkToFit="1"/>
    </xf>
    <xf numFmtId="181" fontId="0" fillId="2" borderId="7" xfId="0" applyNumberFormat="1" applyFont="1" applyFill="1" applyBorder="1" applyAlignment="1">
      <alignment horizontal="center" vertical="center" shrinkToFit="1"/>
    </xf>
    <xf numFmtId="181" fontId="4" fillId="2" borderId="13" xfId="0" applyNumberFormat="1" applyFont="1" applyFill="1" applyBorder="1" applyAlignment="1" quotePrefix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181" fontId="0" fillId="2" borderId="13" xfId="0" applyNumberFormat="1" applyFont="1" applyFill="1" applyBorder="1" applyAlignment="1">
      <alignment horizontal="center" vertical="center" shrinkToFit="1"/>
    </xf>
    <xf numFmtId="181" fontId="0" fillId="2" borderId="3" xfId="0" applyNumberFormat="1" applyFont="1" applyFill="1" applyBorder="1" applyAlignment="1">
      <alignment horizontal="center" vertical="center" shrinkToFit="1"/>
    </xf>
    <xf numFmtId="181" fontId="0" fillId="2" borderId="6" xfId="0" applyNumberFormat="1" applyFont="1" applyFill="1" applyBorder="1" applyAlignment="1">
      <alignment horizontal="center" vertical="center" shrinkToFit="1"/>
    </xf>
    <xf numFmtId="181" fontId="0" fillId="2" borderId="0" xfId="0" applyNumberFormat="1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3" xfId="0" applyFont="1" applyFill="1" applyBorder="1" applyAlignment="1">
      <alignment horizontal="left" vertical="center" indent="1" shrinkToFit="1"/>
    </xf>
    <xf numFmtId="0" fontId="0" fillId="0" borderId="0" xfId="0" applyFont="1" applyFill="1" applyBorder="1" applyAlignment="1">
      <alignment horizontal="left" vertical="center" indent="1" shrinkToFit="1"/>
    </xf>
    <xf numFmtId="0" fontId="0" fillId="0" borderId="0" xfId="0" applyFont="1" applyAlignment="1">
      <alignment horizontal="left" vertical="center" indent="1"/>
    </xf>
    <xf numFmtId="0" fontId="0" fillId="0" borderId="13" xfId="0" applyFont="1" applyFill="1" applyBorder="1" applyAlignment="1">
      <alignment horizontal="left" vertical="center" indent="1" shrinkToFit="1"/>
    </xf>
    <xf numFmtId="0" fontId="0" fillId="0" borderId="9" xfId="0" applyFont="1" applyFill="1" applyBorder="1" applyAlignment="1">
      <alignment horizontal="left" vertical="center" indent="1" shrinkToFit="1"/>
    </xf>
    <xf numFmtId="0" fontId="0" fillId="2" borderId="5" xfId="0" applyFont="1" applyFill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2" borderId="6" xfId="0" applyFont="1" applyFill="1" applyBorder="1" applyAlignment="1" quotePrefix="1">
      <alignment horizontal="center" vertical="center" shrinkToFit="1"/>
    </xf>
    <xf numFmtId="0" fontId="4" fillId="2" borderId="13" xfId="0" applyFont="1" applyFill="1" applyBorder="1" applyAlignment="1" quotePrefix="1">
      <alignment horizontal="center" vertical="center"/>
    </xf>
    <xf numFmtId="0" fontId="0" fillId="2" borderId="13" xfId="0" applyFont="1" applyFill="1" applyBorder="1" applyAlignment="1" quotePrefix="1">
      <alignment horizontal="center" vertical="center"/>
    </xf>
    <xf numFmtId="0" fontId="6" fillId="2" borderId="11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13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 shrinkToFit="1"/>
    </xf>
  </cellXfs>
  <cellStyles count="7">
    <cellStyle name="Normal" xfId="0"/>
    <cellStyle name="Percent" xfId="15"/>
    <cellStyle name="Comma" xfId="16"/>
    <cellStyle name="Comma [0]" xfId="17"/>
    <cellStyle name="콤마 [0]_해안선및도서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&#54665;&#48373;&#54620;i\Local%20Settings\Temp\ENALATEMP\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&#54665;&#48373;&#54620;i\Local%20Settings\Temp\ENALATEMP\2006&#51228;&#5145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&#54665;&#48373;&#54620;i\Local%20Settings\Temp\ENALATEMP\2006&#49436;&#444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최종 (2)"/>
      <sheetName val="최종"/>
      <sheetName val="용도.건축구분.구조별"/>
      <sheetName val="용도.건축구분.구조별(허가)"/>
      <sheetName val="건축주체별(허가)"/>
      <sheetName val="주거유형별(허가)"/>
    </sheetNames>
    <sheetDataSet>
      <sheetData sheetId="1">
        <row r="9">
          <cell r="C9">
            <v>3625</v>
          </cell>
        </row>
        <row r="10">
          <cell r="C10">
            <v>1068275</v>
          </cell>
        </row>
        <row r="12">
          <cell r="C12">
            <v>1312</v>
          </cell>
        </row>
        <row r="13">
          <cell r="C13">
            <v>314181</v>
          </cell>
        </row>
        <row r="15">
          <cell r="C15">
            <v>1231</v>
          </cell>
        </row>
        <row r="16">
          <cell r="C16">
            <v>389354</v>
          </cell>
        </row>
        <row r="18">
          <cell r="C18">
            <v>306</v>
          </cell>
        </row>
        <row r="19">
          <cell r="C19">
            <v>77918</v>
          </cell>
        </row>
        <row r="21">
          <cell r="C21">
            <v>42</v>
          </cell>
        </row>
        <row r="22">
          <cell r="C22">
            <v>19344</v>
          </cell>
        </row>
        <row r="24">
          <cell r="C24">
            <v>17</v>
          </cell>
        </row>
        <row r="25">
          <cell r="C25">
            <v>6897</v>
          </cell>
        </row>
        <row r="27">
          <cell r="C27">
            <v>243</v>
          </cell>
        </row>
        <row r="28">
          <cell r="C28">
            <v>185022</v>
          </cell>
        </row>
        <row r="30">
          <cell r="C30">
            <v>474</v>
          </cell>
        </row>
        <row r="31">
          <cell r="C31">
            <v>75559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도청분포함"/>
      <sheetName val="용도.건축구분.구조별"/>
      <sheetName val="용도.건축구분.구조별(허가)"/>
      <sheetName val="건축주체별(허가)"/>
      <sheetName val="주거유형별(허가)"/>
    </sheetNames>
    <sheetDataSet>
      <sheetData sheetId="0">
        <row r="11">
          <cell r="C11">
            <v>756</v>
          </cell>
        </row>
        <row r="12">
          <cell r="C12">
            <v>177576</v>
          </cell>
        </row>
        <row r="13">
          <cell r="C13">
            <v>706</v>
          </cell>
        </row>
        <row r="14">
          <cell r="C14">
            <v>197815</v>
          </cell>
        </row>
        <row r="15">
          <cell r="C15">
            <v>207</v>
          </cell>
        </row>
        <row r="16">
          <cell r="C16">
            <v>51321</v>
          </cell>
        </row>
        <row r="17">
          <cell r="C17">
            <v>29</v>
          </cell>
        </row>
        <row r="18">
          <cell r="C18">
            <v>16814</v>
          </cell>
        </row>
        <row r="19">
          <cell r="C19">
            <v>14</v>
          </cell>
        </row>
        <row r="20">
          <cell r="C20">
            <v>6481</v>
          </cell>
        </row>
        <row r="21">
          <cell r="C21">
            <v>132</v>
          </cell>
        </row>
        <row r="22">
          <cell r="C22">
            <v>82217</v>
          </cell>
        </row>
        <row r="23">
          <cell r="C23">
            <v>286</v>
          </cell>
        </row>
        <row r="24">
          <cell r="C24">
            <v>52914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도청분포함"/>
      <sheetName val="용도.건축구분.구조별(허가)"/>
      <sheetName val="건축주체별(허가)"/>
      <sheetName val="주거유형별(허가)"/>
    </sheetNames>
    <sheetDataSet>
      <sheetData sheetId="0">
        <row r="9">
          <cell r="C9">
            <v>1495</v>
          </cell>
        </row>
        <row r="10">
          <cell r="C10">
            <v>483137</v>
          </cell>
        </row>
        <row r="12">
          <cell r="C12">
            <v>556</v>
          </cell>
        </row>
        <row r="13">
          <cell r="C13">
            <v>136605</v>
          </cell>
        </row>
        <row r="15">
          <cell r="C15">
            <v>525</v>
          </cell>
        </row>
        <row r="16">
          <cell r="C16">
            <v>191539</v>
          </cell>
        </row>
        <row r="18">
          <cell r="C18">
            <v>99</v>
          </cell>
        </row>
        <row r="19">
          <cell r="C19">
            <v>26597</v>
          </cell>
        </row>
        <row r="21">
          <cell r="C21">
            <v>13</v>
          </cell>
        </row>
        <row r="22">
          <cell r="C22">
            <v>2530</v>
          </cell>
        </row>
        <row r="24">
          <cell r="C24">
            <v>3</v>
          </cell>
        </row>
        <row r="25">
          <cell r="C25">
            <v>416</v>
          </cell>
        </row>
        <row r="27">
          <cell r="C27">
            <v>111</v>
          </cell>
        </row>
        <row r="28">
          <cell r="C28">
            <v>102805</v>
          </cell>
        </row>
        <row r="30">
          <cell r="C30">
            <v>188</v>
          </cell>
        </row>
        <row r="31">
          <cell r="C31">
            <v>22645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zoomScaleSheetLayoutView="100" workbookViewId="0" topLeftCell="A7">
      <selection activeCell="F10" sqref="F10"/>
    </sheetView>
  </sheetViews>
  <sheetFormatPr defaultColWidth="9.140625" defaultRowHeight="12.75"/>
  <cols>
    <col min="1" max="1" width="15.00390625" style="10" customWidth="1"/>
    <col min="2" max="3" width="12.57421875" style="10" customWidth="1"/>
    <col min="4" max="5" width="13.8515625" style="10" customWidth="1"/>
    <col min="6" max="6" width="14.28125" style="10" customWidth="1"/>
    <col min="7" max="7" width="13.8515625" style="10" customWidth="1"/>
    <col min="8" max="8" width="12.00390625" style="10" customWidth="1"/>
    <col min="9" max="9" width="17.140625" style="10" customWidth="1"/>
    <col min="10" max="10" width="10.8515625" style="10" customWidth="1"/>
    <col min="11" max="11" width="14.28125" style="10" customWidth="1"/>
    <col min="12" max="16" width="6.57421875" style="10" customWidth="1"/>
    <col min="17" max="17" width="9.00390625" style="10" customWidth="1"/>
    <col min="18" max="18" width="0.85546875" style="10" customWidth="1"/>
    <col min="19" max="20" width="6.7109375" style="10" customWidth="1"/>
    <col min="21" max="21" width="9.28125" style="10" customWidth="1"/>
    <col min="22" max="22" width="17.8515625" style="10" customWidth="1"/>
    <col min="23" max="24" width="6.00390625" style="10" customWidth="1"/>
    <col min="25" max="25" width="15.00390625" style="10" customWidth="1"/>
    <col min="26" max="26" width="12.7109375" style="10" customWidth="1"/>
    <col min="27" max="28" width="9.28125" style="10" customWidth="1"/>
    <col min="29" max="29" width="6.00390625" style="10" customWidth="1"/>
    <col min="30" max="30" width="9.28125" style="10" customWidth="1"/>
    <col min="31" max="16384" width="9.140625" style="10" customWidth="1"/>
  </cols>
  <sheetData>
    <row r="1" spans="1:11" s="744" customFormat="1" ht="30" customHeight="1">
      <c r="A1" s="940" t="s">
        <v>830</v>
      </c>
      <c r="B1" s="940"/>
      <c r="C1" s="940"/>
      <c r="D1" s="940"/>
      <c r="E1" s="940"/>
      <c r="F1" s="940"/>
      <c r="G1" s="940"/>
      <c r="H1" s="940"/>
      <c r="I1" s="940"/>
      <c r="J1" s="940"/>
      <c r="K1" s="940"/>
    </row>
    <row r="2" spans="1:11" s="745" customFormat="1" ht="26.25" customHeight="1">
      <c r="A2" s="942" t="s">
        <v>421</v>
      </c>
      <c r="B2" s="942"/>
      <c r="C2" s="942"/>
      <c r="D2" s="942"/>
      <c r="E2" s="942"/>
      <c r="F2" s="942"/>
      <c r="G2" s="942"/>
      <c r="H2" s="942"/>
      <c r="I2" s="942"/>
      <c r="J2" s="942"/>
      <c r="K2" s="942"/>
    </row>
    <row r="3" spans="1:11" s="40" customFormat="1" ht="18" customHeight="1">
      <c r="A3" s="103" t="s">
        <v>422</v>
      </c>
      <c r="B3" s="103"/>
      <c r="C3" s="103"/>
      <c r="D3" s="103"/>
      <c r="E3" s="103"/>
      <c r="F3" s="103"/>
      <c r="G3" s="103"/>
      <c r="H3" s="103"/>
      <c r="I3" s="103"/>
      <c r="J3" s="103"/>
      <c r="K3" s="108" t="s">
        <v>400</v>
      </c>
    </row>
    <row r="4" spans="1:11" s="99" customFormat="1" ht="22.5" customHeight="1">
      <c r="A4" s="943" t="s">
        <v>423</v>
      </c>
      <c r="B4" s="746" t="s">
        <v>401</v>
      </c>
      <c r="C4" s="747" t="s">
        <v>424</v>
      </c>
      <c r="D4" s="748"/>
      <c r="E4" s="749"/>
      <c r="F4" s="749"/>
      <c r="G4" s="749"/>
      <c r="H4" s="749"/>
      <c r="I4" s="749"/>
      <c r="J4" s="750"/>
      <c r="K4" s="946" t="s">
        <v>403</v>
      </c>
    </row>
    <row r="5" spans="1:11" s="99" customFormat="1" ht="22.5" customHeight="1">
      <c r="A5" s="944"/>
      <c r="B5" s="751" t="s">
        <v>425</v>
      </c>
      <c r="C5" s="752"/>
      <c r="D5" s="753"/>
      <c r="E5" s="754" t="s">
        <v>404</v>
      </c>
      <c r="F5" s="755"/>
      <c r="G5" s="756" t="s">
        <v>405</v>
      </c>
      <c r="H5" s="751" t="s">
        <v>406</v>
      </c>
      <c r="I5" s="757" t="s">
        <v>407</v>
      </c>
      <c r="J5" s="758" t="s">
        <v>402</v>
      </c>
      <c r="K5" s="947"/>
    </row>
    <row r="6" spans="1:11" s="99" customFormat="1" ht="22.5" customHeight="1">
      <c r="A6" s="944"/>
      <c r="B6" s="359" t="s">
        <v>408</v>
      </c>
      <c r="C6" s="754" t="s">
        <v>427</v>
      </c>
      <c r="D6" s="759" t="s">
        <v>428</v>
      </c>
      <c r="E6" s="359"/>
      <c r="F6" s="757" t="s">
        <v>409</v>
      </c>
      <c r="G6" s="760"/>
      <c r="H6" s="359"/>
      <c r="I6" s="359"/>
      <c r="J6" s="754" t="s">
        <v>426</v>
      </c>
      <c r="K6" s="947"/>
    </row>
    <row r="7" spans="1:11" s="99" customFormat="1" ht="54.75" customHeight="1">
      <c r="A7" s="945"/>
      <c r="B7" s="762" t="s">
        <v>410</v>
      </c>
      <c r="C7" s="762" t="s">
        <v>411</v>
      </c>
      <c r="D7" s="763" t="s">
        <v>412</v>
      </c>
      <c r="E7" s="764" t="s">
        <v>413</v>
      </c>
      <c r="F7" s="764" t="s">
        <v>414</v>
      </c>
      <c r="G7" s="364" t="s">
        <v>415</v>
      </c>
      <c r="H7" s="762" t="s">
        <v>416</v>
      </c>
      <c r="I7" s="764" t="s">
        <v>417</v>
      </c>
      <c r="J7" s="765" t="s">
        <v>831</v>
      </c>
      <c r="K7" s="948"/>
    </row>
    <row r="8" spans="1:13" s="26" customFormat="1" ht="27.75" customHeight="1">
      <c r="A8" s="24" t="s">
        <v>781</v>
      </c>
      <c r="B8" s="396">
        <v>72760</v>
      </c>
      <c r="C8" s="396">
        <f>SUM(E8,G8:I8)</f>
        <v>66847</v>
      </c>
      <c r="D8" s="397">
        <f>C8/B8*100</f>
        <v>91.87328202308962</v>
      </c>
      <c r="E8" s="396">
        <v>28198</v>
      </c>
      <c r="F8" s="396" t="s">
        <v>418</v>
      </c>
      <c r="G8" s="396">
        <v>22813</v>
      </c>
      <c r="H8" s="396">
        <v>6978</v>
      </c>
      <c r="I8" s="398">
        <v>8858</v>
      </c>
      <c r="J8" s="337" t="s">
        <v>661</v>
      </c>
      <c r="K8" s="339" t="s">
        <v>663</v>
      </c>
      <c r="L8" s="25"/>
      <c r="M8" s="25"/>
    </row>
    <row r="9" spans="1:13" s="26" customFormat="1" ht="27.75" customHeight="1">
      <c r="A9" s="24" t="s">
        <v>431</v>
      </c>
      <c r="B9" s="396">
        <v>25056</v>
      </c>
      <c r="C9" s="396">
        <v>27768</v>
      </c>
      <c r="D9" s="399">
        <f>C9/B9*100</f>
        <v>110.82375478927202</v>
      </c>
      <c r="E9" s="396">
        <v>24766</v>
      </c>
      <c r="F9" s="396">
        <v>107</v>
      </c>
      <c r="G9" s="396">
        <v>203</v>
      </c>
      <c r="H9" s="396">
        <v>2046</v>
      </c>
      <c r="I9" s="396">
        <v>753</v>
      </c>
      <c r="J9" s="337" t="s">
        <v>662</v>
      </c>
      <c r="K9" s="340" t="s">
        <v>777</v>
      </c>
      <c r="L9" s="25"/>
      <c r="M9" s="25"/>
    </row>
    <row r="10" spans="1:13" s="26" customFormat="1" ht="27.75" customHeight="1">
      <c r="A10" s="24" t="s">
        <v>782</v>
      </c>
      <c r="B10" s="400">
        <v>75552</v>
      </c>
      <c r="C10" s="396">
        <f>E10+SUM(G10:I10)</f>
        <v>70205</v>
      </c>
      <c r="D10" s="397">
        <f>C10/B10*100</f>
        <v>92.92275518847946</v>
      </c>
      <c r="E10" s="396">
        <v>28529</v>
      </c>
      <c r="F10" s="396">
        <v>721</v>
      </c>
      <c r="G10" s="396">
        <v>24022</v>
      </c>
      <c r="H10" s="396">
        <v>7273</v>
      </c>
      <c r="I10" s="396">
        <v>10381</v>
      </c>
      <c r="J10" s="337" t="s">
        <v>662</v>
      </c>
      <c r="K10" s="340" t="s">
        <v>664</v>
      </c>
      <c r="L10" s="25"/>
      <c r="M10" s="25"/>
    </row>
    <row r="11" spans="1:13" s="26" customFormat="1" ht="27.75" customHeight="1">
      <c r="A11" s="24" t="s">
        <v>432</v>
      </c>
      <c r="B11" s="400">
        <v>26308</v>
      </c>
      <c r="C11" s="396">
        <v>28074</v>
      </c>
      <c r="D11" s="399">
        <f>C11/B11*100</f>
        <v>106.71278698494756</v>
      </c>
      <c r="E11" s="396">
        <v>24922</v>
      </c>
      <c r="F11" s="396">
        <v>176</v>
      </c>
      <c r="G11" s="396">
        <v>203</v>
      </c>
      <c r="H11" s="396">
        <v>2074</v>
      </c>
      <c r="I11" s="396">
        <v>875</v>
      </c>
      <c r="J11" s="337" t="s">
        <v>662</v>
      </c>
      <c r="K11" s="340" t="s">
        <v>778</v>
      </c>
      <c r="L11" s="25"/>
      <c r="M11" s="25"/>
    </row>
    <row r="12" spans="1:13" s="26" customFormat="1" ht="27.75" customHeight="1">
      <c r="A12" s="24" t="s">
        <v>783</v>
      </c>
      <c r="B12" s="400">
        <v>78317</v>
      </c>
      <c r="C12" s="396">
        <v>74598</v>
      </c>
      <c r="D12" s="397">
        <v>95.2</v>
      </c>
      <c r="E12" s="396">
        <v>28826</v>
      </c>
      <c r="F12" s="396">
        <v>1212</v>
      </c>
      <c r="G12" s="396">
        <v>25866</v>
      </c>
      <c r="H12" s="396">
        <v>7635</v>
      </c>
      <c r="I12" s="396">
        <v>12271</v>
      </c>
      <c r="J12" s="337" t="s">
        <v>662</v>
      </c>
      <c r="K12" s="340" t="s">
        <v>665</v>
      </c>
      <c r="L12" s="25"/>
      <c r="M12" s="25"/>
    </row>
    <row r="13" spans="1:13" s="26" customFormat="1" ht="27.75" customHeight="1">
      <c r="A13" s="24" t="s">
        <v>433</v>
      </c>
      <c r="B13" s="400">
        <v>26497</v>
      </c>
      <c r="C13" s="396">
        <v>28702</v>
      </c>
      <c r="D13" s="399">
        <f>C13/B13*100</f>
        <v>108.32169679586367</v>
      </c>
      <c r="E13" s="396">
        <v>25024</v>
      </c>
      <c r="F13" s="396">
        <v>239</v>
      </c>
      <c r="G13" s="396">
        <v>244</v>
      </c>
      <c r="H13" s="396">
        <v>2437</v>
      </c>
      <c r="I13" s="396">
        <v>997</v>
      </c>
      <c r="J13" s="337" t="s">
        <v>662</v>
      </c>
      <c r="K13" s="340" t="s">
        <v>779</v>
      </c>
      <c r="L13" s="25"/>
      <c r="M13" s="25"/>
    </row>
    <row r="14" spans="1:13" s="16" customFormat="1" ht="27.75" customHeight="1">
      <c r="A14" s="24" t="s">
        <v>784</v>
      </c>
      <c r="B14" s="401">
        <v>80992</v>
      </c>
      <c r="C14" s="401">
        <f>SUM(E14,G14:I14)</f>
        <v>77859</v>
      </c>
      <c r="D14" s="402">
        <f>C14/B14*100</f>
        <v>96.13171671276174</v>
      </c>
      <c r="E14" s="401">
        <v>28971</v>
      </c>
      <c r="F14" s="401">
        <v>6129</v>
      </c>
      <c r="G14" s="401">
        <v>27740</v>
      </c>
      <c r="H14" s="401">
        <v>7870</v>
      </c>
      <c r="I14" s="401">
        <v>13278</v>
      </c>
      <c r="J14" s="338" t="s">
        <v>662</v>
      </c>
      <c r="K14" s="340" t="s">
        <v>666</v>
      </c>
      <c r="L14" s="15"/>
      <c r="M14" s="15"/>
    </row>
    <row r="15" spans="1:14" s="17" customFormat="1" ht="27.75" customHeight="1">
      <c r="A15" s="24" t="s">
        <v>434</v>
      </c>
      <c r="B15" s="403">
        <v>26749</v>
      </c>
      <c r="C15" s="401">
        <v>28967</v>
      </c>
      <c r="D15" s="402">
        <f>C15/B15*100</f>
        <v>108.29189876257057</v>
      </c>
      <c r="E15" s="401">
        <v>25002</v>
      </c>
      <c r="F15" s="401">
        <v>1905</v>
      </c>
      <c r="G15" s="401">
        <v>244</v>
      </c>
      <c r="H15" s="401">
        <v>2534</v>
      </c>
      <c r="I15" s="401">
        <v>1187</v>
      </c>
      <c r="J15" s="338" t="s">
        <v>662</v>
      </c>
      <c r="K15" s="340" t="s">
        <v>780</v>
      </c>
      <c r="L15" s="15"/>
      <c r="M15" s="15"/>
      <c r="N15" s="16"/>
    </row>
    <row r="16" spans="1:14" s="17" customFormat="1" ht="27.75" customHeight="1">
      <c r="A16" s="31" t="s">
        <v>419</v>
      </c>
      <c r="B16" s="404">
        <v>101122</v>
      </c>
      <c r="C16" s="405">
        <f>SUM(E16,G16:I16)</f>
        <v>110141</v>
      </c>
      <c r="D16" s="406">
        <f>C16/B16*100</f>
        <v>108.91892960977829</v>
      </c>
      <c r="E16" s="405">
        <v>54452</v>
      </c>
      <c r="F16" s="405">
        <v>9080</v>
      </c>
      <c r="G16" s="405">
        <v>31210</v>
      </c>
      <c r="H16" s="405">
        <v>8903</v>
      </c>
      <c r="I16" s="405">
        <v>15576</v>
      </c>
      <c r="J16" s="275" t="s">
        <v>662</v>
      </c>
      <c r="K16" s="32" t="s">
        <v>419</v>
      </c>
      <c r="L16" s="15"/>
      <c r="M16" s="15"/>
      <c r="N16" s="16"/>
    </row>
    <row r="17" spans="1:14" s="30" customFormat="1" ht="27.75" customHeight="1">
      <c r="A17" s="33" t="s">
        <v>420</v>
      </c>
      <c r="B17" s="407">
        <v>103507</v>
      </c>
      <c r="C17" s="408">
        <f>SUM(E17,G17,H17,I17,J17)</f>
        <v>114216</v>
      </c>
      <c r="D17" s="409">
        <v>110.35</v>
      </c>
      <c r="E17" s="408">
        <v>51396</v>
      </c>
      <c r="F17" s="408">
        <v>25660</v>
      </c>
      <c r="G17" s="408">
        <v>34821</v>
      </c>
      <c r="H17" s="408">
        <v>9015</v>
      </c>
      <c r="I17" s="408">
        <v>15859</v>
      </c>
      <c r="J17" s="34">
        <v>3125</v>
      </c>
      <c r="K17" s="35" t="s">
        <v>420</v>
      </c>
      <c r="L17" s="28"/>
      <c r="M17" s="28"/>
      <c r="N17" s="29"/>
    </row>
    <row r="18" spans="1:14" s="17" customFormat="1" ht="14.25" customHeight="1">
      <c r="A18" s="4" t="s">
        <v>667</v>
      </c>
      <c r="B18" s="13"/>
      <c r="C18" s="13"/>
      <c r="D18" s="14"/>
      <c r="E18" s="13"/>
      <c r="G18" s="949" t="s">
        <v>832</v>
      </c>
      <c r="H18" s="949"/>
      <c r="I18" s="949"/>
      <c r="J18" s="949"/>
      <c r="K18" s="949"/>
      <c r="L18" s="15"/>
      <c r="M18" s="15"/>
      <c r="N18" s="16"/>
    </row>
    <row r="19" spans="1:11" s="18" customFormat="1" ht="13.5" customHeight="1">
      <c r="A19" s="18" t="s">
        <v>429</v>
      </c>
      <c r="E19" s="19"/>
      <c r="F19" s="19"/>
      <c r="G19" s="19"/>
      <c r="H19" s="19"/>
      <c r="I19" s="19"/>
      <c r="J19" s="19"/>
      <c r="K19" s="19"/>
    </row>
    <row r="20" spans="1:11" s="18" customFormat="1" ht="13.5" customHeight="1">
      <c r="A20" s="20" t="s">
        <v>430</v>
      </c>
      <c r="D20" s="19"/>
      <c r="E20" s="19"/>
      <c r="F20" s="19"/>
      <c r="G20" s="19"/>
      <c r="H20" s="19"/>
      <c r="I20" s="19"/>
      <c r="J20" s="19"/>
      <c r="K20" s="19"/>
    </row>
    <row r="21" spans="1:11" s="3" customFormat="1" ht="13.5" customHeight="1">
      <c r="A21" s="941"/>
      <c r="B21" s="941"/>
      <c r="C21" s="2"/>
      <c r="D21" s="2"/>
      <c r="E21" s="2"/>
      <c r="F21" s="2"/>
      <c r="G21" s="2"/>
      <c r="H21" s="2"/>
      <c r="I21" s="2"/>
      <c r="J21" s="2"/>
      <c r="K21" s="5"/>
    </row>
    <row r="22" spans="5:11" s="6" customFormat="1" ht="13.5" customHeight="1">
      <c r="E22" s="7"/>
      <c r="F22" s="7"/>
      <c r="G22" s="7"/>
      <c r="H22" s="7"/>
      <c r="I22" s="7"/>
      <c r="J22" s="7"/>
      <c r="K22" s="7"/>
    </row>
    <row r="23" spans="1:11" s="6" customFormat="1" ht="13.5" customHeight="1">
      <c r="A23" s="8"/>
      <c r="D23" s="7"/>
      <c r="E23" s="7"/>
      <c r="F23" s="7"/>
      <c r="G23" s="7"/>
      <c r="H23" s="7"/>
      <c r="I23" s="7"/>
      <c r="J23" s="7"/>
      <c r="K23" s="7"/>
    </row>
    <row r="24" s="9" customFormat="1" ht="12.75"/>
    <row r="25" s="9" customFormat="1" ht="12.75"/>
    <row r="26" s="9" customFormat="1" ht="12.75"/>
    <row r="27" s="9" customFormat="1" ht="12.75"/>
  </sheetData>
  <mergeCells count="6">
    <mergeCell ref="A1:K1"/>
    <mergeCell ref="A21:B21"/>
    <mergeCell ref="A2:K2"/>
    <mergeCell ref="A4:A7"/>
    <mergeCell ref="K4:K7"/>
    <mergeCell ref="G18:K18"/>
  </mergeCells>
  <printOptions/>
  <pageMargins left="0.7480314960629921" right="0.5511811023622047" top="0.984251968503937" bottom="0.984251968503937" header="0.5118110236220472" footer="0.511811023622047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39"/>
  <sheetViews>
    <sheetView zoomScaleSheetLayoutView="100" workbookViewId="0" topLeftCell="C19">
      <selection activeCell="E11" sqref="E11"/>
    </sheetView>
  </sheetViews>
  <sheetFormatPr defaultColWidth="9.140625" defaultRowHeight="12.75"/>
  <cols>
    <col min="1" max="1" width="14.421875" style="141" customWidth="1"/>
    <col min="2" max="2" width="6.28125" style="141" customWidth="1"/>
    <col min="3" max="3" width="7.00390625" style="141" customWidth="1"/>
    <col min="4" max="4" width="9.28125" style="141" customWidth="1"/>
    <col min="5" max="5" width="8.57421875" style="141" customWidth="1"/>
    <col min="6" max="6" width="11.00390625" style="141" customWidth="1"/>
    <col min="7" max="7" width="8.7109375" style="141" customWidth="1"/>
    <col min="8" max="9" width="10.00390625" style="141" customWidth="1"/>
    <col min="10" max="10" width="9.28125" style="141" customWidth="1"/>
    <col min="11" max="11" width="10.8515625" style="141" customWidth="1"/>
    <col min="12" max="12" width="9.57421875" style="142" customWidth="1"/>
    <col min="13" max="13" width="10.421875" style="142" customWidth="1"/>
    <col min="14" max="16" width="12.140625" style="142" customWidth="1"/>
    <col min="17" max="17" width="11.28125" style="141" customWidth="1"/>
    <col min="18" max="18" width="12.140625" style="141" customWidth="1"/>
    <col min="19" max="19" width="14.00390625" style="141" customWidth="1"/>
    <col min="20" max="21" width="8.57421875" style="141" customWidth="1"/>
    <col min="22" max="22" width="12.57421875" style="141" customWidth="1"/>
    <col min="23" max="23" width="10.7109375" style="141" customWidth="1"/>
    <col min="24" max="24" width="11.57421875" style="141" customWidth="1"/>
    <col min="25" max="16384" width="9.140625" style="141" customWidth="1"/>
  </cols>
  <sheetData>
    <row r="1" spans="1:17" s="40" customFormat="1" ht="32.25" customHeight="1">
      <c r="A1" s="942" t="s">
        <v>168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</row>
    <row r="2" spans="1:17" s="794" customFormat="1" ht="19.5" customHeight="1">
      <c r="A2" s="792" t="s">
        <v>169</v>
      </c>
      <c r="B2" s="793"/>
      <c r="L2" s="795"/>
      <c r="M2" s="795"/>
      <c r="N2" s="795"/>
      <c r="O2" s="795"/>
      <c r="P2" s="795"/>
      <c r="Q2" s="796" t="s">
        <v>170</v>
      </c>
    </row>
    <row r="3" spans="1:22" s="40" customFormat="1" ht="24.75" customHeight="1">
      <c r="A3" s="943" t="s">
        <v>171</v>
      </c>
      <c r="B3" s="1005" t="s">
        <v>162</v>
      </c>
      <c r="C3" s="1006"/>
      <c r="D3" s="1006"/>
      <c r="E3" s="1007"/>
      <c r="F3" s="757" t="s">
        <v>172</v>
      </c>
      <c r="G3" s="989" t="s">
        <v>173</v>
      </c>
      <c r="H3" s="990"/>
      <c r="I3" s="990"/>
      <c r="J3" s="990"/>
      <c r="K3" s="990"/>
      <c r="L3" s="990"/>
      <c r="M3" s="990"/>
      <c r="N3" s="990"/>
      <c r="O3" s="990"/>
      <c r="P3" s="990"/>
      <c r="Q3" s="990"/>
      <c r="R3" s="990"/>
      <c r="S3" s="990"/>
      <c r="T3" s="990"/>
      <c r="U3" s="991"/>
      <c r="V3" s="897" t="s">
        <v>758</v>
      </c>
    </row>
    <row r="4" spans="1:22" s="40" customFormat="1" ht="24.75" customHeight="1">
      <c r="A4" s="1003"/>
      <c r="B4" s="1005" t="s">
        <v>174</v>
      </c>
      <c r="C4" s="1007"/>
      <c r="D4" s="757" t="s">
        <v>175</v>
      </c>
      <c r="E4" s="778" t="s">
        <v>176</v>
      </c>
      <c r="F4" s="751" t="s">
        <v>177</v>
      </c>
      <c r="G4" s="797"/>
      <c r="H4" s="989" t="s">
        <v>178</v>
      </c>
      <c r="I4" s="1008"/>
      <c r="J4" s="1008"/>
      <c r="K4" s="1008"/>
      <c r="L4" s="1008"/>
      <c r="M4" s="1008"/>
      <c r="N4" s="1008"/>
      <c r="O4" s="1008"/>
      <c r="P4" s="1008"/>
      <c r="Q4" s="905" t="s">
        <v>206</v>
      </c>
      <c r="R4" s="987"/>
      <c r="S4" s="987"/>
      <c r="T4" s="987"/>
      <c r="U4" s="988"/>
      <c r="V4" s="881"/>
    </row>
    <row r="5" spans="1:22" s="40" customFormat="1" ht="24.75" customHeight="1">
      <c r="A5" s="1003"/>
      <c r="B5" s="734"/>
      <c r="C5" s="732"/>
      <c r="D5" s="751" t="s">
        <v>179</v>
      </c>
      <c r="E5" s="754" t="s">
        <v>180</v>
      </c>
      <c r="F5" s="101"/>
      <c r="G5" s="751" t="s">
        <v>181</v>
      </c>
      <c r="H5" s="757" t="s">
        <v>182</v>
      </c>
      <c r="I5" s="1005" t="s">
        <v>183</v>
      </c>
      <c r="J5" s="1006"/>
      <c r="K5" s="1007"/>
      <c r="L5" s="1009" t="s">
        <v>184</v>
      </c>
      <c r="M5" s="1006"/>
      <c r="N5" s="1006"/>
      <c r="O5" s="1007"/>
      <c r="P5" s="778" t="s">
        <v>185</v>
      </c>
      <c r="Q5" s="757" t="s">
        <v>211</v>
      </c>
      <c r="R5" s="757" t="s">
        <v>212</v>
      </c>
      <c r="S5" s="757" t="s">
        <v>213</v>
      </c>
      <c r="T5" s="757" t="s">
        <v>214</v>
      </c>
      <c r="U5" s="782" t="s">
        <v>215</v>
      </c>
      <c r="V5" s="881"/>
    </row>
    <row r="6" spans="1:22" s="40" customFormat="1" ht="24.75" customHeight="1">
      <c r="A6" s="1003"/>
      <c r="B6" s="734"/>
      <c r="C6" s="732"/>
      <c r="D6" s="65"/>
      <c r="E6" s="734"/>
      <c r="F6" s="101"/>
      <c r="G6" s="101"/>
      <c r="H6" s="65"/>
      <c r="I6" s="101"/>
      <c r="J6" s="757" t="s">
        <v>186</v>
      </c>
      <c r="K6" s="757" t="s">
        <v>187</v>
      </c>
      <c r="L6" s="101"/>
      <c r="M6" s="757" t="s">
        <v>188</v>
      </c>
      <c r="N6" s="757" t="s">
        <v>189</v>
      </c>
      <c r="O6" s="757" t="s">
        <v>190</v>
      </c>
      <c r="P6" s="754" t="s">
        <v>191</v>
      </c>
      <c r="Q6" s="780"/>
      <c r="R6" s="780"/>
      <c r="S6" s="780"/>
      <c r="T6" s="780"/>
      <c r="U6" s="798"/>
      <c r="V6" s="881"/>
    </row>
    <row r="7" spans="1:22" s="40" customFormat="1" ht="24.75" customHeight="1">
      <c r="A7" s="1003"/>
      <c r="B7" s="1010" t="s">
        <v>566</v>
      </c>
      <c r="C7" s="1003"/>
      <c r="D7" s="101" t="s">
        <v>840</v>
      </c>
      <c r="E7" s="101" t="s">
        <v>841</v>
      </c>
      <c r="F7" s="101" t="s">
        <v>842</v>
      </c>
      <c r="G7" s="101" t="s">
        <v>566</v>
      </c>
      <c r="H7" s="65" t="s">
        <v>192</v>
      </c>
      <c r="I7" s="101"/>
      <c r="J7" s="101" t="s">
        <v>193</v>
      </c>
      <c r="K7" s="101" t="s">
        <v>194</v>
      </c>
      <c r="L7" s="101"/>
      <c r="M7" s="101" t="s">
        <v>193</v>
      </c>
      <c r="N7" s="101" t="s">
        <v>194</v>
      </c>
      <c r="O7" s="101" t="s">
        <v>195</v>
      </c>
      <c r="P7" s="734" t="s">
        <v>196</v>
      </c>
      <c r="Q7" s="780" t="s">
        <v>192</v>
      </c>
      <c r="R7" s="780"/>
      <c r="S7" s="780"/>
      <c r="T7" s="780" t="s">
        <v>845</v>
      </c>
      <c r="U7" s="798" t="s">
        <v>844</v>
      </c>
      <c r="V7" s="881"/>
    </row>
    <row r="8" spans="1:22" s="40" customFormat="1" ht="24.75" customHeight="1">
      <c r="A8" s="1004"/>
      <c r="B8" s="735"/>
      <c r="C8" s="733"/>
      <c r="D8" s="105"/>
      <c r="E8" s="105"/>
      <c r="F8" s="105" t="s">
        <v>843</v>
      </c>
      <c r="G8" s="105"/>
      <c r="H8" s="70" t="s">
        <v>197</v>
      </c>
      <c r="I8" s="105"/>
      <c r="J8" s="105" t="s">
        <v>198</v>
      </c>
      <c r="K8" s="105" t="s">
        <v>199</v>
      </c>
      <c r="L8" s="105"/>
      <c r="M8" s="105" t="s">
        <v>200</v>
      </c>
      <c r="N8" s="105" t="s">
        <v>200</v>
      </c>
      <c r="O8" s="105" t="s">
        <v>200</v>
      </c>
      <c r="P8" s="735" t="s">
        <v>201</v>
      </c>
      <c r="Q8" s="789" t="s">
        <v>197</v>
      </c>
      <c r="R8" s="789" t="s">
        <v>234</v>
      </c>
      <c r="S8" s="789" t="s">
        <v>200</v>
      </c>
      <c r="T8" s="789" t="s">
        <v>235</v>
      </c>
      <c r="U8" s="788" t="s">
        <v>236</v>
      </c>
      <c r="V8" s="882"/>
    </row>
    <row r="9" spans="1:22" s="11" customFormat="1" ht="24.75" customHeight="1">
      <c r="A9" s="12" t="s">
        <v>560</v>
      </c>
      <c r="B9" s="995" t="s">
        <v>202</v>
      </c>
      <c r="C9" s="996"/>
      <c r="D9" s="144" t="s">
        <v>202</v>
      </c>
      <c r="E9" s="144" t="s">
        <v>202</v>
      </c>
      <c r="F9" s="144" t="s">
        <v>202</v>
      </c>
      <c r="G9" s="144" t="s">
        <v>202</v>
      </c>
      <c r="H9" s="144" t="s">
        <v>202</v>
      </c>
      <c r="I9" s="144" t="s">
        <v>202</v>
      </c>
      <c r="J9" s="144" t="s">
        <v>202</v>
      </c>
      <c r="K9" s="144" t="s">
        <v>202</v>
      </c>
      <c r="L9" s="144" t="s">
        <v>202</v>
      </c>
      <c r="M9" s="144" t="s">
        <v>202</v>
      </c>
      <c r="N9" s="144" t="s">
        <v>202</v>
      </c>
      <c r="O9" s="144" t="s">
        <v>202</v>
      </c>
      <c r="P9" s="386" t="s">
        <v>202</v>
      </c>
      <c r="Q9" s="163" t="s">
        <v>202</v>
      </c>
      <c r="R9" s="163" t="s">
        <v>202</v>
      </c>
      <c r="S9" s="147" t="s">
        <v>202</v>
      </c>
      <c r="T9" s="148" t="s">
        <v>202</v>
      </c>
      <c r="U9" s="387" t="s">
        <v>202</v>
      </c>
      <c r="V9" s="390" t="s">
        <v>764</v>
      </c>
    </row>
    <row r="10" spans="1:22" s="74" customFormat="1" ht="24.75" customHeight="1">
      <c r="A10" s="145" t="s">
        <v>561</v>
      </c>
      <c r="B10" s="997" t="s">
        <v>202</v>
      </c>
      <c r="C10" s="998"/>
      <c r="D10" s="146" t="s">
        <v>202</v>
      </c>
      <c r="E10" s="146" t="s">
        <v>202</v>
      </c>
      <c r="F10" s="147" t="s">
        <v>202</v>
      </c>
      <c r="G10" s="147" t="s">
        <v>202</v>
      </c>
      <c r="H10" s="148" t="s">
        <v>202</v>
      </c>
      <c r="I10" s="149" t="s">
        <v>202</v>
      </c>
      <c r="J10" s="149" t="s">
        <v>202</v>
      </c>
      <c r="K10" s="149" t="s">
        <v>202</v>
      </c>
      <c r="L10" s="147" t="s">
        <v>202</v>
      </c>
      <c r="M10" s="147" t="s">
        <v>202</v>
      </c>
      <c r="N10" s="147" t="s">
        <v>202</v>
      </c>
      <c r="O10" s="147" t="s">
        <v>202</v>
      </c>
      <c r="P10" s="147" t="s">
        <v>202</v>
      </c>
      <c r="Q10" s="147" t="s">
        <v>202</v>
      </c>
      <c r="R10" s="148" t="s">
        <v>202</v>
      </c>
      <c r="S10" s="147" t="s">
        <v>202</v>
      </c>
      <c r="T10" s="148" t="s">
        <v>202</v>
      </c>
      <c r="U10" s="388" t="s">
        <v>202</v>
      </c>
      <c r="V10" s="252" t="s">
        <v>765</v>
      </c>
    </row>
    <row r="11" spans="1:22" s="74" customFormat="1" ht="24.75" customHeight="1">
      <c r="A11" s="545" t="s">
        <v>203</v>
      </c>
      <c r="B11" s="999">
        <v>0</v>
      </c>
      <c r="C11" s="1000"/>
      <c r="D11" s="150">
        <v>1</v>
      </c>
      <c r="E11" s="150">
        <v>0</v>
      </c>
      <c r="F11" s="150">
        <v>0</v>
      </c>
      <c r="G11" s="151">
        <v>132970</v>
      </c>
      <c r="H11" s="152">
        <v>14076</v>
      </c>
      <c r="I11" s="153">
        <v>0</v>
      </c>
      <c r="J11" s="153">
        <v>0</v>
      </c>
      <c r="K11" s="153">
        <v>0</v>
      </c>
      <c r="L11" s="151">
        <v>12947</v>
      </c>
      <c r="M11" s="151">
        <v>1341</v>
      </c>
      <c r="N11" s="151">
        <v>11565</v>
      </c>
      <c r="O11" s="154">
        <v>41</v>
      </c>
      <c r="P11" s="151">
        <v>1129</v>
      </c>
      <c r="Q11" s="152">
        <v>3060</v>
      </c>
      <c r="R11" s="152" t="s">
        <v>457</v>
      </c>
      <c r="S11" s="152">
        <v>3060</v>
      </c>
      <c r="T11" s="152" t="s">
        <v>457</v>
      </c>
      <c r="U11" s="389" t="s">
        <v>457</v>
      </c>
      <c r="V11" s="340" t="s">
        <v>665</v>
      </c>
    </row>
    <row r="12" spans="1:22" s="74" customFormat="1" ht="24.75" customHeight="1">
      <c r="A12" s="545" t="s">
        <v>204</v>
      </c>
      <c r="B12" s="999">
        <v>1</v>
      </c>
      <c r="C12" s="1000"/>
      <c r="D12" s="150">
        <v>1</v>
      </c>
      <c r="E12" s="150">
        <v>0</v>
      </c>
      <c r="F12" s="150">
        <v>0</v>
      </c>
      <c r="G12" s="151">
        <v>88932</v>
      </c>
      <c r="H12" s="152">
        <v>9473</v>
      </c>
      <c r="I12" s="153">
        <v>0</v>
      </c>
      <c r="J12" s="153">
        <v>0</v>
      </c>
      <c r="K12" s="153">
        <v>0</v>
      </c>
      <c r="L12" s="151">
        <v>9147</v>
      </c>
      <c r="M12" s="151">
        <v>4477</v>
      </c>
      <c r="N12" s="151">
        <v>4670</v>
      </c>
      <c r="O12" s="154" t="s">
        <v>457</v>
      </c>
      <c r="P12" s="151">
        <v>326</v>
      </c>
      <c r="Q12" s="152">
        <v>673</v>
      </c>
      <c r="R12" s="152" t="s">
        <v>457</v>
      </c>
      <c r="S12" s="152">
        <v>673</v>
      </c>
      <c r="T12" s="152" t="s">
        <v>457</v>
      </c>
      <c r="U12" s="389" t="s">
        <v>457</v>
      </c>
      <c r="V12" s="340" t="s">
        <v>759</v>
      </c>
    </row>
    <row r="13" spans="1:22" s="80" customFormat="1" ht="24.75" customHeight="1">
      <c r="A13" s="544" t="s">
        <v>602</v>
      </c>
      <c r="B13" s="1001">
        <v>296990</v>
      </c>
      <c r="C13" s="1002"/>
      <c r="D13" s="155">
        <v>296990</v>
      </c>
      <c r="E13" s="150">
        <v>0</v>
      </c>
      <c r="F13" s="156">
        <v>260782</v>
      </c>
      <c r="G13" s="152">
        <v>128746</v>
      </c>
      <c r="H13" s="152">
        <v>14073</v>
      </c>
      <c r="I13" s="153">
        <v>0</v>
      </c>
      <c r="J13" s="153">
        <v>0</v>
      </c>
      <c r="K13" s="153">
        <v>0</v>
      </c>
      <c r="L13" s="152">
        <v>12944</v>
      </c>
      <c r="M13" s="152">
        <v>1802</v>
      </c>
      <c r="N13" s="152">
        <v>11101</v>
      </c>
      <c r="O13" s="157">
        <v>41</v>
      </c>
      <c r="P13" s="152">
        <v>1129</v>
      </c>
      <c r="Q13" s="152">
        <v>3060</v>
      </c>
      <c r="R13" s="152" t="s">
        <v>457</v>
      </c>
      <c r="S13" s="152">
        <v>3060</v>
      </c>
      <c r="T13" s="152" t="s">
        <v>457</v>
      </c>
      <c r="U13" s="389" t="s">
        <v>457</v>
      </c>
      <c r="V13" s="340" t="s">
        <v>666</v>
      </c>
    </row>
    <row r="14" spans="1:22" s="80" customFormat="1" ht="24.75" customHeight="1">
      <c r="A14" s="544" t="s">
        <v>603</v>
      </c>
      <c r="B14" s="1001">
        <v>102342</v>
      </c>
      <c r="C14" s="1002"/>
      <c r="D14" s="155">
        <v>65220</v>
      </c>
      <c r="E14" s="155">
        <v>37122</v>
      </c>
      <c r="F14" s="156">
        <v>847231</v>
      </c>
      <c r="G14" s="152">
        <v>84895</v>
      </c>
      <c r="H14" s="152">
        <v>9473</v>
      </c>
      <c r="I14" s="153">
        <v>0</v>
      </c>
      <c r="J14" s="153">
        <v>0</v>
      </c>
      <c r="K14" s="153">
        <v>0</v>
      </c>
      <c r="L14" s="152">
        <v>9147</v>
      </c>
      <c r="M14" s="152">
        <v>4477</v>
      </c>
      <c r="N14" s="152">
        <v>4670</v>
      </c>
      <c r="O14" s="157" t="s">
        <v>457</v>
      </c>
      <c r="P14" s="152">
        <v>326</v>
      </c>
      <c r="Q14" s="152">
        <v>673</v>
      </c>
      <c r="R14" s="152" t="s">
        <v>457</v>
      </c>
      <c r="S14" s="152">
        <v>673</v>
      </c>
      <c r="T14" s="152" t="s">
        <v>457</v>
      </c>
      <c r="U14" s="389" t="s">
        <v>457</v>
      </c>
      <c r="V14" s="340" t="s">
        <v>760</v>
      </c>
    </row>
    <row r="15" spans="1:22" s="92" customFormat="1" ht="24.75" customHeight="1">
      <c r="A15" s="131" t="s">
        <v>455</v>
      </c>
      <c r="B15" s="1011">
        <v>402254</v>
      </c>
      <c r="C15" s="1011"/>
      <c r="D15" s="166">
        <v>367126</v>
      </c>
      <c r="E15" s="166">
        <v>35128</v>
      </c>
      <c r="F15" s="167">
        <v>1108070</v>
      </c>
      <c r="G15" s="167">
        <v>213601</v>
      </c>
      <c r="H15" s="167">
        <v>23545</v>
      </c>
      <c r="I15" s="153">
        <v>0</v>
      </c>
      <c r="J15" s="153">
        <v>0</v>
      </c>
      <c r="K15" s="153">
        <v>0</v>
      </c>
      <c r="L15" s="167">
        <v>22090</v>
      </c>
      <c r="M15" s="167">
        <v>6279</v>
      </c>
      <c r="N15" s="167">
        <v>15770</v>
      </c>
      <c r="O15" s="168">
        <v>41</v>
      </c>
      <c r="P15" s="167">
        <v>1455</v>
      </c>
      <c r="Q15" s="151">
        <v>3742</v>
      </c>
      <c r="R15" s="151" t="s">
        <v>457</v>
      </c>
      <c r="S15" s="151">
        <v>3742</v>
      </c>
      <c r="T15" s="151" t="s">
        <v>457</v>
      </c>
      <c r="U15" s="169" t="s">
        <v>457</v>
      </c>
      <c r="V15" s="95" t="s">
        <v>609</v>
      </c>
    </row>
    <row r="16" spans="1:22" s="128" customFormat="1" ht="24.75" customHeight="1">
      <c r="A16" s="293" t="s">
        <v>420</v>
      </c>
      <c r="B16" s="1024">
        <f>SUM(D16:E16)</f>
        <v>403601</v>
      </c>
      <c r="C16" s="1025"/>
      <c r="D16" s="294">
        <v>369088</v>
      </c>
      <c r="E16" s="294">
        <v>34513</v>
      </c>
      <c r="F16" s="295">
        <v>1107961</v>
      </c>
      <c r="G16" s="295">
        <f>SUM(H16,Q16,B31,G31,K31)</f>
        <v>222977</v>
      </c>
      <c r="H16" s="295">
        <f>SUM(I16,L16,P16)</f>
        <v>25176</v>
      </c>
      <c r="I16" s="296">
        <f>SUM(J16:K16)</f>
        <v>102</v>
      </c>
      <c r="J16" s="296">
        <v>102</v>
      </c>
      <c r="K16" s="392" t="s">
        <v>559</v>
      </c>
      <c r="L16" s="295">
        <f>SUM(M16:O16)</f>
        <v>23498</v>
      </c>
      <c r="M16" s="295">
        <v>6478</v>
      </c>
      <c r="N16" s="295">
        <v>16979</v>
      </c>
      <c r="O16" s="295">
        <v>41</v>
      </c>
      <c r="P16" s="295">
        <v>1576</v>
      </c>
      <c r="Q16" s="297">
        <f>SUM(R16:U16)</f>
        <v>3808</v>
      </c>
      <c r="R16" s="393" t="s">
        <v>559</v>
      </c>
      <c r="S16" s="297">
        <v>3770</v>
      </c>
      <c r="T16" s="297">
        <v>38</v>
      </c>
      <c r="U16" s="394" t="s">
        <v>559</v>
      </c>
      <c r="V16" s="290" t="s">
        <v>420</v>
      </c>
    </row>
    <row r="17" spans="1:17" s="128" customFormat="1" ht="21" customHeight="1">
      <c r="A17" s="165"/>
      <c r="B17" s="158"/>
      <c r="C17" s="158"/>
      <c r="D17" s="159"/>
      <c r="E17" s="159"/>
      <c r="F17" s="147"/>
      <c r="G17" s="147"/>
      <c r="H17" s="148"/>
      <c r="I17" s="160"/>
      <c r="J17" s="160"/>
      <c r="K17" s="160"/>
      <c r="L17" s="161"/>
      <c r="M17" s="161"/>
      <c r="N17" s="161"/>
      <c r="O17" s="161"/>
      <c r="P17" s="161"/>
      <c r="Q17" s="165"/>
    </row>
    <row r="18" spans="1:24" s="775" customFormat="1" ht="24.75" customHeight="1">
      <c r="A18" s="943" t="s">
        <v>171</v>
      </c>
      <c r="B18" s="989" t="s">
        <v>205</v>
      </c>
      <c r="C18" s="990"/>
      <c r="D18" s="990"/>
      <c r="E18" s="990"/>
      <c r="F18" s="990"/>
      <c r="G18" s="990"/>
      <c r="H18" s="990"/>
      <c r="I18" s="990"/>
      <c r="J18" s="991"/>
      <c r="K18" s="772"/>
      <c r="L18" s="905" t="s">
        <v>210</v>
      </c>
      <c r="M18" s="987"/>
      <c r="N18" s="987"/>
      <c r="O18" s="987"/>
      <c r="P18" s="987"/>
      <c r="Q18" s="987"/>
      <c r="R18" s="988"/>
      <c r="S18" s="992" t="s">
        <v>767</v>
      </c>
      <c r="T18" s="773"/>
      <c r="U18" s="773"/>
      <c r="V18" s="773"/>
      <c r="W18" s="773"/>
      <c r="X18" s="774"/>
    </row>
    <row r="19" spans="1:19" s="775" customFormat="1" ht="24.75" customHeight="1">
      <c r="A19" s="1012"/>
      <c r="B19" s="989" t="s">
        <v>207</v>
      </c>
      <c r="C19" s="1014"/>
      <c r="D19" s="1014"/>
      <c r="E19" s="1014"/>
      <c r="F19" s="1015"/>
      <c r="G19" s="989" t="s">
        <v>208</v>
      </c>
      <c r="H19" s="1014"/>
      <c r="I19" s="1014"/>
      <c r="J19" s="1014"/>
      <c r="K19" s="751" t="s">
        <v>209</v>
      </c>
      <c r="L19" s="777"/>
      <c r="M19" s="1005" t="s">
        <v>221</v>
      </c>
      <c r="N19" s="1020"/>
      <c r="O19" s="1020"/>
      <c r="P19" s="943"/>
      <c r="Q19" s="777"/>
      <c r="S19" s="993"/>
    </row>
    <row r="20" spans="1:19" s="775" customFormat="1" ht="24.75" customHeight="1">
      <c r="A20" s="1012"/>
      <c r="B20" s="1005" t="s">
        <v>182</v>
      </c>
      <c r="C20" s="1018"/>
      <c r="D20" s="756" t="s">
        <v>216</v>
      </c>
      <c r="E20" s="751" t="s">
        <v>213</v>
      </c>
      <c r="F20" s="751" t="s">
        <v>217</v>
      </c>
      <c r="G20" s="751" t="s">
        <v>211</v>
      </c>
      <c r="H20" s="751" t="s">
        <v>218</v>
      </c>
      <c r="I20" s="751" t="s">
        <v>219</v>
      </c>
      <c r="J20" s="754" t="s">
        <v>220</v>
      </c>
      <c r="K20" s="780"/>
      <c r="L20" s="751" t="s">
        <v>174</v>
      </c>
      <c r="N20" s="781" t="s">
        <v>224</v>
      </c>
      <c r="O20" s="731" t="s">
        <v>225</v>
      </c>
      <c r="P20" s="778" t="s">
        <v>226</v>
      </c>
      <c r="Q20" s="751" t="s">
        <v>222</v>
      </c>
      <c r="R20" s="782" t="s">
        <v>223</v>
      </c>
      <c r="S20" s="993"/>
    </row>
    <row r="21" spans="1:19" s="775" customFormat="1" ht="24.75" customHeight="1">
      <c r="A21" s="1012"/>
      <c r="B21" s="1019"/>
      <c r="C21" s="1012"/>
      <c r="D21" s="776"/>
      <c r="E21" s="780"/>
      <c r="F21" s="780"/>
      <c r="G21" s="780"/>
      <c r="H21" s="780"/>
      <c r="I21" s="780"/>
      <c r="J21" s="783"/>
      <c r="K21" s="780"/>
      <c r="L21" s="780"/>
      <c r="M21" s="776"/>
      <c r="N21" s="784"/>
      <c r="O21" s="784"/>
      <c r="Q21" s="751" t="s">
        <v>227</v>
      </c>
      <c r="R21" s="782" t="s">
        <v>228</v>
      </c>
      <c r="S21" s="993"/>
    </row>
    <row r="22" spans="1:19" s="775" customFormat="1" ht="24.75" customHeight="1">
      <c r="A22" s="1012"/>
      <c r="B22" s="1016"/>
      <c r="C22" s="1012"/>
      <c r="D22" s="776"/>
      <c r="E22" s="780"/>
      <c r="F22" s="780"/>
      <c r="G22" s="780" t="s">
        <v>192</v>
      </c>
      <c r="H22" s="780"/>
      <c r="I22" s="780"/>
      <c r="J22" s="783"/>
      <c r="K22" s="780" t="s">
        <v>846</v>
      </c>
      <c r="L22" s="780" t="s">
        <v>566</v>
      </c>
      <c r="M22" s="776"/>
      <c r="N22" s="785" t="s">
        <v>229</v>
      </c>
      <c r="O22" s="785" t="s">
        <v>230</v>
      </c>
      <c r="P22" s="786" t="s">
        <v>231</v>
      </c>
      <c r="Q22" s="785" t="s">
        <v>232</v>
      </c>
      <c r="R22" s="787" t="s">
        <v>233</v>
      </c>
      <c r="S22" s="993"/>
    </row>
    <row r="23" spans="1:19" s="775" customFormat="1" ht="24.75" customHeight="1">
      <c r="A23" s="1013"/>
      <c r="B23" s="1017" t="s">
        <v>237</v>
      </c>
      <c r="C23" s="1013"/>
      <c r="D23" s="788" t="s">
        <v>199</v>
      </c>
      <c r="E23" s="789" t="s">
        <v>200</v>
      </c>
      <c r="F23" s="789" t="s">
        <v>238</v>
      </c>
      <c r="G23" s="789" t="s">
        <v>197</v>
      </c>
      <c r="H23" s="789" t="s">
        <v>239</v>
      </c>
      <c r="I23" s="789" t="s">
        <v>240</v>
      </c>
      <c r="J23" s="790" t="s">
        <v>241</v>
      </c>
      <c r="K23" s="789" t="s">
        <v>242</v>
      </c>
      <c r="L23" s="789"/>
      <c r="M23" s="788"/>
      <c r="N23" s="789" t="s">
        <v>573</v>
      </c>
      <c r="O23" s="789" t="s">
        <v>573</v>
      </c>
      <c r="P23" s="790" t="s">
        <v>573</v>
      </c>
      <c r="Q23" s="789" t="s">
        <v>243</v>
      </c>
      <c r="R23" s="791" t="s">
        <v>244</v>
      </c>
      <c r="S23" s="994"/>
    </row>
    <row r="24" spans="1:19" s="21" customFormat="1" ht="24.75" customHeight="1">
      <c r="A24" s="162" t="s">
        <v>560</v>
      </c>
      <c r="B24" s="1026" t="s">
        <v>202</v>
      </c>
      <c r="C24" s="1026"/>
      <c r="D24" s="148" t="s">
        <v>202</v>
      </c>
      <c r="E24" s="147" t="s">
        <v>202</v>
      </c>
      <c r="F24" s="147" t="s">
        <v>202</v>
      </c>
      <c r="G24" s="148" t="s">
        <v>202</v>
      </c>
      <c r="H24" s="147" t="s">
        <v>202</v>
      </c>
      <c r="I24" s="147" t="s">
        <v>202</v>
      </c>
      <c r="J24" s="147" t="s">
        <v>202</v>
      </c>
      <c r="K24" s="147" t="s">
        <v>202</v>
      </c>
      <c r="L24" s="23" t="s">
        <v>202</v>
      </c>
      <c r="M24" s="23" t="s">
        <v>202</v>
      </c>
      <c r="N24" s="23" t="s">
        <v>202</v>
      </c>
      <c r="O24" s="23" t="s">
        <v>202</v>
      </c>
      <c r="P24" s="23" t="s">
        <v>202</v>
      </c>
      <c r="Q24" s="152" t="s">
        <v>202</v>
      </c>
      <c r="R24" s="22" t="s">
        <v>202</v>
      </c>
      <c r="S24" s="390" t="s">
        <v>764</v>
      </c>
    </row>
    <row r="25" spans="1:19" s="92" customFormat="1" ht="24.75" customHeight="1">
      <c r="A25" s="145" t="s">
        <v>561</v>
      </c>
      <c r="B25" s="1027" t="s">
        <v>202</v>
      </c>
      <c r="C25" s="1027"/>
      <c r="D25" s="148" t="s">
        <v>202</v>
      </c>
      <c r="E25" s="147" t="s">
        <v>202</v>
      </c>
      <c r="F25" s="147" t="s">
        <v>202</v>
      </c>
      <c r="G25" s="147" t="s">
        <v>202</v>
      </c>
      <c r="H25" s="147" t="s">
        <v>202</v>
      </c>
      <c r="I25" s="147" t="s">
        <v>202</v>
      </c>
      <c r="J25" s="147" t="s">
        <v>202</v>
      </c>
      <c r="K25" s="147" t="s">
        <v>202</v>
      </c>
      <c r="L25" s="23" t="s">
        <v>202</v>
      </c>
      <c r="M25" s="23" t="s">
        <v>202</v>
      </c>
      <c r="N25" s="23" t="s">
        <v>202</v>
      </c>
      <c r="O25" s="23" t="s">
        <v>202</v>
      </c>
      <c r="P25" s="23" t="s">
        <v>202</v>
      </c>
      <c r="Q25" s="152" t="s">
        <v>202</v>
      </c>
      <c r="R25" s="22" t="s">
        <v>202</v>
      </c>
      <c r="S25" s="252" t="s">
        <v>765</v>
      </c>
    </row>
    <row r="26" spans="1:19" s="80" customFormat="1" ht="24.75" customHeight="1">
      <c r="A26" s="544" t="s">
        <v>600</v>
      </c>
      <c r="B26" s="1022">
        <v>1446</v>
      </c>
      <c r="C26" s="1022"/>
      <c r="D26" s="152" t="s">
        <v>457</v>
      </c>
      <c r="E26" s="152">
        <v>662</v>
      </c>
      <c r="F26" s="152">
        <v>784</v>
      </c>
      <c r="G26" s="152">
        <v>109101</v>
      </c>
      <c r="H26" s="152">
        <v>13244</v>
      </c>
      <c r="I26" s="152">
        <v>21496</v>
      </c>
      <c r="J26" s="152">
        <v>74361</v>
      </c>
      <c r="K26" s="152">
        <v>5287</v>
      </c>
      <c r="L26" s="152" t="s">
        <v>202</v>
      </c>
      <c r="M26" s="152" t="s">
        <v>202</v>
      </c>
      <c r="N26" s="152" t="s">
        <v>202</v>
      </c>
      <c r="O26" s="152" t="s">
        <v>202</v>
      </c>
      <c r="P26" s="152" t="s">
        <v>202</v>
      </c>
      <c r="Q26" s="152" t="s">
        <v>202</v>
      </c>
      <c r="R26" s="152" t="s">
        <v>202</v>
      </c>
      <c r="S26" s="510" t="s">
        <v>802</v>
      </c>
    </row>
    <row r="27" spans="1:19" s="80" customFormat="1" ht="24.75" customHeight="1">
      <c r="A27" s="544" t="s">
        <v>601</v>
      </c>
      <c r="B27" s="1022">
        <v>513</v>
      </c>
      <c r="C27" s="1022"/>
      <c r="D27" s="152" t="s">
        <v>457</v>
      </c>
      <c r="E27" s="152">
        <v>128</v>
      </c>
      <c r="F27" s="152">
        <v>385</v>
      </c>
      <c r="G27" s="152">
        <v>74236</v>
      </c>
      <c r="H27" s="152">
        <v>6075</v>
      </c>
      <c r="I27" s="152">
        <v>4285</v>
      </c>
      <c r="J27" s="152">
        <v>63876</v>
      </c>
      <c r="K27" s="152">
        <v>4037</v>
      </c>
      <c r="L27" s="152" t="s">
        <v>202</v>
      </c>
      <c r="M27" s="152" t="s">
        <v>202</v>
      </c>
      <c r="N27" s="152" t="s">
        <v>202</v>
      </c>
      <c r="O27" s="152" t="s">
        <v>202</v>
      </c>
      <c r="P27" s="152" t="s">
        <v>202</v>
      </c>
      <c r="Q27" s="152" t="s">
        <v>202</v>
      </c>
      <c r="R27" s="152" t="s">
        <v>202</v>
      </c>
      <c r="S27" s="510" t="s">
        <v>803</v>
      </c>
    </row>
    <row r="28" spans="1:19" s="80" customFormat="1" ht="24.75" customHeight="1">
      <c r="A28" s="544" t="s">
        <v>602</v>
      </c>
      <c r="B28" s="1022">
        <v>2279</v>
      </c>
      <c r="C28" s="1022"/>
      <c r="D28" s="152" t="s">
        <v>457</v>
      </c>
      <c r="E28" s="152">
        <v>662</v>
      </c>
      <c r="F28" s="152">
        <v>1617</v>
      </c>
      <c r="G28" s="152">
        <v>109334</v>
      </c>
      <c r="H28" s="152">
        <v>13334</v>
      </c>
      <c r="I28" s="152">
        <v>21378</v>
      </c>
      <c r="J28" s="152">
        <v>74622</v>
      </c>
      <c r="K28" s="152">
        <v>5287</v>
      </c>
      <c r="L28" s="152">
        <v>126749</v>
      </c>
      <c r="M28" s="152">
        <v>56772</v>
      </c>
      <c r="N28" s="152" t="s">
        <v>202</v>
      </c>
      <c r="O28" s="152" t="s">
        <v>202</v>
      </c>
      <c r="P28" s="152" t="s">
        <v>202</v>
      </c>
      <c r="Q28" s="152">
        <v>5434</v>
      </c>
      <c r="R28" s="152">
        <v>64543</v>
      </c>
      <c r="S28" s="510" t="s">
        <v>804</v>
      </c>
    </row>
    <row r="29" spans="1:19" s="80" customFormat="1" ht="24.75" customHeight="1">
      <c r="A29" s="544" t="s">
        <v>603</v>
      </c>
      <c r="B29" s="1022">
        <v>513</v>
      </c>
      <c r="C29" s="1022"/>
      <c r="D29" s="152" t="s">
        <v>457</v>
      </c>
      <c r="E29" s="152">
        <v>128</v>
      </c>
      <c r="F29" s="152">
        <v>385</v>
      </c>
      <c r="G29" s="152">
        <v>74236</v>
      </c>
      <c r="H29" s="152">
        <v>6075</v>
      </c>
      <c r="I29" s="152">
        <v>4285</v>
      </c>
      <c r="J29" s="152">
        <v>63876</v>
      </c>
      <c r="K29" s="152">
        <v>4037</v>
      </c>
      <c r="L29" s="152">
        <v>758299</v>
      </c>
      <c r="M29" s="152">
        <v>537649</v>
      </c>
      <c r="N29" s="152" t="s">
        <v>202</v>
      </c>
      <c r="O29" s="152" t="s">
        <v>202</v>
      </c>
      <c r="P29" s="152" t="s">
        <v>202</v>
      </c>
      <c r="Q29" s="152">
        <v>49537</v>
      </c>
      <c r="R29" s="152">
        <v>171113</v>
      </c>
      <c r="S29" s="510" t="s">
        <v>805</v>
      </c>
    </row>
    <row r="30" spans="1:19" s="92" customFormat="1" ht="24.75" customHeight="1">
      <c r="A30" s="131" t="s">
        <v>455</v>
      </c>
      <c r="B30" s="1023">
        <v>2791</v>
      </c>
      <c r="C30" s="1023"/>
      <c r="D30" s="151" t="s">
        <v>457</v>
      </c>
      <c r="E30" s="151">
        <v>790</v>
      </c>
      <c r="F30" s="151">
        <v>2001</v>
      </c>
      <c r="G30" s="151">
        <v>183523</v>
      </c>
      <c r="H30" s="151">
        <v>19390</v>
      </c>
      <c r="I30" s="151">
        <v>25645</v>
      </c>
      <c r="J30" s="151">
        <v>138488</v>
      </c>
      <c r="K30" s="151">
        <v>9324</v>
      </c>
      <c r="L30" s="151">
        <v>885145</v>
      </c>
      <c r="M30" s="151">
        <v>594518</v>
      </c>
      <c r="N30" s="152" t="s">
        <v>202</v>
      </c>
      <c r="O30" s="152" t="s">
        <v>202</v>
      </c>
      <c r="P30" s="152" t="s">
        <v>202</v>
      </c>
      <c r="Q30" s="151">
        <v>54971</v>
      </c>
      <c r="R30" s="169">
        <v>235656</v>
      </c>
      <c r="S30" s="95" t="s">
        <v>609</v>
      </c>
    </row>
    <row r="31" spans="1:19" s="128" customFormat="1" ht="24.75" customHeight="1">
      <c r="A31" s="293" t="s">
        <v>562</v>
      </c>
      <c r="B31" s="1021">
        <f>SUM(D31:F31)</f>
        <v>2791</v>
      </c>
      <c r="C31" s="1021"/>
      <c r="D31" s="297" t="s">
        <v>766</v>
      </c>
      <c r="E31" s="297">
        <v>790</v>
      </c>
      <c r="F31" s="297">
        <v>2001</v>
      </c>
      <c r="G31" s="297">
        <f>SUM(H31:J31)</f>
        <v>181878</v>
      </c>
      <c r="H31" s="297">
        <v>19417</v>
      </c>
      <c r="I31" s="297">
        <v>25644</v>
      </c>
      <c r="J31" s="297">
        <v>136817</v>
      </c>
      <c r="K31" s="297">
        <v>9324</v>
      </c>
      <c r="L31" s="297">
        <f>SUM(M31:R31)</f>
        <v>884984</v>
      </c>
      <c r="M31" s="297">
        <v>594357</v>
      </c>
      <c r="N31" s="391" t="s">
        <v>202</v>
      </c>
      <c r="O31" s="391" t="s">
        <v>202</v>
      </c>
      <c r="P31" s="391" t="s">
        <v>202</v>
      </c>
      <c r="Q31" s="297">
        <v>54971</v>
      </c>
      <c r="R31" s="298">
        <v>235656</v>
      </c>
      <c r="S31" s="290" t="s">
        <v>562</v>
      </c>
    </row>
    <row r="32" spans="1:19" s="40" customFormat="1" ht="18" customHeight="1">
      <c r="A32" s="107" t="s">
        <v>647</v>
      </c>
      <c r="H32" s="57"/>
      <c r="M32" s="57"/>
      <c r="S32" s="108" t="s">
        <v>651</v>
      </c>
    </row>
    <row r="33" spans="12:16" s="137" customFormat="1" ht="12">
      <c r="L33" s="138"/>
      <c r="M33" s="138"/>
      <c r="N33" s="138"/>
      <c r="O33" s="138"/>
      <c r="P33" s="136"/>
    </row>
    <row r="34" spans="12:16" s="139" customFormat="1" ht="14.25">
      <c r="L34" s="140"/>
      <c r="M34" s="140"/>
      <c r="N34" s="140"/>
      <c r="O34" s="140"/>
      <c r="P34" s="140"/>
    </row>
    <row r="35" spans="12:16" s="139" customFormat="1" ht="14.25">
      <c r="L35" s="140"/>
      <c r="M35" s="140"/>
      <c r="N35" s="140"/>
      <c r="O35" s="140"/>
      <c r="P35" s="140"/>
    </row>
    <row r="36" spans="12:16" s="139" customFormat="1" ht="14.25">
      <c r="L36" s="140"/>
      <c r="M36" s="140"/>
      <c r="N36" s="140"/>
      <c r="O36" s="140"/>
      <c r="P36" s="140"/>
    </row>
    <row r="37" spans="12:16" s="139" customFormat="1" ht="14.25">
      <c r="L37" s="140"/>
      <c r="M37" s="140"/>
      <c r="N37" s="140"/>
      <c r="O37" s="140"/>
      <c r="P37" s="140"/>
    </row>
    <row r="38" spans="12:16" s="139" customFormat="1" ht="14.25">
      <c r="L38" s="140"/>
      <c r="M38" s="140"/>
      <c r="N38" s="140"/>
      <c r="O38" s="140"/>
      <c r="P38" s="140"/>
    </row>
    <row r="39" spans="12:16" s="139" customFormat="1" ht="14.25">
      <c r="L39" s="140"/>
      <c r="M39" s="140"/>
      <c r="N39" s="140"/>
      <c r="O39" s="140"/>
      <c r="P39" s="140"/>
    </row>
  </sheetData>
  <mergeCells count="38">
    <mergeCell ref="B31:C31"/>
    <mergeCell ref="A1:Q1"/>
    <mergeCell ref="B28:C28"/>
    <mergeCell ref="B29:C29"/>
    <mergeCell ref="B30:C30"/>
    <mergeCell ref="B16:C16"/>
    <mergeCell ref="B24:C24"/>
    <mergeCell ref="B25:C25"/>
    <mergeCell ref="B26:C26"/>
    <mergeCell ref="B27:C27"/>
    <mergeCell ref="G19:J19"/>
    <mergeCell ref="B20:C20"/>
    <mergeCell ref="B21:C21"/>
    <mergeCell ref="L18:R18"/>
    <mergeCell ref="M19:P19"/>
    <mergeCell ref="B14:C14"/>
    <mergeCell ref="B15:C15"/>
    <mergeCell ref="A18:A23"/>
    <mergeCell ref="B19:F19"/>
    <mergeCell ref="B22:C22"/>
    <mergeCell ref="B23:C23"/>
    <mergeCell ref="A3:A8"/>
    <mergeCell ref="B3:E3"/>
    <mergeCell ref="B4:C4"/>
    <mergeCell ref="H4:P4"/>
    <mergeCell ref="I5:K5"/>
    <mergeCell ref="L5:O5"/>
    <mergeCell ref="B7:C7"/>
    <mergeCell ref="Q4:U4"/>
    <mergeCell ref="V3:V8"/>
    <mergeCell ref="B18:J18"/>
    <mergeCell ref="G3:U3"/>
    <mergeCell ref="S18:S23"/>
    <mergeCell ref="B9:C9"/>
    <mergeCell ref="B10:C10"/>
    <mergeCell ref="B11:C11"/>
    <mergeCell ref="B12:C12"/>
    <mergeCell ref="B13:C13"/>
  </mergeCells>
  <printOptions/>
  <pageMargins left="0.5511811023622047" right="0.5511811023622047" top="0.984251968503937" bottom="0.5905511811023623" header="0.5118110236220472" footer="0.5118110236220472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4"/>
  <sheetViews>
    <sheetView zoomScaleSheetLayoutView="100" workbookViewId="0" topLeftCell="A1">
      <selection activeCell="J36" sqref="J36"/>
    </sheetView>
  </sheetViews>
  <sheetFormatPr defaultColWidth="9.140625" defaultRowHeight="12.75"/>
  <cols>
    <col min="1" max="1" width="13.421875" style="0" customWidth="1"/>
    <col min="2" max="2" width="8.7109375" style="0" customWidth="1"/>
    <col min="3" max="6" width="7.8515625" style="0" customWidth="1"/>
    <col min="7" max="8" width="8.00390625" style="0" customWidth="1"/>
    <col min="9" max="9" width="8.7109375" style="0" customWidth="1"/>
    <col min="10" max="10" width="8.00390625" style="0" customWidth="1"/>
    <col min="11" max="13" width="7.7109375" style="0" customWidth="1"/>
    <col min="14" max="14" width="9.00390625" style="0" customWidth="1"/>
    <col min="15" max="15" width="9.421875" style="0" customWidth="1"/>
    <col min="16" max="16" width="8.421875" style="0" customWidth="1"/>
    <col min="17" max="17" width="8.7109375" style="0" customWidth="1"/>
    <col min="18" max="18" width="8.140625" style="0" customWidth="1"/>
    <col min="20" max="20" width="16.28125" style="0" customWidth="1"/>
  </cols>
  <sheetData>
    <row r="1" spans="1:16" s="37" customFormat="1" ht="32.25" customHeight="1">
      <c r="A1" s="942" t="s">
        <v>249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</row>
    <row r="2" spans="1:18" s="40" customFormat="1" ht="15" customHeight="1">
      <c r="A2" s="799" t="s">
        <v>169</v>
      </c>
      <c r="P2" s="58" t="s">
        <v>245</v>
      </c>
      <c r="R2" s="270" t="s">
        <v>327</v>
      </c>
    </row>
    <row r="3" spans="1:20" s="803" customFormat="1" ht="19.5" customHeight="1">
      <c r="A3" s="1029" t="s">
        <v>171</v>
      </c>
      <c r="B3" s="800" t="s">
        <v>328</v>
      </c>
      <c r="C3" s="1032" t="s">
        <v>329</v>
      </c>
      <c r="D3" s="1033"/>
      <c r="E3" s="1033"/>
      <c r="F3" s="1034"/>
      <c r="G3" s="1040" t="s">
        <v>330</v>
      </c>
      <c r="H3" s="1033"/>
      <c r="I3" s="1033"/>
      <c r="J3" s="1034"/>
      <c r="K3" s="1041" t="s">
        <v>331</v>
      </c>
      <c r="L3" s="1033"/>
      <c r="M3" s="1034"/>
      <c r="N3" s="800" t="s">
        <v>332</v>
      </c>
      <c r="O3" s="800" t="s">
        <v>333</v>
      </c>
      <c r="P3" s="1041" t="s">
        <v>334</v>
      </c>
      <c r="Q3" s="1042"/>
      <c r="R3" s="1042"/>
      <c r="S3" s="1043"/>
      <c r="T3" s="1035" t="s">
        <v>563</v>
      </c>
    </row>
    <row r="4" spans="1:20" s="803" customFormat="1" ht="19.5" customHeight="1">
      <c r="A4" s="1030"/>
      <c r="B4" s="804"/>
      <c r="C4" s="1036" t="s">
        <v>250</v>
      </c>
      <c r="D4" s="1039"/>
      <c r="E4" s="1039"/>
      <c r="F4" s="1030"/>
      <c r="G4" s="1038" t="s">
        <v>251</v>
      </c>
      <c r="H4" s="1038"/>
      <c r="I4" s="1038"/>
      <c r="J4" s="1031"/>
      <c r="K4" s="1037" t="s">
        <v>252</v>
      </c>
      <c r="L4" s="1038"/>
      <c r="M4" s="1031"/>
      <c r="N4" s="809" t="s">
        <v>253</v>
      </c>
      <c r="O4" s="809" t="s">
        <v>253</v>
      </c>
      <c r="P4" s="1037" t="s">
        <v>254</v>
      </c>
      <c r="Q4" s="1038"/>
      <c r="R4" s="1038"/>
      <c r="S4" s="1031"/>
      <c r="T4" s="1036"/>
    </row>
    <row r="5" spans="1:20" s="803" customFormat="1" ht="21.75" customHeight="1">
      <c r="A5" s="1030"/>
      <c r="B5" s="810"/>
      <c r="C5" s="801" t="s">
        <v>255</v>
      </c>
      <c r="D5" s="801" t="s">
        <v>256</v>
      </c>
      <c r="E5" s="801" t="s">
        <v>257</v>
      </c>
      <c r="F5" s="800" t="s">
        <v>258</v>
      </c>
      <c r="G5" s="811" t="s">
        <v>255</v>
      </c>
      <c r="H5" s="812" t="s">
        <v>259</v>
      </c>
      <c r="I5" s="800" t="s">
        <v>260</v>
      </c>
      <c r="J5" s="813" t="s">
        <v>261</v>
      </c>
      <c r="K5" s="812" t="s">
        <v>255</v>
      </c>
      <c r="L5" s="812" t="s">
        <v>262</v>
      </c>
      <c r="M5" s="802" t="s">
        <v>263</v>
      </c>
      <c r="N5" s="814" t="s">
        <v>264</v>
      </c>
      <c r="O5" s="814" t="s">
        <v>265</v>
      </c>
      <c r="P5" s="812" t="s">
        <v>255</v>
      </c>
      <c r="Q5" s="812" t="s">
        <v>266</v>
      </c>
      <c r="R5" s="759" t="s">
        <v>267</v>
      </c>
      <c r="S5" s="812" t="s">
        <v>268</v>
      </c>
      <c r="T5" s="1036"/>
    </row>
    <row r="6" spans="1:20" s="803" customFormat="1" ht="23.25" customHeight="1">
      <c r="A6" s="1031"/>
      <c r="B6" s="815" t="s">
        <v>499</v>
      </c>
      <c r="C6" s="808" t="s">
        <v>269</v>
      </c>
      <c r="D6" s="808" t="s">
        <v>270</v>
      </c>
      <c r="E6" s="808" t="s">
        <v>271</v>
      </c>
      <c r="F6" s="815" t="s">
        <v>272</v>
      </c>
      <c r="G6" s="815" t="s">
        <v>246</v>
      </c>
      <c r="H6" s="815" t="s">
        <v>247</v>
      </c>
      <c r="I6" s="764" t="s">
        <v>768</v>
      </c>
      <c r="J6" s="807" t="s">
        <v>273</v>
      </c>
      <c r="K6" s="815" t="s">
        <v>246</v>
      </c>
      <c r="L6" s="815" t="s">
        <v>248</v>
      </c>
      <c r="M6" s="808" t="s">
        <v>274</v>
      </c>
      <c r="N6" s="815" t="s">
        <v>275</v>
      </c>
      <c r="O6" s="815" t="s">
        <v>276</v>
      </c>
      <c r="P6" s="815" t="s">
        <v>246</v>
      </c>
      <c r="Q6" s="816" t="s">
        <v>277</v>
      </c>
      <c r="R6" s="816" t="s">
        <v>278</v>
      </c>
      <c r="S6" s="771" t="s">
        <v>279</v>
      </c>
      <c r="T6" s="1037"/>
    </row>
    <row r="7" spans="1:20" s="174" customFormat="1" ht="18" customHeight="1">
      <c r="A7" s="544" t="s">
        <v>280</v>
      </c>
      <c r="B7" s="532">
        <v>25.91</v>
      </c>
      <c r="C7" s="172">
        <v>0</v>
      </c>
      <c r="D7" s="172">
        <v>0</v>
      </c>
      <c r="E7" s="172">
        <v>0</v>
      </c>
      <c r="F7" s="172">
        <v>0</v>
      </c>
      <c r="G7" s="526">
        <f>SUM(H7:J7)</f>
        <v>2.4429999999999996</v>
      </c>
      <c r="H7" s="526">
        <v>0.618</v>
      </c>
      <c r="I7" s="526">
        <v>1.053</v>
      </c>
      <c r="J7" s="526">
        <v>0.772</v>
      </c>
      <c r="K7" s="526">
        <f>SUM(L7:M7)</f>
        <v>17.553</v>
      </c>
      <c r="L7" s="526">
        <v>17.384</v>
      </c>
      <c r="M7" s="526">
        <v>0.169</v>
      </c>
      <c r="N7" s="526">
        <v>4.083</v>
      </c>
      <c r="O7" s="173">
        <v>0</v>
      </c>
      <c r="P7" s="173">
        <v>0</v>
      </c>
      <c r="Q7" s="173">
        <v>0</v>
      </c>
      <c r="R7" s="173">
        <v>0</v>
      </c>
      <c r="S7" s="173">
        <v>0</v>
      </c>
      <c r="T7" s="509" t="s">
        <v>785</v>
      </c>
    </row>
    <row r="8" spans="1:20" s="174" customFormat="1" ht="18" customHeight="1">
      <c r="A8" s="544" t="s">
        <v>281</v>
      </c>
      <c r="B8" s="533">
        <v>3222</v>
      </c>
      <c r="C8" s="172">
        <v>0</v>
      </c>
      <c r="D8" s="172">
        <v>0</v>
      </c>
      <c r="E8" s="172">
        <v>0</v>
      </c>
      <c r="F8" s="172">
        <v>0</v>
      </c>
      <c r="G8" s="172">
        <v>0</v>
      </c>
      <c r="H8" s="172">
        <v>0</v>
      </c>
      <c r="I8" s="172">
        <v>0</v>
      </c>
      <c r="J8" s="172">
        <v>0</v>
      </c>
      <c r="K8" s="172">
        <v>0</v>
      </c>
      <c r="L8" s="172">
        <v>0</v>
      </c>
      <c r="M8" s="172">
        <v>0</v>
      </c>
      <c r="N8" s="172">
        <v>0</v>
      </c>
      <c r="O8" s="172">
        <v>0</v>
      </c>
      <c r="P8" s="538">
        <v>0.92</v>
      </c>
      <c r="Q8" s="538">
        <v>0.92</v>
      </c>
      <c r="R8" s="175">
        <v>0</v>
      </c>
      <c r="S8" s="172">
        <v>0</v>
      </c>
      <c r="T8" s="510" t="s">
        <v>777</v>
      </c>
    </row>
    <row r="9" spans="1:20" s="174" customFormat="1" ht="18" customHeight="1">
      <c r="A9" s="544" t="s">
        <v>282</v>
      </c>
      <c r="B9" s="532">
        <v>32.32</v>
      </c>
      <c r="C9" s="534">
        <v>0.98</v>
      </c>
      <c r="D9" s="172">
        <v>0</v>
      </c>
      <c r="E9" s="172">
        <v>0</v>
      </c>
      <c r="F9" s="172">
        <v>0</v>
      </c>
      <c r="G9" s="526">
        <f>SUM(H9:J9)</f>
        <v>2.451</v>
      </c>
      <c r="H9" s="526">
        <v>0.621</v>
      </c>
      <c r="I9" s="173">
        <v>0</v>
      </c>
      <c r="J9" s="526">
        <v>1.83</v>
      </c>
      <c r="K9" s="526">
        <f>SUM(L9:M9)</f>
        <v>17.527</v>
      </c>
      <c r="L9" s="526">
        <v>17.358</v>
      </c>
      <c r="M9" s="526">
        <v>0.169</v>
      </c>
      <c r="N9" s="526">
        <v>4.087</v>
      </c>
      <c r="O9" s="173">
        <v>0</v>
      </c>
      <c r="P9" s="173" t="s">
        <v>766</v>
      </c>
      <c r="Q9" s="173">
        <v>0</v>
      </c>
      <c r="R9" s="176">
        <v>0</v>
      </c>
      <c r="S9" s="173">
        <v>0</v>
      </c>
      <c r="T9" s="510" t="s">
        <v>786</v>
      </c>
    </row>
    <row r="10" spans="1:20" s="174" customFormat="1" ht="18" customHeight="1">
      <c r="A10" s="544" t="s">
        <v>283</v>
      </c>
      <c r="B10" s="533">
        <v>3222</v>
      </c>
      <c r="C10" s="172">
        <v>0</v>
      </c>
      <c r="D10" s="172">
        <v>0</v>
      </c>
      <c r="E10" s="172">
        <v>0</v>
      </c>
      <c r="F10" s="172">
        <v>0</v>
      </c>
      <c r="G10" s="172">
        <v>0</v>
      </c>
      <c r="H10" s="172">
        <v>0</v>
      </c>
      <c r="I10" s="172">
        <v>0</v>
      </c>
      <c r="J10" s="172">
        <v>0</v>
      </c>
      <c r="K10" s="172">
        <v>0</v>
      </c>
      <c r="L10" s="172">
        <v>0</v>
      </c>
      <c r="M10" s="172">
        <v>0</v>
      </c>
      <c r="N10" s="172">
        <v>0</v>
      </c>
      <c r="O10" s="172">
        <v>0</v>
      </c>
      <c r="P10" s="538">
        <v>0.92</v>
      </c>
      <c r="Q10" s="538">
        <v>0.92</v>
      </c>
      <c r="R10" s="175">
        <v>0</v>
      </c>
      <c r="S10" s="172">
        <v>0</v>
      </c>
      <c r="T10" s="510" t="s">
        <v>787</v>
      </c>
    </row>
    <row r="11" spans="1:20" s="180" customFormat="1" ht="18" customHeight="1">
      <c r="A11" s="545" t="s">
        <v>284</v>
      </c>
      <c r="B11" s="535">
        <v>48.05</v>
      </c>
      <c r="C11" s="531">
        <v>0.98</v>
      </c>
      <c r="D11" s="529">
        <v>0.91</v>
      </c>
      <c r="E11" s="529">
        <v>0.07</v>
      </c>
      <c r="F11" s="172">
        <v>0</v>
      </c>
      <c r="G11" s="528">
        <v>2.45</v>
      </c>
      <c r="H11" s="528">
        <v>0.62</v>
      </c>
      <c r="I11" s="178">
        <v>0</v>
      </c>
      <c r="J11" s="528">
        <v>1.83</v>
      </c>
      <c r="K11" s="528">
        <v>17.53</v>
      </c>
      <c r="L11" s="528">
        <v>17.36</v>
      </c>
      <c r="M11" s="528">
        <v>0.17</v>
      </c>
      <c r="N11" s="528">
        <v>4.09</v>
      </c>
      <c r="O11" s="178">
        <v>0</v>
      </c>
      <c r="P11" s="178">
        <v>0</v>
      </c>
      <c r="Q11" s="178">
        <v>0</v>
      </c>
      <c r="R11" s="179">
        <v>0</v>
      </c>
      <c r="S11" s="178">
        <v>0</v>
      </c>
      <c r="T11" s="510" t="s">
        <v>788</v>
      </c>
    </row>
    <row r="12" spans="1:20" s="180" customFormat="1" ht="18" customHeight="1">
      <c r="A12" s="545" t="s">
        <v>285</v>
      </c>
      <c r="B12" s="533">
        <v>3222</v>
      </c>
      <c r="C12" s="172">
        <v>0</v>
      </c>
      <c r="D12" s="172">
        <v>0</v>
      </c>
      <c r="E12" s="172">
        <v>0</v>
      </c>
      <c r="F12" s="172">
        <v>0</v>
      </c>
      <c r="G12" s="172">
        <v>0</v>
      </c>
      <c r="H12" s="172">
        <v>0</v>
      </c>
      <c r="I12" s="172">
        <v>0</v>
      </c>
      <c r="J12" s="172">
        <v>0</v>
      </c>
      <c r="K12" s="172">
        <v>0</v>
      </c>
      <c r="L12" s="172">
        <v>0</v>
      </c>
      <c r="M12" s="172">
        <v>0</v>
      </c>
      <c r="N12" s="172">
        <v>0</v>
      </c>
      <c r="O12" s="172">
        <v>0</v>
      </c>
      <c r="P12" s="538">
        <v>0.92</v>
      </c>
      <c r="Q12" s="538">
        <v>0.92</v>
      </c>
      <c r="R12" s="175">
        <v>0</v>
      </c>
      <c r="S12" s="172">
        <v>0</v>
      </c>
      <c r="T12" s="510" t="s">
        <v>789</v>
      </c>
    </row>
    <row r="13" spans="1:20" s="181" customFormat="1" ht="18" customHeight="1">
      <c r="A13" s="545" t="s">
        <v>286</v>
      </c>
      <c r="B13" s="535">
        <f>SUM(C13+G13+K13+N13+O13+P13+B28+G28+J28+P28+Q28+R28+S28)</f>
        <v>44.49000000000001</v>
      </c>
      <c r="C13" s="529">
        <f>SUM(D13:F13)</f>
        <v>1.04</v>
      </c>
      <c r="D13" s="529">
        <v>0.97</v>
      </c>
      <c r="E13" s="529">
        <v>0.07</v>
      </c>
      <c r="F13" s="172">
        <v>0</v>
      </c>
      <c r="G13" s="529">
        <f>SUM(H13:J13)</f>
        <v>2.45</v>
      </c>
      <c r="H13" s="529">
        <v>0.62</v>
      </c>
      <c r="I13" s="529">
        <v>0</v>
      </c>
      <c r="J13" s="529">
        <v>1.83</v>
      </c>
      <c r="K13" s="529">
        <f>SUM(L13:M13)</f>
        <v>17.53</v>
      </c>
      <c r="L13" s="529">
        <v>17.36</v>
      </c>
      <c r="M13" s="529">
        <v>0.17</v>
      </c>
      <c r="N13" s="529">
        <v>4.09</v>
      </c>
      <c r="O13" s="172">
        <v>0</v>
      </c>
      <c r="P13" s="172">
        <v>0</v>
      </c>
      <c r="Q13" s="172">
        <v>0</v>
      </c>
      <c r="R13" s="175">
        <v>0</v>
      </c>
      <c r="S13" s="172">
        <v>0</v>
      </c>
      <c r="T13" s="510" t="s">
        <v>790</v>
      </c>
    </row>
    <row r="14" spans="1:20" s="181" customFormat="1" ht="18" customHeight="1">
      <c r="A14" s="545" t="s">
        <v>287</v>
      </c>
      <c r="B14" s="536">
        <v>39.824</v>
      </c>
      <c r="C14" s="172">
        <v>0</v>
      </c>
      <c r="D14" s="172">
        <v>0</v>
      </c>
      <c r="E14" s="172">
        <v>0</v>
      </c>
      <c r="F14" s="172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2">
        <v>0</v>
      </c>
      <c r="N14" s="172">
        <v>0</v>
      </c>
      <c r="O14" s="172">
        <v>0</v>
      </c>
      <c r="P14" s="527">
        <v>0.092</v>
      </c>
      <c r="Q14" s="527">
        <v>0.092</v>
      </c>
      <c r="R14" s="175">
        <v>0</v>
      </c>
      <c r="S14" s="172">
        <v>0</v>
      </c>
      <c r="T14" s="510" t="s">
        <v>791</v>
      </c>
    </row>
    <row r="15" spans="1:20" s="180" customFormat="1" ht="18" customHeight="1">
      <c r="A15" s="189" t="s">
        <v>793</v>
      </c>
      <c r="B15" s="535">
        <f>SUM(C15+G15+K15+N15+O15+P15+B30+G30+J30+P30+Q30+R30+S30)</f>
        <v>82.11</v>
      </c>
      <c r="C15" s="529">
        <v>1.04</v>
      </c>
      <c r="D15" s="529">
        <v>0.97</v>
      </c>
      <c r="E15" s="529">
        <v>0.07</v>
      </c>
      <c r="F15" s="172">
        <v>0</v>
      </c>
      <c r="G15" s="529">
        <v>2.45</v>
      </c>
      <c r="H15" s="529">
        <v>0.62</v>
      </c>
      <c r="I15" s="529">
        <v>0</v>
      </c>
      <c r="J15" s="529">
        <v>1.83</v>
      </c>
      <c r="K15" s="529">
        <v>17.53</v>
      </c>
      <c r="L15" s="529">
        <v>17.36</v>
      </c>
      <c r="M15" s="529">
        <v>0.17</v>
      </c>
      <c r="N15" s="529">
        <v>4.09</v>
      </c>
      <c r="O15" s="172">
        <v>0</v>
      </c>
      <c r="P15" s="529">
        <v>0.09</v>
      </c>
      <c r="Q15" s="529">
        <v>0.09</v>
      </c>
      <c r="R15" s="175">
        <v>0</v>
      </c>
      <c r="S15" s="172">
        <v>0</v>
      </c>
      <c r="T15" s="190" t="s">
        <v>793</v>
      </c>
    </row>
    <row r="16" spans="1:20" s="182" customFormat="1" ht="18" customHeight="1">
      <c r="A16" s="299" t="s">
        <v>794</v>
      </c>
      <c r="B16" s="537">
        <f>SUM(C16,G16,K16,N16,O16,P16,B31,G31,J31,P31,Q31,R31,S31)</f>
        <v>85.14</v>
      </c>
      <c r="C16" s="530">
        <f>SUM(D16:F16)</f>
        <v>1.04</v>
      </c>
      <c r="D16" s="530">
        <v>0.97</v>
      </c>
      <c r="E16" s="530">
        <v>0.07</v>
      </c>
      <c r="F16" s="301" t="s">
        <v>766</v>
      </c>
      <c r="G16" s="530">
        <f>SUM(H16:J16)</f>
        <v>2.45</v>
      </c>
      <c r="H16" s="530">
        <v>0.62</v>
      </c>
      <c r="I16" s="300" t="s">
        <v>766</v>
      </c>
      <c r="J16" s="530">
        <v>1.83</v>
      </c>
      <c r="K16" s="530">
        <f>SUM(L16:M16)</f>
        <v>17.53</v>
      </c>
      <c r="L16" s="530">
        <v>17.36</v>
      </c>
      <c r="M16" s="530">
        <v>0.17</v>
      </c>
      <c r="N16" s="530">
        <v>4.09</v>
      </c>
      <c r="O16" s="301" t="s">
        <v>766</v>
      </c>
      <c r="P16" s="530">
        <f>SUM(Q16:S16)</f>
        <v>0.09</v>
      </c>
      <c r="Q16" s="530">
        <v>0.09</v>
      </c>
      <c r="R16" s="302" t="s">
        <v>766</v>
      </c>
      <c r="S16" s="301" t="s">
        <v>766</v>
      </c>
      <c r="T16" s="303" t="s">
        <v>794</v>
      </c>
    </row>
    <row r="17" spans="1:20" s="188" customFormat="1" ht="12.75" customHeight="1">
      <c r="A17" s="186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</row>
    <row r="18" spans="1:20" s="803" customFormat="1" ht="19.5" customHeight="1">
      <c r="A18" s="1029" t="s">
        <v>288</v>
      </c>
      <c r="B18" s="817" t="s">
        <v>289</v>
      </c>
      <c r="C18" s="818"/>
      <c r="D18" s="818"/>
      <c r="E18" s="818"/>
      <c r="F18" s="819"/>
      <c r="G18" s="817" t="s">
        <v>290</v>
      </c>
      <c r="H18" s="818"/>
      <c r="I18" s="818"/>
      <c r="J18" s="1032" t="s">
        <v>291</v>
      </c>
      <c r="K18" s="1033"/>
      <c r="L18" s="1033"/>
      <c r="M18" s="1033"/>
      <c r="N18" s="1033"/>
      <c r="O18" s="1034"/>
      <c r="P18" s="779" t="s">
        <v>292</v>
      </c>
      <c r="Q18" s="801" t="s">
        <v>293</v>
      </c>
      <c r="R18" s="801" t="s">
        <v>294</v>
      </c>
      <c r="S18" s="801" t="s">
        <v>295</v>
      </c>
      <c r="T18" s="1035" t="s">
        <v>296</v>
      </c>
    </row>
    <row r="19" spans="1:20" s="803" customFormat="1" ht="19.5" customHeight="1">
      <c r="A19" s="1030"/>
      <c r="B19" s="820" t="s">
        <v>297</v>
      </c>
      <c r="C19" s="821"/>
      <c r="D19" s="821"/>
      <c r="E19" s="821"/>
      <c r="F19" s="822"/>
      <c r="G19" s="820" t="s">
        <v>298</v>
      </c>
      <c r="H19" s="821"/>
      <c r="I19" s="821"/>
      <c r="J19" s="1037" t="s">
        <v>299</v>
      </c>
      <c r="K19" s="1038"/>
      <c r="L19" s="1038"/>
      <c r="M19" s="1038"/>
      <c r="N19" s="1038"/>
      <c r="O19" s="1031"/>
      <c r="P19" s="756" t="s">
        <v>300</v>
      </c>
      <c r="Q19" s="804" t="s">
        <v>245</v>
      </c>
      <c r="R19" s="823" t="s">
        <v>301</v>
      </c>
      <c r="S19" s="804"/>
      <c r="T19" s="1036"/>
    </row>
    <row r="20" spans="1:20" s="803" customFormat="1" ht="19.5" customHeight="1">
      <c r="A20" s="1030"/>
      <c r="B20" s="801" t="s">
        <v>255</v>
      </c>
      <c r="C20" s="809" t="s">
        <v>302</v>
      </c>
      <c r="D20" s="809" t="s">
        <v>303</v>
      </c>
      <c r="E20" s="800" t="s">
        <v>304</v>
      </c>
      <c r="F20" s="824" t="s">
        <v>305</v>
      </c>
      <c r="G20" s="800" t="s">
        <v>255</v>
      </c>
      <c r="H20" s="800" t="s">
        <v>256</v>
      </c>
      <c r="I20" s="825" t="s">
        <v>306</v>
      </c>
      <c r="J20" s="800" t="s">
        <v>255</v>
      </c>
      <c r="K20" s="800" t="s">
        <v>307</v>
      </c>
      <c r="L20" s="800" t="s">
        <v>308</v>
      </c>
      <c r="M20" s="800" t="s">
        <v>309</v>
      </c>
      <c r="N20" s="800" t="s">
        <v>310</v>
      </c>
      <c r="O20" s="800" t="s">
        <v>311</v>
      </c>
      <c r="P20" s="805"/>
      <c r="Q20" s="804" t="s">
        <v>245</v>
      </c>
      <c r="R20" s="752" t="s">
        <v>312</v>
      </c>
      <c r="S20" s="804"/>
      <c r="T20" s="1036"/>
    </row>
    <row r="21" spans="1:20" s="803" customFormat="1" ht="29.25" customHeight="1">
      <c r="A21" s="1031"/>
      <c r="B21" s="808" t="s">
        <v>313</v>
      </c>
      <c r="C21" s="815" t="s">
        <v>314</v>
      </c>
      <c r="D21" s="815" t="s">
        <v>503</v>
      </c>
      <c r="E21" s="815" t="s">
        <v>315</v>
      </c>
      <c r="F21" s="807" t="s">
        <v>316</v>
      </c>
      <c r="G21" s="815" t="s">
        <v>313</v>
      </c>
      <c r="H21" s="815" t="s">
        <v>270</v>
      </c>
      <c r="I21" s="806" t="s">
        <v>317</v>
      </c>
      <c r="J21" s="815" t="s">
        <v>313</v>
      </c>
      <c r="K21" s="762" t="s">
        <v>318</v>
      </c>
      <c r="L21" s="762" t="s">
        <v>319</v>
      </c>
      <c r="M21" s="762" t="s">
        <v>320</v>
      </c>
      <c r="N21" s="762" t="s">
        <v>321</v>
      </c>
      <c r="O21" s="762" t="s">
        <v>322</v>
      </c>
      <c r="P21" s="364" t="s">
        <v>323</v>
      </c>
      <c r="Q21" s="766" t="s">
        <v>324</v>
      </c>
      <c r="R21" s="808" t="s">
        <v>325</v>
      </c>
      <c r="S21" s="808" t="s">
        <v>849</v>
      </c>
      <c r="T21" s="1037"/>
    </row>
    <row r="22" spans="1:20" s="183" customFormat="1" ht="18" customHeight="1">
      <c r="A22" s="544" t="s">
        <v>280</v>
      </c>
      <c r="B22" s="526">
        <v>0.535</v>
      </c>
      <c r="C22" s="173">
        <v>0</v>
      </c>
      <c r="D22" s="526">
        <v>0.097</v>
      </c>
      <c r="E22" s="526">
        <v>0.438</v>
      </c>
      <c r="F22" s="173">
        <v>0</v>
      </c>
      <c r="G22" s="526">
        <f>SUM(H22:I22)</f>
        <v>1.298</v>
      </c>
      <c r="H22" s="526">
        <v>1.298</v>
      </c>
      <c r="I22" s="173">
        <v>0</v>
      </c>
      <c r="J22" s="173">
        <v>0</v>
      </c>
      <c r="K22" s="173">
        <v>0</v>
      </c>
      <c r="L22" s="173">
        <v>0</v>
      </c>
      <c r="M22" s="173">
        <v>0</v>
      </c>
      <c r="N22" s="173">
        <v>0</v>
      </c>
      <c r="O22" s="173">
        <v>0</v>
      </c>
      <c r="P22" s="173">
        <v>0</v>
      </c>
      <c r="Q22" s="173">
        <v>0</v>
      </c>
      <c r="R22" s="173">
        <v>0</v>
      </c>
      <c r="S22" s="173">
        <v>0</v>
      </c>
      <c r="T22" s="509" t="s">
        <v>785</v>
      </c>
    </row>
    <row r="23" spans="1:20" s="183" customFormat="1" ht="18" customHeight="1">
      <c r="A23" s="544" t="s">
        <v>281</v>
      </c>
      <c r="B23" s="527">
        <v>0.301</v>
      </c>
      <c r="C23" s="172">
        <v>0</v>
      </c>
      <c r="D23" s="172">
        <v>0</v>
      </c>
      <c r="E23" s="527">
        <v>0.272</v>
      </c>
      <c r="F23" s="178">
        <v>0</v>
      </c>
      <c r="G23" s="527">
        <v>2.78</v>
      </c>
      <c r="H23" s="527">
        <v>2.78</v>
      </c>
      <c r="I23" s="172">
        <v>0</v>
      </c>
      <c r="J23" s="172">
        <v>0</v>
      </c>
      <c r="K23" s="173">
        <v>0</v>
      </c>
      <c r="L23" s="172">
        <v>0</v>
      </c>
      <c r="M23" s="172">
        <v>0</v>
      </c>
      <c r="N23" s="172">
        <v>0</v>
      </c>
      <c r="O23" s="172">
        <v>0</v>
      </c>
      <c r="P23" s="172">
        <v>0</v>
      </c>
      <c r="Q23" s="172">
        <v>0</v>
      </c>
      <c r="R23" s="172">
        <v>0</v>
      </c>
      <c r="S23" s="172">
        <v>0</v>
      </c>
      <c r="T23" s="510" t="s">
        <v>777</v>
      </c>
    </row>
    <row r="24" spans="1:20" s="183" customFormat="1" ht="18" customHeight="1">
      <c r="A24" s="544" t="s">
        <v>282</v>
      </c>
      <c r="B24" s="526">
        <f>SUM(C24:F24)</f>
        <v>0.524</v>
      </c>
      <c r="C24" s="173">
        <v>0</v>
      </c>
      <c r="D24" s="526">
        <v>0.097</v>
      </c>
      <c r="E24" s="526">
        <v>0.427</v>
      </c>
      <c r="F24" s="173">
        <v>0</v>
      </c>
      <c r="G24" s="526">
        <f>SUM(H24:I24)</f>
        <v>8.751</v>
      </c>
      <c r="H24" s="526">
        <v>8.751</v>
      </c>
      <c r="I24" s="173">
        <v>0</v>
      </c>
      <c r="J24" s="173">
        <v>0</v>
      </c>
      <c r="K24" s="173">
        <v>0</v>
      </c>
      <c r="L24" s="172">
        <v>0</v>
      </c>
      <c r="M24" s="172">
        <v>0</v>
      </c>
      <c r="N24" s="172">
        <v>0</v>
      </c>
      <c r="O24" s="172">
        <v>0</v>
      </c>
      <c r="P24" s="172">
        <v>0</v>
      </c>
      <c r="Q24" s="173">
        <v>0</v>
      </c>
      <c r="R24" s="172">
        <v>0</v>
      </c>
      <c r="S24" s="172">
        <v>0</v>
      </c>
      <c r="T24" s="510" t="s">
        <v>786</v>
      </c>
    </row>
    <row r="25" spans="1:20" s="183" customFormat="1" ht="18" customHeight="1">
      <c r="A25" s="544" t="s">
        <v>283</v>
      </c>
      <c r="B25" s="527">
        <v>0.301</v>
      </c>
      <c r="C25" s="172">
        <v>0</v>
      </c>
      <c r="D25" s="172">
        <v>0</v>
      </c>
      <c r="E25" s="527">
        <v>0.301</v>
      </c>
      <c r="F25" s="178">
        <v>0</v>
      </c>
      <c r="G25" s="527">
        <v>2.829</v>
      </c>
      <c r="H25" s="527">
        <v>2.829</v>
      </c>
      <c r="I25" s="172">
        <v>0</v>
      </c>
      <c r="J25" s="172">
        <v>0</v>
      </c>
      <c r="K25" s="173">
        <v>0</v>
      </c>
      <c r="L25" s="172">
        <v>0</v>
      </c>
      <c r="M25" s="172">
        <v>0</v>
      </c>
      <c r="N25" s="172">
        <v>0</v>
      </c>
      <c r="O25" s="172">
        <v>0</v>
      </c>
      <c r="P25" s="172">
        <v>0</v>
      </c>
      <c r="Q25" s="172">
        <v>0</v>
      </c>
      <c r="R25" s="172">
        <v>0</v>
      </c>
      <c r="S25" s="172">
        <v>0</v>
      </c>
      <c r="T25" s="510" t="s">
        <v>787</v>
      </c>
    </row>
    <row r="26" spans="1:20" s="184" customFormat="1" ht="18" customHeight="1">
      <c r="A26" s="545" t="s">
        <v>284</v>
      </c>
      <c r="B26" s="528">
        <v>0.53</v>
      </c>
      <c r="C26" s="178">
        <v>0</v>
      </c>
      <c r="D26" s="528">
        <v>0.1</v>
      </c>
      <c r="E26" s="528">
        <v>0.43</v>
      </c>
      <c r="F26" s="178">
        <v>0</v>
      </c>
      <c r="G26" s="528">
        <v>8.71</v>
      </c>
      <c r="H26" s="528">
        <v>8.71</v>
      </c>
      <c r="I26" s="178">
        <v>0</v>
      </c>
      <c r="J26" s="177">
        <f>SUM(K26:O26)</f>
        <v>13.760000000000002</v>
      </c>
      <c r="K26" s="173">
        <v>0</v>
      </c>
      <c r="L26" s="172">
        <v>0</v>
      </c>
      <c r="M26" s="172">
        <v>0</v>
      </c>
      <c r="N26" s="531">
        <v>10.8</v>
      </c>
      <c r="O26" s="531">
        <v>2.96</v>
      </c>
      <c r="P26" s="172">
        <v>0</v>
      </c>
      <c r="Q26" s="178">
        <v>0</v>
      </c>
      <c r="R26" s="172">
        <v>0</v>
      </c>
      <c r="S26" s="172">
        <v>0</v>
      </c>
      <c r="T26" s="510" t="s">
        <v>788</v>
      </c>
    </row>
    <row r="27" spans="1:20" s="184" customFormat="1" ht="18" customHeight="1">
      <c r="A27" s="545" t="s">
        <v>285</v>
      </c>
      <c r="B27" s="527">
        <v>0.301</v>
      </c>
      <c r="C27" s="172">
        <v>0</v>
      </c>
      <c r="D27" s="172">
        <v>0</v>
      </c>
      <c r="E27" s="527">
        <v>0.301</v>
      </c>
      <c r="F27" s="178">
        <v>0</v>
      </c>
      <c r="G27" s="527">
        <v>2.829</v>
      </c>
      <c r="H27" s="527">
        <v>2.829</v>
      </c>
      <c r="I27" s="172">
        <v>0</v>
      </c>
      <c r="J27" s="172">
        <v>0</v>
      </c>
      <c r="K27" s="173">
        <v>0</v>
      </c>
      <c r="L27" s="172">
        <v>0</v>
      </c>
      <c r="M27" s="172">
        <v>0</v>
      </c>
      <c r="N27" s="172">
        <v>0</v>
      </c>
      <c r="O27" s="172">
        <v>0</v>
      </c>
      <c r="P27" s="172">
        <v>0</v>
      </c>
      <c r="Q27" s="172">
        <v>0</v>
      </c>
      <c r="R27" s="172">
        <v>0</v>
      </c>
      <c r="S27" s="172">
        <v>0</v>
      </c>
      <c r="T27" s="510" t="s">
        <v>789</v>
      </c>
    </row>
    <row r="28" spans="1:20" s="184" customFormat="1" ht="18" customHeight="1">
      <c r="A28" s="545" t="s">
        <v>286</v>
      </c>
      <c r="B28" s="529">
        <f>SUM(C28:F28)</f>
        <v>0.53</v>
      </c>
      <c r="C28" s="172">
        <v>0</v>
      </c>
      <c r="D28" s="529">
        <v>0.1</v>
      </c>
      <c r="E28" s="529">
        <v>0.43</v>
      </c>
      <c r="F28" s="178">
        <v>0</v>
      </c>
      <c r="G28" s="529">
        <f>SUM(H28:I28)</f>
        <v>8.71</v>
      </c>
      <c r="H28" s="529">
        <v>8.71</v>
      </c>
      <c r="I28" s="172">
        <v>0</v>
      </c>
      <c r="J28" s="177">
        <f>SUM(K28:O28)</f>
        <v>10.14</v>
      </c>
      <c r="K28" s="173">
        <v>0</v>
      </c>
      <c r="L28" s="172">
        <v>0</v>
      </c>
      <c r="M28" s="172">
        <v>0</v>
      </c>
      <c r="N28" s="529">
        <v>7.18</v>
      </c>
      <c r="O28" s="529">
        <v>2.96</v>
      </c>
      <c r="P28" s="172">
        <v>0</v>
      </c>
      <c r="Q28" s="172">
        <v>0</v>
      </c>
      <c r="R28" s="172">
        <v>0</v>
      </c>
      <c r="S28" s="172">
        <v>0</v>
      </c>
      <c r="T28" s="510" t="s">
        <v>790</v>
      </c>
    </row>
    <row r="29" spans="1:20" s="184" customFormat="1" ht="18" customHeight="1">
      <c r="A29" s="545" t="s">
        <v>287</v>
      </c>
      <c r="B29" s="527">
        <f>SUM(C29:F29)</f>
        <v>0.301</v>
      </c>
      <c r="C29" s="172">
        <v>0</v>
      </c>
      <c r="D29" s="172">
        <v>0</v>
      </c>
      <c r="E29" s="527">
        <v>0.301</v>
      </c>
      <c r="F29" s="178">
        <v>0</v>
      </c>
      <c r="G29" s="527">
        <f>SUM(H29:I29)</f>
        <v>2.829</v>
      </c>
      <c r="H29" s="527">
        <v>2.829</v>
      </c>
      <c r="I29" s="172">
        <v>0</v>
      </c>
      <c r="J29" s="177">
        <f>SUM(K29:O29)</f>
        <v>36.602</v>
      </c>
      <c r="K29" s="527">
        <v>8.876</v>
      </c>
      <c r="L29" s="527">
        <v>0.672</v>
      </c>
      <c r="M29" s="172">
        <v>0</v>
      </c>
      <c r="N29" s="527">
        <v>27.054</v>
      </c>
      <c r="O29" s="172">
        <v>0</v>
      </c>
      <c r="P29" s="172">
        <v>0</v>
      </c>
      <c r="Q29" s="172">
        <v>0</v>
      </c>
      <c r="R29" s="172">
        <v>0</v>
      </c>
      <c r="S29" s="172">
        <v>0</v>
      </c>
      <c r="T29" s="510" t="s">
        <v>791</v>
      </c>
    </row>
    <row r="30" spans="1:20" s="184" customFormat="1" ht="18" customHeight="1">
      <c r="A30" s="189" t="s">
        <v>793</v>
      </c>
      <c r="B30" s="529">
        <f>SUM(C30:F30)</f>
        <v>0.83</v>
      </c>
      <c r="C30" s="172">
        <v>0</v>
      </c>
      <c r="D30" s="529">
        <v>0.1</v>
      </c>
      <c r="E30" s="529">
        <v>0.73</v>
      </c>
      <c r="F30" s="178">
        <v>0</v>
      </c>
      <c r="G30" s="529">
        <f>SUM(H30:I30)</f>
        <v>20.07</v>
      </c>
      <c r="H30" s="529">
        <v>20.07</v>
      </c>
      <c r="I30" s="172">
        <v>0</v>
      </c>
      <c r="J30" s="177">
        <f>SUM(K30:O30)</f>
        <v>36.01</v>
      </c>
      <c r="K30" s="529">
        <v>0.06</v>
      </c>
      <c r="L30" s="529">
        <v>0.62</v>
      </c>
      <c r="M30" s="172">
        <v>0</v>
      </c>
      <c r="N30" s="529">
        <v>32.37</v>
      </c>
      <c r="O30" s="529">
        <v>2.96</v>
      </c>
      <c r="P30" s="172">
        <v>0</v>
      </c>
      <c r="Q30" s="172">
        <v>0</v>
      </c>
      <c r="R30" s="172">
        <v>0</v>
      </c>
      <c r="S30" s="172">
        <v>0</v>
      </c>
      <c r="T30" s="191" t="s">
        <v>793</v>
      </c>
    </row>
    <row r="31" spans="1:20" s="185" customFormat="1" ht="18" customHeight="1">
      <c r="A31" s="299" t="s">
        <v>794</v>
      </c>
      <c r="B31" s="530">
        <f>SUM(C31:F31)</f>
        <v>0.83</v>
      </c>
      <c r="C31" s="301" t="s">
        <v>528</v>
      </c>
      <c r="D31" s="530">
        <v>0.1</v>
      </c>
      <c r="E31" s="530">
        <v>0.73</v>
      </c>
      <c r="F31" s="304" t="s">
        <v>528</v>
      </c>
      <c r="G31" s="530">
        <f>SUM(H31:I31)</f>
        <v>20.07</v>
      </c>
      <c r="H31" s="530">
        <v>20.07</v>
      </c>
      <c r="I31" s="301" t="s">
        <v>528</v>
      </c>
      <c r="J31" s="300">
        <f>SUM(K31:O31)</f>
        <v>39.04</v>
      </c>
      <c r="K31" s="530">
        <v>0.06</v>
      </c>
      <c r="L31" s="530">
        <v>0.62</v>
      </c>
      <c r="M31" s="301" t="s">
        <v>528</v>
      </c>
      <c r="N31" s="530">
        <v>38.14</v>
      </c>
      <c r="O31" s="530">
        <v>0.22</v>
      </c>
      <c r="P31" s="301" t="s">
        <v>528</v>
      </c>
      <c r="Q31" s="301" t="s">
        <v>528</v>
      </c>
      <c r="R31" s="301" t="s">
        <v>528</v>
      </c>
      <c r="S31" s="301" t="s">
        <v>528</v>
      </c>
      <c r="T31" s="305" t="s">
        <v>794</v>
      </c>
    </row>
    <row r="32" spans="1:20" s="143" customFormat="1" ht="15" customHeight="1">
      <c r="A32" s="137" t="s">
        <v>847</v>
      </c>
      <c r="N32" s="246"/>
      <c r="O32" s="1028" t="s">
        <v>848</v>
      </c>
      <c r="P32" s="1028"/>
      <c r="Q32" s="1028"/>
      <c r="R32" s="1028"/>
      <c r="S32" s="1028"/>
      <c r="T32" s="1028"/>
    </row>
    <row r="33" s="143" customFormat="1" ht="15" customHeight="1">
      <c r="A33" s="143" t="s">
        <v>795</v>
      </c>
    </row>
    <row r="34" s="170" customFormat="1" ht="13.5">
      <c r="K34" s="171"/>
    </row>
    <row r="35" s="170" customFormat="1" ht="13.5"/>
    <row r="36" s="170" customFormat="1" ht="13.5"/>
    <row r="37" s="170" customFormat="1" ht="13.5"/>
    <row r="38" s="170" customFormat="1" ht="13.5"/>
    <row r="39" s="170" customFormat="1" ht="13.5"/>
    <row r="40" s="170" customFormat="1" ht="13.5"/>
    <row r="41" s="170" customFormat="1" ht="13.5"/>
    <row r="42" s="170" customFormat="1" ht="13.5"/>
    <row r="43" s="170" customFormat="1" ht="13.5"/>
    <row r="44" s="170" customFormat="1" ht="13.5"/>
    <row r="45" s="170" customFormat="1" ht="13.5"/>
    <row r="46" s="170" customFormat="1" ht="13.5"/>
    <row r="47" s="170" customFormat="1" ht="13.5"/>
    <row r="48" s="170" customFormat="1" ht="13.5"/>
    <row r="49" s="170" customFormat="1" ht="13.5"/>
    <row r="50" s="170" customFormat="1" ht="13.5"/>
    <row r="51" s="170" customFormat="1" ht="13.5"/>
    <row r="52" s="170" customFormat="1" ht="13.5"/>
    <row r="53" s="170" customFormat="1" ht="13.5"/>
  </sheetData>
  <mergeCells count="16">
    <mergeCell ref="A1:P1"/>
    <mergeCell ref="A3:A6"/>
    <mergeCell ref="C3:F3"/>
    <mergeCell ref="G3:J3"/>
    <mergeCell ref="K3:M3"/>
    <mergeCell ref="P3:S3"/>
    <mergeCell ref="T3:T6"/>
    <mergeCell ref="C4:F4"/>
    <mergeCell ref="G4:J4"/>
    <mergeCell ref="K4:M4"/>
    <mergeCell ref="P4:S4"/>
    <mergeCell ref="O32:T32"/>
    <mergeCell ref="A18:A21"/>
    <mergeCell ref="J18:O18"/>
    <mergeCell ref="T18:T21"/>
    <mergeCell ref="J19:O19"/>
  </mergeCells>
  <printOptions/>
  <pageMargins left="0.7480314960629921" right="0.5118110236220472" top="0.984251968503937" bottom="0.7874015748031497" header="0.5118110236220472" footer="0.5118110236220472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68"/>
  <sheetViews>
    <sheetView tabSelected="1" zoomScaleSheetLayoutView="100" workbookViewId="0" topLeftCell="A1">
      <selection activeCell="C17" sqref="C17"/>
    </sheetView>
  </sheetViews>
  <sheetFormatPr defaultColWidth="9.140625" defaultRowHeight="12.75"/>
  <cols>
    <col min="1" max="1" width="13.7109375" style="197" customWidth="1"/>
    <col min="2" max="4" width="11.57421875" style="0" customWidth="1"/>
    <col min="5" max="5" width="14.28125" style="0" customWidth="1"/>
    <col min="6" max="9" width="11.57421875" style="0" customWidth="1"/>
    <col min="10" max="10" width="9.7109375" style="0" customWidth="1"/>
    <col min="11" max="11" width="11.57421875" style="0" customWidth="1"/>
    <col min="12" max="12" width="13.28125" style="0" customWidth="1"/>
    <col min="13" max="13" width="8.7109375" style="0" customWidth="1"/>
    <col min="14" max="14" width="13.57421875" style="0" customWidth="1"/>
    <col min="15" max="15" width="8.140625" style="0" customWidth="1"/>
    <col min="16" max="16" width="6.140625" style="0" customWidth="1"/>
    <col min="17" max="17" width="8.7109375" style="0" customWidth="1"/>
    <col min="18" max="18" width="6.140625" style="0" customWidth="1"/>
    <col min="19" max="19" width="8.140625" style="0" customWidth="1"/>
    <col min="20" max="20" width="6.140625" style="198" customWidth="1"/>
    <col min="21" max="21" width="7.7109375" style="198" customWidth="1"/>
    <col min="22" max="22" width="6.140625" style="0" customWidth="1"/>
    <col min="23" max="23" width="7.00390625" style="198" customWidth="1"/>
    <col min="24" max="24" width="10.57421875" style="197" customWidth="1"/>
    <col min="25" max="16384" width="9.140625" style="198" customWidth="1"/>
  </cols>
  <sheetData>
    <row r="1" spans="1:24" s="857" customFormat="1" ht="32.25" customHeight="1">
      <c r="A1" s="942" t="s">
        <v>649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853"/>
      <c r="O1" s="854"/>
      <c r="P1" s="854"/>
      <c r="Q1" s="853"/>
      <c r="R1" s="853"/>
      <c r="S1" s="855"/>
      <c r="T1" s="853"/>
      <c r="U1" s="853"/>
      <c r="V1" s="854"/>
      <c r="W1" s="853"/>
      <c r="X1" s="856"/>
    </row>
    <row r="2" spans="1:12" s="859" customFormat="1" ht="14.25" customHeight="1">
      <c r="A2" s="858" t="s">
        <v>364</v>
      </c>
      <c r="K2" s="1046" t="s">
        <v>365</v>
      </c>
      <c r="L2" s="1046"/>
    </row>
    <row r="3" spans="1:12" s="98" customFormat="1" ht="15.75" customHeight="1">
      <c r="A3" s="1048" t="s">
        <v>366</v>
      </c>
      <c r="B3" s="832" t="s">
        <v>367</v>
      </c>
      <c r="C3" s="860"/>
      <c r="D3" s="953" t="s">
        <v>368</v>
      </c>
      <c r="E3" s="951"/>
      <c r="F3" s="951"/>
      <c r="G3" s="951"/>
      <c r="H3" s="951"/>
      <c r="I3" s="951"/>
      <c r="J3" s="951"/>
      <c r="K3" s="933"/>
      <c r="L3" s="1052" t="s">
        <v>769</v>
      </c>
    </row>
    <row r="4" spans="1:12" s="98" customFormat="1" ht="15.75" customHeight="1">
      <c r="A4" s="1049"/>
      <c r="B4" s="861"/>
      <c r="C4" s="833"/>
      <c r="D4" s="830" t="s">
        <v>370</v>
      </c>
      <c r="E4" s="833"/>
      <c r="F4" s="830" t="s">
        <v>335</v>
      </c>
      <c r="G4" s="833"/>
      <c r="H4" s="830" t="s">
        <v>336</v>
      </c>
      <c r="I4" s="833"/>
      <c r="J4" s="830" t="s">
        <v>350</v>
      </c>
      <c r="K4" s="833"/>
      <c r="L4" s="1053"/>
    </row>
    <row r="5" spans="1:12" s="98" customFormat="1" ht="15.75" customHeight="1">
      <c r="A5" s="1049"/>
      <c r="B5" s="837" t="s">
        <v>342</v>
      </c>
      <c r="C5" s="839"/>
      <c r="D5" s="837" t="s">
        <v>343</v>
      </c>
      <c r="E5" s="839"/>
      <c r="F5" s="837" t="s">
        <v>344</v>
      </c>
      <c r="G5" s="839"/>
      <c r="H5" s="837" t="s">
        <v>345</v>
      </c>
      <c r="I5" s="839"/>
      <c r="J5" s="837" t="s">
        <v>351</v>
      </c>
      <c r="K5" s="839"/>
      <c r="L5" s="1053"/>
    </row>
    <row r="6" spans="1:12" s="98" customFormat="1" ht="15.75" customHeight="1">
      <c r="A6" s="1049"/>
      <c r="B6" s="847" t="s">
        <v>356</v>
      </c>
      <c r="C6" s="847" t="s">
        <v>372</v>
      </c>
      <c r="D6" s="847" t="s">
        <v>348</v>
      </c>
      <c r="E6" s="847" t="s">
        <v>495</v>
      </c>
      <c r="F6" s="847" t="s">
        <v>348</v>
      </c>
      <c r="G6" s="847" t="s">
        <v>495</v>
      </c>
      <c r="H6" s="847" t="s">
        <v>348</v>
      </c>
      <c r="I6" s="847" t="s">
        <v>495</v>
      </c>
      <c r="J6" s="847" t="s">
        <v>348</v>
      </c>
      <c r="K6" s="847" t="s">
        <v>495</v>
      </c>
      <c r="L6" s="1053"/>
    </row>
    <row r="7" spans="1:12" s="98" customFormat="1" ht="15.75" customHeight="1">
      <c r="A7" s="1050"/>
      <c r="B7" s="862" t="s">
        <v>357</v>
      </c>
      <c r="C7" s="839" t="s">
        <v>349</v>
      </c>
      <c r="D7" s="839" t="s">
        <v>357</v>
      </c>
      <c r="E7" s="839" t="s">
        <v>349</v>
      </c>
      <c r="F7" s="839" t="s">
        <v>357</v>
      </c>
      <c r="G7" s="839" t="s">
        <v>349</v>
      </c>
      <c r="H7" s="839" t="s">
        <v>357</v>
      </c>
      <c r="I7" s="839" t="s">
        <v>349</v>
      </c>
      <c r="J7" s="839" t="s">
        <v>357</v>
      </c>
      <c r="K7" s="839" t="s">
        <v>349</v>
      </c>
      <c r="L7" s="1054"/>
    </row>
    <row r="8" spans="1:12" s="78" customFormat="1" ht="15.75" customHeight="1">
      <c r="A8" s="552" t="s">
        <v>374</v>
      </c>
      <c r="B8" s="682">
        <v>129</v>
      </c>
      <c r="C8" s="684">
        <v>62745</v>
      </c>
      <c r="D8" s="78" t="s">
        <v>457</v>
      </c>
      <c r="E8" s="203">
        <v>53650</v>
      </c>
      <c r="F8" s="118" t="s">
        <v>457</v>
      </c>
      <c r="G8" s="204">
        <v>53650</v>
      </c>
      <c r="H8" s="78" t="s">
        <v>457</v>
      </c>
      <c r="I8" s="78" t="s">
        <v>457</v>
      </c>
      <c r="J8" s="78" t="s">
        <v>457</v>
      </c>
      <c r="K8" s="309" t="s">
        <v>457</v>
      </c>
      <c r="L8" s="509" t="s">
        <v>823</v>
      </c>
    </row>
    <row r="9" spans="1:12" s="78" customFormat="1" ht="15.75" customHeight="1">
      <c r="A9" s="552" t="s">
        <v>375</v>
      </c>
      <c r="B9" s="682">
        <v>43</v>
      </c>
      <c r="C9" s="684">
        <v>124003</v>
      </c>
      <c r="D9" s="78" t="s">
        <v>358</v>
      </c>
      <c r="E9" s="205" t="s">
        <v>359</v>
      </c>
      <c r="F9" s="204" t="s">
        <v>360</v>
      </c>
      <c r="G9" s="204" t="s">
        <v>361</v>
      </c>
      <c r="H9" s="78" t="s">
        <v>457</v>
      </c>
      <c r="I9" s="78" t="s">
        <v>457</v>
      </c>
      <c r="J9" s="78">
        <v>2</v>
      </c>
      <c r="K9" s="310">
        <v>121155</v>
      </c>
      <c r="L9" s="510" t="s">
        <v>824</v>
      </c>
    </row>
    <row r="10" spans="1:12" s="78" customFormat="1" ht="15.75" customHeight="1">
      <c r="A10" s="552" t="s">
        <v>376</v>
      </c>
      <c r="B10" s="682">
        <v>129</v>
      </c>
      <c r="C10" s="684">
        <v>62534</v>
      </c>
      <c r="D10" s="78" t="s">
        <v>457</v>
      </c>
      <c r="E10" s="206">
        <v>53650</v>
      </c>
      <c r="F10" s="118" t="s">
        <v>457</v>
      </c>
      <c r="G10" s="204">
        <v>53650</v>
      </c>
      <c r="H10" s="78" t="s">
        <v>457</v>
      </c>
      <c r="I10" s="78" t="s">
        <v>457</v>
      </c>
      <c r="J10" s="202" t="s">
        <v>457</v>
      </c>
      <c r="K10" s="310" t="s">
        <v>457</v>
      </c>
      <c r="L10" s="510" t="s">
        <v>825</v>
      </c>
    </row>
    <row r="11" spans="1:12" s="78" customFormat="1" ht="15.75" customHeight="1">
      <c r="A11" s="552" t="s">
        <v>377</v>
      </c>
      <c r="B11" s="682">
        <v>23</v>
      </c>
      <c r="C11" s="684">
        <v>153430</v>
      </c>
      <c r="D11" s="78" t="s">
        <v>358</v>
      </c>
      <c r="E11" s="202" t="s">
        <v>362</v>
      </c>
      <c r="F11" s="204" t="s">
        <v>360</v>
      </c>
      <c r="G11" s="204" t="s">
        <v>361</v>
      </c>
      <c r="H11" s="78" t="s">
        <v>457</v>
      </c>
      <c r="I11" s="78" t="s">
        <v>457</v>
      </c>
      <c r="J11" s="202">
        <v>2</v>
      </c>
      <c r="K11" s="310">
        <v>121155</v>
      </c>
      <c r="L11" s="510" t="s">
        <v>826</v>
      </c>
    </row>
    <row r="12" spans="1:12" s="78" customFormat="1" ht="15.75" customHeight="1">
      <c r="A12" s="552" t="s">
        <v>378</v>
      </c>
      <c r="B12" s="682">
        <v>137</v>
      </c>
      <c r="C12" s="684">
        <v>67730</v>
      </c>
      <c r="D12" s="78" t="s">
        <v>457</v>
      </c>
      <c r="E12" s="206">
        <v>58784</v>
      </c>
      <c r="F12" s="118" t="s">
        <v>457</v>
      </c>
      <c r="G12" s="204">
        <v>58784</v>
      </c>
      <c r="H12" s="78" t="s">
        <v>457</v>
      </c>
      <c r="I12" s="78" t="s">
        <v>457</v>
      </c>
      <c r="J12" s="202" t="s">
        <v>457</v>
      </c>
      <c r="K12" s="310" t="s">
        <v>457</v>
      </c>
      <c r="L12" s="510" t="s">
        <v>802</v>
      </c>
    </row>
    <row r="13" spans="1:12" s="78" customFormat="1" ht="15.75" customHeight="1">
      <c r="A13" s="552" t="s">
        <v>379</v>
      </c>
      <c r="B13" s="682">
        <v>25</v>
      </c>
      <c r="C13" s="684">
        <v>159504</v>
      </c>
      <c r="D13" s="78" t="s">
        <v>358</v>
      </c>
      <c r="E13" s="202" t="s">
        <v>363</v>
      </c>
      <c r="F13" s="209">
        <v>-2</v>
      </c>
      <c r="G13" s="210">
        <v>-35558</v>
      </c>
      <c r="H13" s="78" t="s">
        <v>457</v>
      </c>
      <c r="I13" s="78" t="s">
        <v>457</v>
      </c>
      <c r="J13" s="202">
        <v>2</v>
      </c>
      <c r="K13" s="310">
        <v>121155</v>
      </c>
      <c r="L13" s="510" t="s">
        <v>803</v>
      </c>
    </row>
    <row r="14" spans="1:12" s="78" customFormat="1" ht="15.75" customHeight="1">
      <c r="A14" s="552" t="s">
        <v>380</v>
      </c>
      <c r="B14" s="666">
        <v>137</v>
      </c>
      <c r="C14" s="685">
        <v>67730</v>
      </c>
      <c r="D14" s="205" t="s">
        <v>457</v>
      </c>
      <c r="E14" s="206">
        <v>58784</v>
      </c>
      <c r="F14" s="205" t="s">
        <v>457</v>
      </c>
      <c r="G14" s="206">
        <v>58784</v>
      </c>
      <c r="H14" s="205" t="s">
        <v>527</v>
      </c>
      <c r="I14" s="205" t="s">
        <v>527</v>
      </c>
      <c r="J14" s="202" t="s">
        <v>457</v>
      </c>
      <c r="K14" s="310" t="s">
        <v>457</v>
      </c>
      <c r="L14" s="510" t="s">
        <v>804</v>
      </c>
    </row>
    <row r="15" spans="1:12" s="78" customFormat="1" ht="15.75" customHeight="1">
      <c r="A15" s="552" t="s">
        <v>381</v>
      </c>
      <c r="B15" s="666">
        <v>25</v>
      </c>
      <c r="C15" s="685">
        <v>159505</v>
      </c>
      <c r="D15" s="205" t="s">
        <v>358</v>
      </c>
      <c r="E15" s="202" t="s">
        <v>363</v>
      </c>
      <c r="F15" s="211">
        <v>-2</v>
      </c>
      <c r="G15" s="212">
        <v>-35558</v>
      </c>
      <c r="H15" s="205" t="s">
        <v>527</v>
      </c>
      <c r="I15" s="205" t="s">
        <v>527</v>
      </c>
      <c r="J15" s="202">
        <v>2</v>
      </c>
      <c r="K15" s="310">
        <v>121155</v>
      </c>
      <c r="L15" s="340" t="s">
        <v>760</v>
      </c>
    </row>
    <row r="16" spans="1:12" s="75" customFormat="1" ht="15.75" customHeight="1">
      <c r="A16" s="87" t="s">
        <v>382</v>
      </c>
      <c r="B16" s="668">
        <v>162</v>
      </c>
      <c r="C16" s="686">
        <v>227235</v>
      </c>
      <c r="D16" s="217">
        <v>2</v>
      </c>
      <c r="E16" s="218">
        <v>215497</v>
      </c>
      <c r="F16" s="75" t="s">
        <v>457</v>
      </c>
      <c r="G16" s="218">
        <v>94342</v>
      </c>
      <c r="H16" s="217" t="s">
        <v>527</v>
      </c>
      <c r="I16" s="217" t="s">
        <v>527</v>
      </c>
      <c r="J16" s="217">
        <v>2</v>
      </c>
      <c r="K16" s="311">
        <v>121155</v>
      </c>
      <c r="L16" s="75" t="s">
        <v>382</v>
      </c>
    </row>
    <row r="17" spans="1:12" s="213" customFormat="1" ht="15.75" customHeight="1">
      <c r="A17" s="287" t="s">
        <v>383</v>
      </c>
      <c r="B17" s="683">
        <f>SUM(D17,B33)</f>
        <v>181</v>
      </c>
      <c r="C17" s="687">
        <f>SUM(E17,C33)</f>
        <v>227499</v>
      </c>
      <c r="D17" s="306">
        <v>3</v>
      </c>
      <c r="E17" s="307">
        <f>SUM(G17,I17,K17)</f>
        <v>215497</v>
      </c>
      <c r="F17" s="308" t="s">
        <v>418</v>
      </c>
      <c r="G17" s="306">
        <v>94342</v>
      </c>
      <c r="H17" s="306">
        <v>2</v>
      </c>
      <c r="I17" s="306">
        <v>121155</v>
      </c>
      <c r="J17" s="306" t="s">
        <v>559</v>
      </c>
      <c r="K17" s="312" t="s">
        <v>559</v>
      </c>
      <c r="L17" s="308" t="s">
        <v>383</v>
      </c>
    </row>
    <row r="18" spans="1:24" s="216" customFormat="1" ht="15" customHeight="1">
      <c r="A18" s="214"/>
      <c r="B18" s="88"/>
      <c r="C18" s="88"/>
      <c r="D18" s="88"/>
      <c r="E18" s="88"/>
      <c r="F18" s="215"/>
      <c r="G18" s="88"/>
      <c r="H18" s="215"/>
      <c r="I18" s="88"/>
      <c r="J18" s="215"/>
      <c r="K18" s="88"/>
      <c r="L18" s="88"/>
      <c r="M18" s="88"/>
      <c r="N18" s="88"/>
      <c r="O18" s="88"/>
      <c r="P18" s="88"/>
      <c r="Q18" s="88"/>
      <c r="R18" s="1044"/>
      <c r="S18" s="1044"/>
      <c r="T18" s="1044"/>
      <c r="U18" s="1044"/>
      <c r="V18" s="1044"/>
      <c r="W18" s="1044"/>
      <c r="X18" s="1044"/>
    </row>
    <row r="19" spans="1:24" s="826" customFormat="1" ht="15.75" customHeight="1">
      <c r="A19" s="1048" t="s">
        <v>366</v>
      </c>
      <c r="B19" s="749"/>
      <c r="C19" s="1051" t="s">
        <v>369</v>
      </c>
      <c r="D19" s="951"/>
      <c r="E19" s="951"/>
      <c r="F19" s="951"/>
      <c r="G19" s="951"/>
      <c r="H19" s="951"/>
      <c r="I19" s="951"/>
      <c r="J19" s="951"/>
      <c r="K19" s="951"/>
      <c r="L19" s="972"/>
      <c r="N19" s="827"/>
      <c r="O19" s="827"/>
      <c r="P19" s="827"/>
      <c r="Q19" s="827"/>
      <c r="R19" s="828"/>
      <c r="S19" s="828"/>
      <c r="T19" s="828"/>
      <c r="U19" s="828"/>
      <c r="V19" s="828"/>
      <c r="W19" s="828"/>
      <c r="X19" s="829"/>
    </row>
    <row r="20" spans="1:25" s="826" customFormat="1" ht="15.75" customHeight="1">
      <c r="A20" s="1049"/>
      <c r="B20" s="830" t="s">
        <v>371</v>
      </c>
      <c r="C20" s="831"/>
      <c r="D20" s="830" t="s">
        <v>337</v>
      </c>
      <c r="E20" s="831"/>
      <c r="F20" s="832" t="s">
        <v>338</v>
      </c>
      <c r="G20" s="833"/>
      <c r="H20" s="830" t="s">
        <v>339</v>
      </c>
      <c r="I20" s="116"/>
      <c r="J20" s="830" t="s">
        <v>340</v>
      </c>
      <c r="K20" s="116"/>
      <c r="L20" s="832" t="s">
        <v>341</v>
      </c>
      <c r="M20" s="116"/>
      <c r="N20" s="1035" t="s">
        <v>770</v>
      </c>
      <c r="O20" s="827"/>
      <c r="P20" s="827"/>
      <c r="Q20" s="827"/>
      <c r="R20" s="827"/>
      <c r="S20" s="834"/>
      <c r="T20" s="834"/>
      <c r="V20" s="836"/>
      <c r="W20" s="827"/>
      <c r="X20" s="836"/>
      <c r="Y20" s="829"/>
    </row>
    <row r="21" spans="1:25" s="842" customFormat="1" ht="15.75" customHeight="1">
      <c r="A21" s="1049"/>
      <c r="B21" s="837" t="s">
        <v>346</v>
      </c>
      <c r="C21" s="837"/>
      <c r="D21" s="837" t="s">
        <v>347</v>
      </c>
      <c r="E21" s="837"/>
      <c r="F21" s="838" t="s">
        <v>352</v>
      </c>
      <c r="G21" s="839"/>
      <c r="H21" s="837" t="s">
        <v>353</v>
      </c>
      <c r="I21" s="839"/>
      <c r="J21" s="837" t="s">
        <v>354</v>
      </c>
      <c r="K21" s="839"/>
      <c r="L21" s="837" t="s">
        <v>355</v>
      </c>
      <c r="M21" s="837"/>
      <c r="N21" s="1036"/>
      <c r="O21" s="840"/>
      <c r="P21" s="840"/>
      <c r="Q21" s="840"/>
      <c r="R21" s="840"/>
      <c r="S21" s="841"/>
      <c r="T21" s="841"/>
      <c r="V21" s="843"/>
      <c r="W21" s="844"/>
      <c r="X21" s="845"/>
      <c r="Y21" s="846"/>
    </row>
    <row r="22" spans="1:25" s="842" customFormat="1" ht="15.75" customHeight="1">
      <c r="A22" s="1049"/>
      <c r="B22" s="847" t="s">
        <v>348</v>
      </c>
      <c r="C22" s="830" t="s">
        <v>495</v>
      </c>
      <c r="D22" s="848" t="s">
        <v>348</v>
      </c>
      <c r="E22" s="830" t="s">
        <v>495</v>
      </c>
      <c r="F22" s="849" t="s">
        <v>348</v>
      </c>
      <c r="G22" s="847" t="s">
        <v>495</v>
      </c>
      <c r="H22" s="850" t="s">
        <v>348</v>
      </c>
      <c r="I22" s="847" t="s">
        <v>495</v>
      </c>
      <c r="J22" s="346" t="s">
        <v>373</v>
      </c>
      <c r="K22" s="847" t="s">
        <v>495</v>
      </c>
      <c r="L22" s="851" t="s">
        <v>348</v>
      </c>
      <c r="M22" s="830" t="s">
        <v>495</v>
      </c>
      <c r="N22" s="1036"/>
      <c r="O22" s="840"/>
      <c r="P22" s="840"/>
      <c r="Q22" s="840"/>
      <c r="R22" s="840"/>
      <c r="S22" s="840"/>
      <c r="T22" s="840"/>
      <c r="V22" s="843"/>
      <c r="W22" s="844"/>
      <c r="X22" s="845"/>
      <c r="Y22" s="846"/>
    </row>
    <row r="23" spans="1:25" s="842" customFormat="1" ht="15.75" customHeight="1">
      <c r="A23" s="1050"/>
      <c r="B23" s="839" t="s">
        <v>357</v>
      </c>
      <c r="C23" s="837" t="s">
        <v>349</v>
      </c>
      <c r="D23" s="839" t="s">
        <v>357</v>
      </c>
      <c r="E23" s="852" t="s">
        <v>349</v>
      </c>
      <c r="F23" s="839" t="s">
        <v>357</v>
      </c>
      <c r="G23" s="839" t="s">
        <v>349</v>
      </c>
      <c r="H23" s="839" t="s">
        <v>357</v>
      </c>
      <c r="I23" s="839" t="s">
        <v>349</v>
      </c>
      <c r="J23" s="839" t="s">
        <v>357</v>
      </c>
      <c r="K23" s="839" t="s">
        <v>349</v>
      </c>
      <c r="L23" s="839" t="s">
        <v>357</v>
      </c>
      <c r="M23" s="837" t="s">
        <v>349</v>
      </c>
      <c r="N23" s="1037"/>
      <c r="O23" s="840"/>
      <c r="P23" s="840"/>
      <c r="Q23" s="840"/>
      <c r="R23" s="840"/>
      <c r="S23" s="840"/>
      <c r="T23" s="840"/>
      <c r="V23" s="843"/>
      <c r="W23" s="844"/>
      <c r="X23" s="845"/>
      <c r="Y23" s="846"/>
    </row>
    <row r="24" spans="1:25" s="193" customFormat="1" ht="15.75" customHeight="1">
      <c r="A24" s="552" t="s">
        <v>374</v>
      </c>
      <c r="B24" s="688">
        <v>129</v>
      </c>
      <c r="C24" s="689">
        <v>9095</v>
      </c>
      <c r="D24" s="692">
        <v>98</v>
      </c>
      <c r="E24" s="692">
        <v>236</v>
      </c>
      <c r="F24" s="692">
        <v>21</v>
      </c>
      <c r="G24" s="124">
        <v>2343</v>
      </c>
      <c r="H24" s="692">
        <v>9</v>
      </c>
      <c r="I24" s="694">
        <v>6493</v>
      </c>
      <c r="J24" s="124" t="s">
        <v>457</v>
      </c>
      <c r="K24" s="78" t="s">
        <v>457</v>
      </c>
      <c r="L24" s="124">
        <v>1</v>
      </c>
      <c r="M24" s="205">
        <v>23</v>
      </c>
      <c r="N24" s="509" t="s">
        <v>806</v>
      </c>
      <c r="O24" s="170"/>
      <c r="P24" s="170"/>
      <c r="Q24" s="170"/>
      <c r="R24" s="170"/>
      <c r="S24" s="170"/>
      <c r="T24" s="170"/>
      <c r="W24" s="194"/>
      <c r="X24" s="195"/>
      <c r="Y24" s="196"/>
    </row>
    <row r="25" spans="1:25" s="193" customFormat="1" ht="15.75" customHeight="1">
      <c r="A25" s="552" t="s">
        <v>375</v>
      </c>
      <c r="B25" s="688">
        <v>41</v>
      </c>
      <c r="C25" s="689">
        <v>2848</v>
      </c>
      <c r="D25" s="692">
        <v>22</v>
      </c>
      <c r="E25" s="692">
        <v>67</v>
      </c>
      <c r="F25" s="692">
        <v>15</v>
      </c>
      <c r="G25" s="124">
        <v>1368</v>
      </c>
      <c r="H25" s="692">
        <v>3</v>
      </c>
      <c r="I25" s="694">
        <v>1243</v>
      </c>
      <c r="J25" s="124">
        <v>1</v>
      </c>
      <c r="K25" s="78">
        <v>171</v>
      </c>
      <c r="L25" s="124" t="s">
        <v>527</v>
      </c>
      <c r="M25" s="205" t="s">
        <v>527</v>
      </c>
      <c r="N25" s="510" t="s">
        <v>807</v>
      </c>
      <c r="O25" s="170"/>
      <c r="P25" s="170"/>
      <c r="Q25" s="170"/>
      <c r="R25" s="170"/>
      <c r="S25" s="170"/>
      <c r="T25" s="170"/>
      <c r="W25" s="194"/>
      <c r="X25" s="195"/>
      <c r="Y25" s="196"/>
    </row>
    <row r="26" spans="1:25" s="193" customFormat="1" ht="15.75" customHeight="1">
      <c r="A26" s="552" t="s">
        <v>376</v>
      </c>
      <c r="B26" s="689">
        <v>129</v>
      </c>
      <c r="C26" s="689">
        <v>8884</v>
      </c>
      <c r="D26" s="692">
        <v>98</v>
      </c>
      <c r="E26" s="692">
        <v>237</v>
      </c>
      <c r="F26" s="693">
        <v>21</v>
      </c>
      <c r="G26" s="119">
        <v>2279</v>
      </c>
      <c r="H26" s="693">
        <v>9</v>
      </c>
      <c r="I26" s="695">
        <v>6345</v>
      </c>
      <c r="J26" s="25" t="s">
        <v>559</v>
      </c>
      <c r="K26" s="207" t="s">
        <v>559</v>
      </c>
      <c r="L26" s="25">
        <v>1</v>
      </c>
      <c r="M26" s="205">
        <v>23</v>
      </c>
      <c r="N26" s="510" t="s">
        <v>808</v>
      </c>
      <c r="O26" s="170"/>
      <c r="P26" s="170"/>
      <c r="Q26" s="170"/>
      <c r="R26" s="170"/>
      <c r="S26" s="170"/>
      <c r="T26" s="170"/>
      <c r="W26" s="194"/>
      <c r="X26" s="195"/>
      <c r="Y26" s="196"/>
    </row>
    <row r="27" spans="1:25" s="193" customFormat="1" ht="15.75" customHeight="1">
      <c r="A27" s="552" t="s">
        <v>377</v>
      </c>
      <c r="B27" s="689">
        <v>21</v>
      </c>
      <c r="C27" s="689">
        <v>2785</v>
      </c>
      <c r="D27" s="692">
        <v>2</v>
      </c>
      <c r="E27" s="692">
        <v>4</v>
      </c>
      <c r="F27" s="693">
        <v>15</v>
      </c>
      <c r="G27" s="119">
        <v>1367</v>
      </c>
      <c r="H27" s="693">
        <v>3</v>
      </c>
      <c r="I27" s="695">
        <v>1243</v>
      </c>
      <c r="J27" s="25">
        <v>1</v>
      </c>
      <c r="K27" s="78">
        <v>171</v>
      </c>
      <c r="L27" s="25" t="s">
        <v>457</v>
      </c>
      <c r="M27" s="208" t="s">
        <v>457</v>
      </c>
      <c r="N27" s="510" t="s">
        <v>809</v>
      </c>
      <c r="O27" s="170"/>
      <c r="P27" s="170"/>
      <c r="Q27" s="170"/>
      <c r="R27" s="170"/>
      <c r="S27" s="170"/>
      <c r="T27" s="170"/>
      <c r="W27" s="194"/>
      <c r="X27" s="195"/>
      <c r="Y27" s="196"/>
    </row>
    <row r="28" spans="1:25" ht="15.75" customHeight="1">
      <c r="A28" s="552" t="s">
        <v>378</v>
      </c>
      <c r="B28" s="689">
        <v>137</v>
      </c>
      <c r="C28" s="689">
        <v>8946</v>
      </c>
      <c r="D28" s="692">
        <v>105</v>
      </c>
      <c r="E28" s="692">
        <v>252</v>
      </c>
      <c r="F28" s="693">
        <v>22</v>
      </c>
      <c r="G28" s="119">
        <v>2326</v>
      </c>
      <c r="H28" s="693">
        <v>9</v>
      </c>
      <c r="I28" s="695">
        <v>6345</v>
      </c>
      <c r="J28" s="25" t="s">
        <v>559</v>
      </c>
      <c r="K28" s="207" t="s">
        <v>559</v>
      </c>
      <c r="L28" s="25">
        <v>1</v>
      </c>
      <c r="M28" s="205">
        <v>23</v>
      </c>
      <c r="N28" s="510" t="s">
        <v>810</v>
      </c>
      <c r="T28"/>
      <c r="V28" s="198"/>
      <c r="W28" s="199"/>
      <c r="X28" s="200"/>
      <c r="Y28" s="197"/>
    </row>
    <row r="29" spans="1:25" ht="15.75" customHeight="1">
      <c r="A29" s="552" t="s">
        <v>379</v>
      </c>
      <c r="B29" s="689">
        <v>23</v>
      </c>
      <c r="C29" s="689">
        <v>2792</v>
      </c>
      <c r="D29" s="692">
        <v>4</v>
      </c>
      <c r="E29" s="692">
        <v>10</v>
      </c>
      <c r="F29" s="693">
        <v>15</v>
      </c>
      <c r="G29" s="119">
        <v>1368</v>
      </c>
      <c r="H29" s="693">
        <v>3</v>
      </c>
      <c r="I29" s="695">
        <v>1243</v>
      </c>
      <c r="J29" s="25">
        <v>1</v>
      </c>
      <c r="K29" s="78">
        <v>171</v>
      </c>
      <c r="L29" s="25" t="s">
        <v>457</v>
      </c>
      <c r="M29" s="208" t="s">
        <v>457</v>
      </c>
      <c r="N29" s="510" t="s">
        <v>811</v>
      </c>
      <c r="T29"/>
      <c r="V29" s="198"/>
      <c r="W29" s="199"/>
      <c r="X29" s="200"/>
      <c r="Y29" s="197"/>
    </row>
    <row r="30" spans="1:25" ht="15.75" customHeight="1">
      <c r="A30" s="552" t="s">
        <v>380</v>
      </c>
      <c r="B30" s="689">
        <v>137</v>
      </c>
      <c r="C30" s="689">
        <v>8946</v>
      </c>
      <c r="D30" s="692">
        <v>105</v>
      </c>
      <c r="E30" s="692">
        <v>252</v>
      </c>
      <c r="F30" s="692">
        <v>22</v>
      </c>
      <c r="G30" s="202">
        <v>2326</v>
      </c>
      <c r="H30" s="692">
        <v>9</v>
      </c>
      <c r="I30" s="694">
        <v>6345</v>
      </c>
      <c r="J30" s="557" t="s">
        <v>457</v>
      </c>
      <c r="K30" s="202" t="s">
        <v>457</v>
      </c>
      <c r="L30" s="25">
        <v>1</v>
      </c>
      <c r="M30" s="205">
        <v>23</v>
      </c>
      <c r="N30" s="510" t="s">
        <v>812</v>
      </c>
      <c r="T30"/>
      <c r="V30" s="198"/>
      <c r="W30" s="199"/>
      <c r="X30" s="200"/>
      <c r="Y30" s="197"/>
    </row>
    <row r="31" spans="1:25" ht="15.75" customHeight="1">
      <c r="A31" s="552" t="s">
        <v>381</v>
      </c>
      <c r="B31" s="689">
        <v>23</v>
      </c>
      <c r="C31" s="689">
        <v>2792</v>
      </c>
      <c r="D31" s="692">
        <v>4</v>
      </c>
      <c r="E31" s="692">
        <v>10</v>
      </c>
      <c r="F31" s="692">
        <v>15</v>
      </c>
      <c r="G31" s="202">
        <v>1368</v>
      </c>
      <c r="H31" s="692">
        <v>3</v>
      </c>
      <c r="I31" s="694">
        <v>1243</v>
      </c>
      <c r="J31" s="557">
        <v>1</v>
      </c>
      <c r="K31" s="202">
        <v>171</v>
      </c>
      <c r="L31" s="557" t="s">
        <v>457</v>
      </c>
      <c r="M31" s="202" t="s">
        <v>457</v>
      </c>
      <c r="N31" s="510" t="s">
        <v>813</v>
      </c>
      <c r="T31"/>
      <c r="V31" s="198"/>
      <c r="W31" s="199"/>
      <c r="X31" s="200"/>
      <c r="Y31" s="197"/>
    </row>
    <row r="32" spans="1:25" ht="15.75" customHeight="1">
      <c r="A32" s="87" t="s">
        <v>382</v>
      </c>
      <c r="B32" s="690">
        <v>160</v>
      </c>
      <c r="C32" s="690">
        <v>11738</v>
      </c>
      <c r="D32" s="668">
        <v>109</v>
      </c>
      <c r="E32" s="668">
        <v>262</v>
      </c>
      <c r="F32" s="668">
        <v>37</v>
      </c>
      <c r="G32" s="217">
        <v>3694</v>
      </c>
      <c r="H32" s="668">
        <v>12</v>
      </c>
      <c r="I32" s="664">
        <v>7588</v>
      </c>
      <c r="J32" s="127">
        <v>1</v>
      </c>
      <c r="K32" s="217">
        <v>171</v>
      </c>
      <c r="L32" s="127">
        <v>1</v>
      </c>
      <c r="M32" s="120">
        <v>23</v>
      </c>
      <c r="N32" s="95" t="s">
        <v>382</v>
      </c>
      <c r="T32"/>
      <c r="V32" s="198"/>
      <c r="W32" s="199"/>
      <c r="X32" s="200"/>
      <c r="Y32" s="197"/>
    </row>
    <row r="33" spans="1:25" ht="15.75" customHeight="1">
      <c r="A33" s="287" t="s">
        <v>383</v>
      </c>
      <c r="B33" s="691">
        <v>178</v>
      </c>
      <c r="C33" s="691">
        <v>12002</v>
      </c>
      <c r="D33" s="683">
        <v>115</v>
      </c>
      <c r="E33" s="683">
        <v>276</v>
      </c>
      <c r="F33" s="683">
        <v>50</v>
      </c>
      <c r="G33" s="306">
        <v>3945</v>
      </c>
      <c r="H33" s="683">
        <v>11</v>
      </c>
      <c r="I33" s="696">
        <v>7588</v>
      </c>
      <c r="J33" s="558">
        <v>1</v>
      </c>
      <c r="K33" s="306">
        <v>171</v>
      </c>
      <c r="L33" s="558">
        <v>1</v>
      </c>
      <c r="M33" s="292">
        <v>23</v>
      </c>
      <c r="N33" s="290" t="s">
        <v>383</v>
      </c>
      <c r="T33"/>
      <c r="V33" s="198"/>
      <c r="W33" s="199"/>
      <c r="X33" s="200"/>
      <c r="Y33" s="197"/>
    </row>
    <row r="34" spans="1:14" s="277" customFormat="1" ht="15.75" customHeight="1">
      <c r="A34" s="313" t="s">
        <v>821</v>
      </c>
      <c r="B34" s="314"/>
      <c r="C34" s="314"/>
      <c r="G34" s="277" t="s">
        <v>652</v>
      </c>
      <c r="H34" s="1047" t="s">
        <v>653</v>
      </c>
      <c r="I34" s="1047"/>
      <c r="J34" s="1047"/>
      <c r="K34" s="1047"/>
      <c r="L34" s="1047"/>
      <c r="M34" s="1047"/>
      <c r="N34" s="1047"/>
    </row>
    <row r="35" spans="1:24" s="554" customFormat="1" ht="15.75" customHeight="1">
      <c r="A35" s="553" t="s">
        <v>850</v>
      </c>
      <c r="B35" s="21"/>
      <c r="C35" s="21"/>
      <c r="D35" s="21"/>
      <c r="E35" s="21"/>
      <c r="F35" s="77"/>
      <c r="I35" s="21"/>
      <c r="J35" s="742" t="s">
        <v>851</v>
      </c>
      <c r="K35" s="21"/>
      <c r="L35" s="21"/>
      <c r="M35" s="21"/>
      <c r="N35" s="9"/>
      <c r="O35" s="9"/>
      <c r="P35" s="9"/>
      <c r="Q35" s="9"/>
      <c r="R35" s="9"/>
      <c r="S35" s="9"/>
      <c r="V35" s="555"/>
      <c r="W35" s="556"/>
      <c r="X35" s="553"/>
    </row>
    <row r="36" spans="1:23" ht="15.75" customHeight="1">
      <c r="A36" s="1045" t="s">
        <v>822</v>
      </c>
      <c r="B36" s="1045"/>
      <c r="C36" s="1045"/>
      <c r="D36" s="1045"/>
      <c r="E36" s="1045"/>
      <c r="F36" s="1045"/>
      <c r="G36" s="1045"/>
      <c r="H36" s="215"/>
      <c r="I36" s="88"/>
      <c r="J36" s="215"/>
      <c r="K36" s="88"/>
      <c r="L36" s="88"/>
      <c r="M36" s="88"/>
      <c r="V36" s="199"/>
      <c r="W36" s="200"/>
    </row>
    <row r="37" spans="1:23" ht="14.25">
      <c r="A37" s="196"/>
      <c r="B37" s="170"/>
      <c r="C37" s="170"/>
      <c r="D37" s="170"/>
      <c r="E37" s="170"/>
      <c r="F37" s="192"/>
      <c r="G37" s="170"/>
      <c r="H37" s="192"/>
      <c r="I37" s="170"/>
      <c r="J37" s="192"/>
      <c r="K37" s="170"/>
      <c r="L37" s="170"/>
      <c r="M37" s="170"/>
      <c r="V37" s="199"/>
      <c r="W37" s="200"/>
    </row>
    <row r="38" spans="1:23" ht="14.25">
      <c r="A38" s="196"/>
      <c r="B38" s="170"/>
      <c r="C38" s="170"/>
      <c r="D38" s="170"/>
      <c r="E38" s="170"/>
      <c r="F38" s="192"/>
      <c r="G38" s="170"/>
      <c r="H38" s="192"/>
      <c r="I38" s="170"/>
      <c r="J38" s="192"/>
      <c r="K38" s="170"/>
      <c r="L38" s="170"/>
      <c r="M38" s="170"/>
      <c r="V38" s="199"/>
      <c r="W38" s="200"/>
    </row>
    <row r="39" spans="1:23" ht="14.25">
      <c r="A39" s="196"/>
      <c r="B39" s="170"/>
      <c r="C39" s="170"/>
      <c r="D39" s="170"/>
      <c r="E39" s="170"/>
      <c r="F39" s="170"/>
      <c r="G39" s="170"/>
      <c r="H39" s="192"/>
      <c r="I39" s="170"/>
      <c r="J39" s="170"/>
      <c r="K39" s="170"/>
      <c r="L39" s="170"/>
      <c r="M39" s="170"/>
      <c r="V39" s="199"/>
      <c r="W39" s="200"/>
    </row>
    <row r="40" spans="1:23" ht="14.25">
      <c r="A40" s="196"/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V40" s="199"/>
      <c r="W40" s="200"/>
    </row>
    <row r="41" spans="1:23" ht="14.25">
      <c r="A41" s="196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V41" s="199"/>
      <c r="W41" s="200"/>
    </row>
    <row r="42" spans="1:23" ht="14.25">
      <c r="A42" s="196"/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V42" s="199"/>
      <c r="W42" s="200"/>
    </row>
    <row r="43" spans="1:23" ht="14.25">
      <c r="A43" s="196"/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V43" s="199"/>
      <c r="W43" s="200"/>
    </row>
    <row r="44" spans="22:23" ht="12.75">
      <c r="V44" s="199"/>
      <c r="W44" s="200"/>
    </row>
    <row r="45" spans="22:23" ht="12.75">
      <c r="V45" s="199"/>
      <c r="W45" s="200"/>
    </row>
    <row r="46" spans="22:23" ht="12.75">
      <c r="V46" s="199"/>
      <c r="W46" s="200"/>
    </row>
    <row r="47" spans="22:23" ht="12.75">
      <c r="V47" s="199"/>
      <c r="W47" s="200"/>
    </row>
    <row r="48" spans="22:23" ht="12.75">
      <c r="V48" s="199"/>
      <c r="W48" s="200"/>
    </row>
    <row r="49" spans="22:23" ht="12.75">
      <c r="V49" s="199"/>
      <c r="W49" s="201"/>
    </row>
    <row r="50" spans="22:23" ht="12.75">
      <c r="V50" s="199"/>
      <c r="W50" s="201"/>
    </row>
    <row r="51" spans="22:23" ht="12.75">
      <c r="V51" s="199"/>
      <c r="W51" s="201"/>
    </row>
    <row r="52" spans="22:23" ht="12.75">
      <c r="V52" s="199"/>
      <c r="W52" s="201"/>
    </row>
    <row r="53" spans="22:23" ht="12.75">
      <c r="V53" s="199"/>
      <c r="W53" s="201"/>
    </row>
    <row r="54" spans="22:23" ht="12.75">
      <c r="V54" s="199"/>
      <c r="W54" s="201"/>
    </row>
    <row r="55" spans="22:23" ht="12.75">
      <c r="V55" s="199"/>
      <c r="W55" s="201"/>
    </row>
    <row r="56" spans="22:23" ht="12.75">
      <c r="V56" s="199"/>
      <c r="W56" s="201"/>
    </row>
    <row r="57" spans="22:23" ht="12.75">
      <c r="V57" s="199"/>
      <c r="W57" s="201"/>
    </row>
    <row r="58" spans="22:23" ht="12.75">
      <c r="V58" s="199"/>
      <c r="W58" s="201"/>
    </row>
    <row r="59" spans="22:23" ht="12.75">
      <c r="V59" s="199"/>
      <c r="W59" s="201"/>
    </row>
    <row r="60" spans="22:23" ht="12.75">
      <c r="V60" s="199"/>
      <c r="W60" s="201"/>
    </row>
    <row r="61" spans="22:23" ht="12.75">
      <c r="V61" s="199"/>
      <c r="W61" s="201"/>
    </row>
    <row r="62" spans="22:23" ht="12.75">
      <c r="V62" s="199"/>
      <c r="W62" s="201"/>
    </row>
    <row r="63" spans="22:23" ht="12.75">
      <c r="V63" s="199"/>
      <c r="W63" s="201"/>
    </row>
    <row r="64" spans="22:23" ht="12.75">
      <c r="V64" s="199"/>
      <c r="W64" s="201"/>
    </row>
    <row r="65" spans="22:23" ht="12.75">
      <c r="V65" s="199"/>
      <c r="W65" s="201"/>
    </row>
    <row r="66" spans="22:23" ht="12.75">
      <c r="V66" s="199"/>
      <c r="W66" s="201"/>
    </row>
    <row r="67" spans="22:23" ht="12.75">
      <c r="V67" s="199"/>
      <c r="W67" s="201"/>
    </row>
    <row r="68" spans="22:23" ht="12.75">
      <c r="V68" s="199"/>
      <c r="W68" s="201"/>
    </row>
  </sheetData>
  <mergeCells count="11">
    <mergeCell ref="A1:M1"/>
    <mergeCell ref="A3:A7"/>
    <mergeCell ref="D3:K3"/>
    <mergeCell ref="C19:L19"/>
    <mergeCell ref="L3:L7"/>
    <mergeCell ref="A19:A23"/>
    <mergeCell ref="N20:N23"/>
    <mergeCell ref="R18:X18"/>
    <mergeCell ref="A36:G36"/>
    <mergeCell ref="K2:L2"/>
    <mergeCell ref="H34:N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7">
      <selection activeCell="E8" sqref="E8"/>
    </sheetView>
  </sheetViews>
  <sheetFormatPr defaultColWidth="9.140625" defaultRowHeight="12.75"/>
  <cols>
    <col min="1" max="1" width="18.140625" style="10" customWidth="1"/>
    <col min="2" max="2" width="16.7109375" style="10" customWidth="1"/>
    <col min="3" max="3" width="17.7109375" style="10" customWidth="1"/>
    <col min="4" max="4" width="16.57421875" style="10" customWidth="1"/>
    <col min="5" max="7" width="15.57421875" style="10" customWidth="1"/>
    <col min="8" max="8" width="16.28125" style="10" customWidth="1"/>
    <col min="9" max="9" width="19.421875" style="10" customWidth="1"/>
    <col min="10" max="12" width="8.140625" style="10" customWidth="1"/>
    <col min="13" max="27" width="7.421875" style="10" customWidth="1"/>
    <col min="28" max="16384" width="9.140625" style="10" customWidth="1"/>
  </cols>
  <sheetData>
    <row r="1" spans="1:8" s="769" customFormat="1" ht="32.25" customHeight="1">
      <c r="A1" s="1055" t="s">
        <v>390</v>
      </c>
      <c r="B1" s="1055"/>
      <c r="C1" s="1055"/>
      <c r="D1" s="1055"/>
      <c r="E1" s="1055"/>
      <c r="F1" s="1055"/>
      <c r="G1" s="1055"/>
      <c r="H1" s="1055"/>
    </row>
    <row r="2" spans="1:8" s="40" customFormat="1" ht="18" customHeight="1">
      <c r="A2" s="40" t="s">
        <v>392</v>
      </c>
      <c r="H2" s="270" t="s">
        <v>393</v>
      </c>
    </row>
    <row r="3" spans="1:8" s="99" customFormat="1" ht="34.5" customHeight="1">
      <c r="A3" s="894" t="s">
        <v>423</v>
      </c>
      <c r="B3" s="863" t="s">
        <v>394</v>
      </c>
      <c r="C3" s="864" t="s">
        <v>395</v>
      </c>
      <c r="D3" s="1056" t="s">
        <v>396</v>
      </c>
      <c r="E3" s="972"/>
      <c r="F3" s="972"/>
      <c r="G3" s="972"/>
      <c r="H3" s="1056" t="s">
        <v>423</v>
      </c>
    </row>
    <row r="4" spans="1:8" s="99" customFormat="1" ht="34.5" customHeight="1">
      <c r="A4" s="981"/>
      <c r="B4" s="360" t="s">
        <v>384</v>
      </c>
      <c r="C4" s="360"/>
      <c r="D4" s="360"/>
      <c r="E4" s="344" t="s">
        <v>397</v>
      </c>
      <c r="F4" s="864" t="s">
        <v>398</v>
      </c>
      <c r="G4" s="865" t="s">
        <v>399</v>
      </c>
      <c r="H4" s="970"/>
    </row>
    <row r="5" spans="1:8" s="99" customFormat="1" ht="34.5" customHeight="1">
      <c r="A5" s="967"/>
      <c r="B5" s="114" t="s">
        <v>385</v>
      </c>
      <c r="C5" s="365" t="s">
        <v>386</v>
      </c>
      <c r="D5" s="816"/>
      <c r="E5" s="761" t="s">
        <v>387</v>
      </c>
      <c r="F5" s="762" t="s">
        <v>388</v>
      </c>
      <c r="G5" s="766" t="s">
        <v>389</v>
      </c>
      <c r="H5" s="968"/>
    </row>
    <row r="6" spans="1:8" s="21" customFormat="1" ht="26.25" customHeight="1">
      <c r="A6" s="743" t="s">
        <v>852</v>
      </c>
      <c r="B6" s="79">
        <v>17</v>
      </c>
      <c r="C6" s="78">
        <v>170.2</v>
      </c>
      <c r="D6" s="219">
        <f>E6+F6</f>
        <v>69.30000000000001</v>
      </c>
      <c r="E6" s="219">
        <v>33.2</v>
      </c>
      <c r="F6" s="219">
        <v>36.1</v>
      </c>
      <c r="G6" s="220">
        <f>E6/D6*100</f>
        <v>47.907647907647906</v>
      </c>
      <c r="H6" s="559" t="s">
        <v>806</v>
      </c>
    </row>
    <row r="7" spans="1:8" s="21" customFormat="1" ht="26.25" customHeight="1">
      <c r="A7" s="743" t="s">
        <v>375</v>
      </c>
      <c r="B7" s="79">
        <v>9</v>
      </c>
      <c r="C7" s="78">
        <v>85.6</v>
      </c>
      <c r="D7" s="219">
        <v>36.2</v>
      </c>
      <c r="E7" s="219">
        <v>11.9</v>
      </c>
      <c r="F7" s="219">
        <v>24.3</v>
      </c>
      <c r="G7" s="220">
        <f>E7/D7*100</f>
        <v>32.87292817679558</v>
      </c>
      <c r="H7" s="560" t="s">
        <v>814</v>
      </c>
    </row>
    <row r="8" spans="1:8" s="21" customFormat="1" ht="26.25" customHeight="1">
      <c r="A8" s="743" t="s">
        <v>853</v>
      </c>
      <c r="B8" s="78">
        <v>17</v>
      </c>
      <c r="C8" s="221">
        <v>170.2</v>
      </c>
      <c r="D8" s="221">
        <f>E8+F8</f>
        <v>78.4</v>
      </c>
      <c r="E8" s="219">
        <v>33.8</v>
      </c>
      <c r="F8" s="219">
        <v>44.6</v>
      </c>
      <c r="G8" s="220">
        <f>E8/D8*100</f>
        <v>43.11224489795918</v>
      </c>
      <c r="H8" s="560" t="s">
        <v>815</v>
      </c>
    </row>
    <row r="9" spans="1:8" s="21" customFormat="1" ht="26.25" customHeight="1">
      <c r="A9" s="743" t="s">
        <v>377</v>
      </c>
      <c r="B9" s="78">
        <v>9</v>
      </c>
      <c r="C9" s="221">
        <v>85.6</v>
      </c>
      <c r="D9" s="221">
        <v>137.3</v>
      </c>
      <c r="E9" s="219">
        <v>16.2</v>
      </c>
      <c r="F9" s="219">
        <v>121.2</v>
      </c>
      <c r="G9" s="220">
        <f>E9/D9*100</f>
        <v>11.798980335032773</v>
      </c>
      <c r="H9" s="560" t="s">
        <v>816</v>
      </c>
    </row>
    <row r="10" spans="1:8" s="21" customFormat="1" ht="26.25" customHeight="1">
      <c r="A10" s="743" t="s">
        <v>854</v>
      </c>
      <c r="B10" s="78">
        <v>17</v>
      </c>
      <c r="C10" s="221">
        <v>170.2</v>
      </c>
      <c r="D10" s="221">
        <v>78.4</v>
      </c>
      <c r="E10" s="219">
        <v>36.2</v>
      </c>
      <c r="F10" s="219">
        <v>42.3</v>
      </c>
      <c r="G10" s="220">
        <v>46.1</v>
      </c>
      <c r="H10" s="560" t="s">
        <v>817</v>
      </c>
    </row>
    <row r="11" spans="1:8" s="21" customFormat="1" ht="26.25" customHeight="1">
      <c r="A11" s="743" t="s">
        <v>379</v>
      </c>
      <c r="B11" s="78">
        <v>9</v>
      </c>
      <c r="C11" s="221">
        <v>85.6</v>
      </c>
      <c r="D11" s="221">
        <v>137.3</v>
      </c>
      <c r="E11" s="219">
        <v>21.2</v>
      </c>
      <c r="F11" s="219">
        <v>116.2</v>
      </c>
      <c r="G11" s="220">
        <f>E11/D11*100</f>
        <v>15.440640932265111</v>
      </c>
      <c r="H11" s="560" t="s">
        <v>818</v>
      </c>
    </row>
    <row r="12" spans="1:8" s="92" customFormat="1" ht="26.25" customHeight="1">
      <c r="A12" s="743" t="s">
        <v>855</v>
      </c>
      <c r="B12" s="75">
        <v>17</v>
      </c>
      <c r="C12" s="222">
        <v>170.2</v>
      </c>
      <c r="D12" s="222">
        <v>78.5</v>
      </c>
      <c r="E12" s="223">
        <v>40.1</v>
      </c>
      <c r="F12" s="223">
        <v>38.3</v>
      </c>
      <c r="G12" s="224">
        <v>51.2</v>
      </c>
      <c r="H12" s="560" t="s">
        <v>819</v>
      </c>
    </row>
    <row r="13" spans="1:8" s="74" customFormat="1" ht="26.25" customHeight="1">
      <c r="A13" s="743" t="s">
        <v>381</v>
      </c>
      <c r="B13" s="75">
        <v>9</v>
      </c>
      <c r="C13" s="222">
        <v>85.6</v>
      </c>
      <c r="D13" s="222">
        <v>137.3</v>
      </c>
      <c r="E13" s="223">
        <v>29.4</v>
      </c>
      <c r="F13" s="223">
        <v>108</v>
      </c>
      <c r="G13" s="220">
        <f>E13/D13*100</f>
        <v>21.412964311726142</v>
      </c>
      <c r="H13" s="560" t="s">
        <v>820</v>
      </c>
    </row>
    <row r="14" spans="1:8" s="92" customFormat="1" ht="26.25" customHeight="1">
      <c r="A14" s="87" t="s">
        <v>419</v>
      </c>
      <c r="B14" s="75">
        <v>26</v>
      </c>
      <c r="C14" s="222">
        <v>255.8</v>
      </c>
      <c r="D14" s="222">
        <v>215.8</v>
      </c>
      <c r="E14" s="223">
        <v>73.2</v>
      </c>
      <c r="F14" s="223">
        <v>142.6</v>
      </c>
      <c r="G14" s="224">
        <f>E14/D14*100</f>
        <v>33.92029657089898</v>
      </c>
      <c r="H14" s="95" t="s">
        <v>419</v>
      </c>
    </row>
    <row r="15" spans="1:8" s="128" customFormat="1" ht="26.25" customHeight="1">
      <c r="A15" s="287" t="s">
        <v>420</v>
      </c>
      <c r="B15" s="308">
        <v>26</v>
      </c>
      <c r="C15" s="315">
        <v>255.8</v>
      </c>
      <c r="D15" s="315">
        <v>215.8</v>
      </c>
      <c r="E15" s="316">
        <v>87.8</v>
      </c>
      <c r="F15" s="316">
        <v>128</v>
      </c>
      <c r="G15" s="316">
        <v>40.7</v>
      </c>
      <c r="H15" s="290" t="s">
        <v>420</v>
      </c>
    </row>
    <row r="16" spans="1:8" s="40" customFormat="1" ht="18" customHeight="1">
      <c r="A16" s="107" t="s">
        <v>650</v>
      </c>
      <c r="H16" s="57" t="s">
        <v>654</v>
      </c>
    </row>
  </sheetData>
  <mergeCells count="4">
    <mergeCell ref="A1:H1"/>
    <mergeCell ref="A3:A5"/>
    <mergeCell ref="D3:G3"/>
    <mergeCell ref="H3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0">
      <selection activeCell="G10" sqref="G10"/>
    </sheetView>
  </sheetViews>
  <sheetFormatPr defaultColWidth="9.140625" defaultRowHeight="12.75"/>
  <cols>
    <col min="1" max="1" width="15.57421875" style="10" customWidth="1"/>
    <col min="2" max="2" width="12.57421875" style="10" customWidth="1"/>
    <col min="3" max="3" width="12.8515625" style="10" customWidth="1"/>
    <col min="4" max="4" width="12.7109375" style="10" customWidth="1"/>
    <col min="5" max="5" width="12.140625" style="10" customWidth="1"/>
    <col min="6" max="7" width="12.57421875" style="10" customWidth="1"/>
    <col min="8" max="8" width="13.00390625" style="10" customWidth="1"/>
    <col min="9" max="9" width="12.421875" style="10" customWidth="1"/>
    <col min="10" max="10" width="13.421875" style="10" customWidth="1"/>
    <col min="11" max="11" width="15.8515625" style="10" customWidth="1"/>
    <col min="12" max="13" width="8.140625" style="10" customWidth="1"/>
    <col min="14" max="28" width="7.421875" style="10" customWidth="1"/>
    <col min="29" max="16384" width="9.140625" style="10" customWidth="1"/>
  </cols>
  <sheetData>
    <row r="1" spans="1:11" s="769" customFormat="1" ht="32.25" customHeight="1">
      <c r="A1" s="942" t="s">
        <v>0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</row>
    <row r="2" spans="1:11" s="40" customFormat="1" ht="18" customHeight="1">
      <c r="A2" s="56" t="s">
        <v>1</v>
      </c>
      <c r="B2" s="56"/>
      <c r="K2" s="57" t="s">
        <v>856</v>
      </c>
    </row>
    <row r="3" spans="1:11" s="99" customFormat="1" ht="24.75" customHeight="1">
      <c r="A3" s="1057" t="s">
        <v>171</v>
      </c>
      <c r="B3" s="866" t="s">
        <v>17</v>
      </c>
      <c r="C3" s="1060" t="s">
        <v>18</v>
      </c>
      <c r="D3" s="1061"/>
      <c r="E3" s="1061"/>
      <c r="F3" s="1061"/>
      <c r="G3" s="1062"/>
      <c r="H3" s="866" t="s">
        <v>2</v>
      </c>
      <c r="I3" s="1063" t="s">
        <v>19</v>
      </c>
      <c r="J3" s="1064"/>
      <c r="K3" s="1065" t="s">
        <v>563</v>
      </c>
    </row>
    <row r="4" spans="1:11" s="99" customFormat="1" ht="24.75" customHeight="1">
      <c r="A4" s="1058"/>
      <c r="B4" s="869"/>
      <c r="C4" s="1066" t="s">
        <v>3</v>
      </c>
      <c r="D4" s="1068"/>
      <c r="E4" s="1068"/>
      <c r="F4" s="1068"/>
      <c r="G4" s="1058"/>
      <c r="H4" s="869" t="s">
        <v>20</v>
      </c>
      <c r="I4" s="1067" t="s">
        <v>4</v>
      </c>
      <c r="J4" s="945"/>
      <c r="K4" s="1066"/>
    </row>
    <row r="5" spans="1:11" s="99" customFormat="1" ht="24.75" customHeight="1">
      <c r="A5" s="1058"/>
      <c r="B5" s="869"/>
      <c r="C5" s="871"/>
      <c r="D5" s="866" t="s">
        <v>564</v>
      </c>
      <c r="E5" s="866" t="s">
        <v>565</v>
      </c>
      <c r="F5" s="866" t="s">
        <v>21</v>
      </c>
      <c r="G5" s="867" t="s">
        <v>22</v>
      </c>
      <c r="H5" s="869" t="s">
        <v>5</v>
      </c>
      <c r="I5" s="866" t="s">
        <v>23</v>
      </c>
      <c r="J5" s="866" t="s">
        <v>24</v>
      </c>
      <c r="K5" s="1066"/>
    </row>
    <row r="6" spans="1:11" s="99" customFormat="1" ht="24.75" customHeight="1">
      <c r="A6" s="1058"/>
      <c r="B6" s="869" t="s">
        <v>6</v>
      </c>
      <c r="C6" s="871"/>
      <c r="D6" s="872" t="s">
        <v>7</v>
      </c>
      <c r="E6" s="869" t="s">
        <v>8</v>
      </c>
      <c r="F6" s="869" t="s">
        <v>9</v>
      </c>
      <c r="G6" s="870"/>
      <c r="H6" s="869" t="s">
        <v>10</v>
      </c>
      <c r="I6" s="869"/>
      <c r="J6" s="869"/>
      <c r="K6" s="1066"/>
    </row>
    <row r="7" spans="1:11" s="99" customFormat="1" ht="24.75" customHeight="1">
      <c r="A7" s="1059"/>
      <c r="B7" s="873" t="s">
        <v>11</v>
      </c>
      <c r="C7" s="873"/>
      <c r="D7" s="873" t="s">
        <v>12</v>
      </c>
      <c r="E7" s="873" t="s">
        <v>12</v>
      </c>
      <c r="F7" s="873" t="s">
        <v>13</v>
      </c>
      <c r="G7" s="874" t="s">
        <v>572</v>
      </c>
      <c r="H7" s="873" t="s">
        <v>14</v>
      </c>
      <c r="I7" s="873" t="s">
        <v>15</v>
      </c>
      <c r="J7" s="873" t="s">
        <v>16</v>
      </c>
      <c r="K7" s="1067"/>
    </row>
    <row r="8" spans="1:11" s="80" customFormat="1" ht="24.75" customHeight="1">
      <c r="A8" s="552" t="s">
        <v>374</v>
      </c>
      <c r="B8" s="697">
        <v>162</v>
      </c>
      <c r="C8" s="700">
        <f>SUM(D8:G8)</f>
        <v>43050</v>
      </c>
      <c r="D8" s="701">
        <v>720</v>
      </c>
      <c r="E8" s="226">
        <v>0</v>
      </c>
      <c r="F8" s="119">
        <v>42330</v>
      </c>
      <c r="G8" s="227">
        <v>0</v>
      </c>
      <c r="H8" s="227">
        <v>0</v>
      </c>
      <c r="I8" s="653">
        <v>127145</v>
      </c>
      <c r="J8" s="654">
        <v>124985</v>
      </c>
      <c r="K8" s="509" t="s">
        <v>806</v>
      </c>
    </row>
    <row r="9" spans="1:11" s="80" customFormat="1" ht="24.75" customHeight="1">
      <c r="A9" s="552" t="s">
        <v>375</v>
      </c>
      <c r="B9" s="697">
        <v>28</v>
      </c>
      <c r="C9" s="700">
        <v>13611</v>
      </c>
      <c r="D9" s="701">
        <v>6515</v>
      </c>
      <c r="E9" s="226">
        <v>0</v>
      </c>
      <c r="F9" s="226">
        <v>0</v>
      </c>
      <c r="G9" s="227">
        <v>7096</v>
      </c>
      <c r="H9" s="227">
        <v>0</v>
      </c>
      <c r="I9" s="653">
        <v>2708</v>
      </c>
      <c r="J9" s="654">
        <v>2708</v>
      </c>
      <c r="K9" s="510" t="s">
        <v>807</v>
      </c>
    </row>
    <row r="10" spans="1:11" s="80" customFormat="1" ht="24.75" customHeight="1">
      <c r="A10" s="552" t="s">
        <v>376</v>
      </c>
      <c r="B10" s="697">
        <v>119</v>
      </c>
      <c r="C10" s="700">
        <v>50795</v>
      </c>
      <c r="D10" s="701">
        <v>233</v>
      </c>
      <c r="E10" s="226">
        <v>0</v>
      </c>
      <c r="F10" s="119">
        <v>50562</v>
      </c>
      <c r="G10" s="227">
        <v>0</v>
      </c>
      <c r="H10" s="227">
        <v>0</v>
      </c>
      <c r="I10" s="653">
        <v>125782</v>
      </c>
      <c r="J10" s="654">
        <v>82800</v>
      </c>
      <c r="K10" s="510" t="s">
        <v>808</v>
      </c>
    </row>
    <row r="11" spans="1:11" s="80" customFormat="1" ht="24.75" customHeight="1">
      <c r="A11" s="552" t="s">
        <v>377</v>
      </c>
      <c r="B11" s="697">
        <v>28</v>
      </c>
      <c r="C11" s="700">
        <v>14667</v>
      </c>
      <c r="D11" s="701">
        <v>6916</v>
      </c>
      <c r="E11" s="226">
        <v>0</v>
      </c>
      <c r="F11" s="226">
        <v>0</v>
      </c>
      <c r="G11" s="227">
        <v>7751</v>
      </c>
      <c r="H11" s="227">
        <v>0</v>
      </c>
      <c r="I11" s="653">
        <v>2782</v>
      </c>
      <c r="J11" s="654">
        <v>2782</v>
      </c>
      <c r="K11" s="510" t="s">
        <v>809</v>
      </c>
    </row>
    <row r="12" spans="1:11" s="80" customFormat="1" ht="24.75" customHeight="1">
      <c r="A12" s="552" t="s">
        <v>378</v>
      </c>
      <c r="B12" s="697">
        <v>108</v>
      </c>
      <c r="C12" s="700">
        <v>49397</v>
      </c>
      <c r="D12" s="701">
        <v>0</v>
      </c>
      <c r="E12" s="226">
        <v>0</v>
      </c>
      <c r="F12" s="119">
        <v>49397</v>
      </c>
      <c r="G12" s="227">
        <v>0</v>
      </c>
      <c r="H12" s="227">
        <v>0</v>
      </c>
      <c r="I12" s="653">
        <v>120056</v>
      </c>
      <c r="J12" s="654">
        <v>74157</v>
      </c>
      <c r="K12" s="510" t="s">
        <v>810</v>
      </c>
    </row>
    <row r="13" spans="1:11" s="80" customFormat="1" ht="24.75" customHeight="1">
      <c r="A13" s="552" t="s">
        <v>379</v>
      </c>
      <c r="B13" s="697">
        <v>24</v>
      </c>
      <c r="C13" s="700">
        <v>7869</v>
      </c>
      <c r="D13" s="701">
        <v>5128</v>
      </c>
      <c r="E13" s="226">
        <v>0</v>
      </c>
      <c r="F13" s="226">
        <v>0</v>
      </c>
      <c r="G13" s="227">
        <v>2741</v>
      </c>
      <c r="H13" s="227">
        <v>0</v>
      </c>
      <c r="I13" s="653">
        <v>2993</v>
      </c>
      <c r="J13" s="654">
        <v>2993</v>
      </c>
      <c r="K13" s="510" t="s">
        <v>811</v>
      </c>
    </row>
    <row r="14" spans="1:11" s="92" customFormat="1" ht="24.75" customHeight="1">
      <c r="A14" s="552" t="s">
        <v>380</v>
      </c>
      <c r="B14" s="698">
        <v>100</v>
      </c>
      <c r="C14" s="698">
        <v>48805</v>
      </c>
      <c r="D14" s="702">
        <v>233</v>
      </c>
      <c r="E14" s="226">
        <v>0</v>
      </c>
      <c r="F14" s="698">
        <v>47035</v>
      </c>
      <c r="G14" s="229">
        <v>1537</v>
      </c>
      <c r="H14" s="227">
        <v>0</v>
      </c>
      <c r="I14" s="657">
        <v>95996</v>
      </c>
      <c r="J14" s="658">
        <v>80920</v>
      </c>
      <c r="K14" s="510" t="s">
        <v>812</v>
      </c>
    </row>
    <row r="15" spans="1:11" s="92" customFormat="1" ht="24.75" customHeight="1">
      <c r="A15" s="552" t="s">
        <v>381</v>
      </c>
      <c r="B15" s="698">
        <v>24</v>
      </c>
      <c r="C15" s="698">
        <v>7889</v>
      </c>
      <c r="D15" s="702">
        <v>5049</v>
      </c>
      <c r="E15" s="228">
        <v>55</v>
      </c>
      <c r="F15" s="698">
        <v>1575</v>
      </c>
      <c r="G15" s="229">
        <v>1210</v>
      </c>
      <c r="H15" s="227">
        <v>0</v>
      </c>
      <c r="I15" s="657">
        <v>3110</v>
      </c>
      <c r="J15" s="658">
        <v>3110</v>
      </c>
      <c r="K15" s="510" t="s">
        <v>813</v>
      </c>
    </row>
    <row r="16" spans="1:11" s="74" customFormat="1" ht="24.75" customHeight="1">
      <c r="A16" s="87" t="s">
        <v>455</v>
      </c>
      <c r="B16" s="699">
        <v>113</v>
      </c>
      <c r="C16" s="698">
        <v>56728</v>
      </c>
      <c r="D16" s="702">
        <v>5372</v>
      </c>
      <c r="E16" s="228">
        <v>55</v>
      </c>
      <c r="F16" s="698">
        <v>46873</v>
      </c>
      <c r="G16" s="229">
        <v>4428</v>
      </c>
      <c r="H16" s="229">
        <v>0</v>
      </c>
      <c r="I16" s="657">
        <v>113414</v>
      </c>
      <c r="J16" s="657">
        <v>101198</v>
      </c>
      <c r="K16" s="95" t="s">
        <v>455</v>
      </c>
    </row>
    <row r="17" spans="1:11" s="76" customFormat="1" ht="24.75" customHeight="1">
      <c r="A17" s="287" t="s">
        <v>562</v>
      </c>
      <c r="B17" s="677">
        <v>111</v>
      </c>
      <c r="C17" s="677">
        <f>SUM(D17:G17)</f>
        <v>55037</v>
      </c>
      <c r="D17" s="703">
        <v>4080</v>
      </c>
      <c r="E17" s="317">
        <v>55</v>
      </c>
      <c r="F17" s="677">
        <v>47963</v>
      </c>
      <c r="G17" s="318">
        <v>2939</v>
      </c>
      <c r="H17" s="318" t="s">
        <v>766</v>
      </c>
      <c r="I17" s="660">
        <v>117754</v>
      </c>
      <c r="J17" s="660">
        <v>109408</v>
      </c>
      <c r="K17" s="290" t="s">
        <v>562</v>
      </c>
    </row>
    <row r="18" spans="1:11" s="40" customFormat="1" ht="18" customHeight="1">
      <c r="A18" s="107" t="s">
        <v>650</v>
      </c>
      <c r="K18" s="57" t="s">
        <v>654</v>
      </c>
    </row>
    <row r="19" s="9" customFormat="1" ht="12.75"/>
  </sheetData>
  <mergeCells count="7">
    <mergeCell ref="A1:K1"/>
    <mergeCell ref="A3:A7"/>
    <mergeCell ref="C3:G3"/>
    <mergeCell ref="I3:J3"/>
    <mergeCell ref="K3:K7"/>
    <mergeCell ref="C4:G4"/>
    <mergeCell ref="I4:J4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6">
      <selection activeCell="I15" sqref="I15"/>
    </sheetView>
  </sheetViews>
  <sheetFormatPr defaultColWidth="9.140625" defaultRowHeight="12.75"/>
  <cols>
    <col min="1" max="1" width="14.421875" style="10" customWidth="1"/>
    <col min="2" max="2" width="13.8515625" style="10" customWidth="1"/>
    <col min="3" max="3" width="14.28125" style="10" customWidth="1"/>
    <col min="4" max="4" width="9.28125" style="10" customWidth="1"/>
    <col min="5" max="6" width="12.57421875" style="10" customWidth="1"/>
    <col min="7" max="7" width="16.421875" style="10" customWidth="1"/>
    <col min="8" max="8" width="12.8515625" style="10" customWidth="1"/>
    <col min="9" max="10" width="12.57421875" style="10" customWidth="1"/>
    <col min="11" max="11" width="12.140625" style="10" customWidth="1"/>
    <col min="12" max="12" width="13.7109375" style="10" customWidth="1"/>
    <col min="13" max="13" width="11.7109375" style="10" bestFit="1" customWidth="1"/>
    <col min="14" max="14" width="13.28125" style="10" customWidth="1"/>
    <col min="15" max="15" width="15.57421875" style="10" customWidth="1"/>
    <col min="16" max="16384" width="9.140625" style="10" customWidth="1"/>
  </cols>
  <sheetData>
    <row r="1" spans="1:12" s="875" customFormat="1" ht="32.25" customHeight="1">
      <c r="A1" s="942" t="s">
        <v>25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</row>
    <row r="2" spans="1:12" s="878" customFormat="1" ht="12.75">
      <c r="A2" s="876" t="s">
        <v>26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877" t="s">
        <v>27</v>
      </c>
    </row>
    <row r="3" spans="1:12" s="828" customFormat="1" ht="15" customHeight="1">
      <c r="A3" s="943" t="s">
        <v>161</v>
      </c>
      <c r="B3" s="1005" t="s">
        <v>28</v>
      </c>
      <c r="C3" s="946"/>
      <c r="D3" s="946"/>
      <c r="E3" s="946"/>
      <c r="F3" s="1064"/>
      <c r="G3" s="1005" t="s">
        <v>29</v>
      </c>
      <c r="H3" s="946"/>
      <c r="I3" s="946"/>
      <c r="J3" s="946"/>
      <c r="K3" s="946"/>
      <c r="L3" s="932" t="s">
        <v>163</v>
      </c>
    </row>
    <row r="4" spans="1:12" s="828" customFormat="1" ht="15" customHeight="1">
      <c r="A4" s="944"/>
      <c r="B4" s="752"/>
      <c r="C4" s="778" t="s">
        <v>30</v>
      </c>
      <c r="D4" s="868"/>
      <c r="E4" s="757" t="s">
        <v>31</v>
      </c>
      <c r="F4" s="757" t="s">
        <v>32</v>
      </c>
      <c r="G4" s="760"/>
      <c r="H4" s="778" t="s">
        <v>30</v>
      </c>
      <c r="I4" s="868"/>
      <c r="J4" s="757" t="s">
        <v>31</v>
      </c>
      <c r="K4" s="778" t="s">
        <v>32</v>
      </c>
      <c r="L4" s="947"/>
    </row>
    <row r="5" spans="1:12" s="828" customFormat="1" ht="15" customHeight="1">
      <c r="A5" s="945"/>
      <c r="B5" s="766"/>
      <c r="C5" s="766" t="s">
        <v>33</v>
      </c>
      <c r="D5" s="879" t="s">
        <v>34</v>
      </c>
      <c r="E5" s="762" t="s">
        <v>35</v>
      </c>
      <c r="F5" s="762" t="s">
        <v>36</v>
      </c>
      <c r="G5" s="364"/>
      <c r="H5" s="766" t="s">
        <v>33</v>
      </c>
      <c r="I5" s="879" t="s">
        <v>34</v>
      </c>
      <c r="J5" s="762" t="s">
        <v>35</v>
      </c>
      <c r="K5" s="766" t="s">
        <v>36</v>
      </c>
      <c r="L5" s="948"/>
    </row>
    <row r="6" spans="1:12" s="78" customFormat="1" ht="19.5" customHeight="1">
      <c r="A6" s="562" t="s">
        <v>37</v>
      </c>
      <c r="B6" s="568">
        <f>SUM(C6,E6,F6)</f>
        <v>926375</v>
      </c>
      <c r="C6" s="569">
        <f>SUM(H6,C20,H20)</f>
        <v>920547</v>
      </c>
      <c r="D6" s="569">
        <f>C6/B6*100</f>
        <v>99.3708811226555</v>
      </c>
      <c r="E6" s="570">
        <f>SUM(J6,E20,J20)</f>
        <v>1278</v>
      </c>
      <c r="F6" s="570">
        <f>SUM(K6,F20,K20)</f>
        <v>4550</v>
      </c>
      <c r="G6" s="569">
        <f>SUM(H6,J6,K6)</f>
        <v>72340</v>
      </c>
      <c r="H6" s="569">
        <v>72340</v>
      </c>
      <c r="I6" s="233">
        <f>H6/G6*100</f>
        <v>100</v>
      </c>
      <c r="J6" s="234">
        <v>0</v>
      </c>
      <c r="K6" s="235">
        <v>0</v>
      </c>
      <c r="L6" s="509" t="s">
        <v>806</v>
      </c>
    </row>
    <row r="7" spans="1:12" s="78" customFormat="1" ht="19.5" customHeight="1">
      <c r="A7" s="562" t="s">
        <v>38</v>
      </c>
      <c r="B7" s="568">
        <v>760477</v>
      </c>
      <c r="C7" s="569">
        <v>551247</v>
      </c>
      <c r="D7" s="571">
        <v>72.5</v>
      </c>
      <c r="E7" s="570">
        <v>143800</v>
      </c>
      <c r="F7" s="570">
        <v>65430</v>
      </c>
      <c r="G7" s="569">
        <v>157458</v>
      </c>
      <c r="H7" s="569">
        <v>157458</v>
      </c>
      <c r="I7" s="233">
        <f>H7/G7*100</f>
        <v>100</v>
      </c>
      <c r="J7" s="234">
        <v>0</v>
      </c>
      <c r="K7" s="235">
        <v>0</v>
      </c>
      <c r="L7" s="510" t="s">
        <v>807</v>
      </c>
    </row>
    <row r="8" spans="1:12" s="78" customFormat="1" ht="19.5" customHeight="1">
      <c r="A8" s="562" t="s">
        <v>39</v>
      </c>
      <c r="B8" s="568">
        <f>SUM(C8,E8,F8)</f>
        <v>1441950</v>
      </c>
      <c r="C8" s="569">
        <f>SUM(H8,C22,H22)</f>
        <v>1324635</v>
      </c>
      <c r="D8" s="572">
        <f>C8/B8*100</f>
        <v>91.86414230729221</v>
      </c>
      <c r="E8" s="573">
        <v>6792</v>
      </c>
      <c r="F8" s="570">
        <f>SUM(K8,F22,K22)</f>
        <v>110523</v>
      </c>
      <c r="G8" s="572">
        <f>SUM(H8,J8,K8)</f>
        <v>72340</v>
      </c>
      <c r="H8" s="572">
        <v>72340</v>
      </c>
      <c r="I8" s="236">
        <f>H8/G8*100</f>
        <v>100</v>
      </c>
      <c r="J8" s="237">
        <v>0</v>
      </c>
      <c r="K8" s="238">
        <v>0</v>
      </c>
      <c r="L8" s="510" t="s">
        <v>808</v>
      </c>
    </row>
    <row r="9" spans="1:12" s="78" customFormat="1" ht="19.5" customHeight="1">
      <c r="A9" s="562" t="s">
        <v>40</v>
      </c>
      <c r="B9" s="568">
        <v>767742</v>
      </c>
      <c r="C9" s="569">
        <v>529142</v>
      </c>
      <c r="D9" s="574">
        <v>68.9</v>
      </c>
      <c r="E9" s="573">
        <v>139860</v>
      </c>
      <c r="F9" s="570">
        <v>98740</v>
      </c>
      <c r="G9" s="572">
        <v>156402</v>
      </c>
      <c r="H9" s="572">
        <v>156402</v>
      </c>
      <c r="I9" s="236">
        <f>H9/G9*100</f>
        <v>100</v>
      </c>
      <c r="J9" s="237">
        <v>0</v>
      </c>
      <c r="K9" s="238">
        <v>0</v>
      </c>
      <c r="L9" s="510" t="s">
        <v>809</v>
      </c>
    </row>
    <row r="10" spans="1:12" s="78" customFormat="1" ht="19.5" customHeight="1">
      <c r="A10" s="562" t="s">
        <v>41</v>
      </c>
      <c r="B10" s="568">
        <v>1443850</v>
      </c>
      <c r="C10" s="569">
        <f>SUM(H10,C24,H24)</f>
        <v>1328503</v>
      </c>
      <c r="D10" s="572">
        <v>92.0111507428057</v>
      </c>
      <c r="E10" s="573">
        <v>6792</v>
      </c>
      <c r="F10" s="570">
        <f>SUM(K10,F24,K24)</f>
        <v>108555</v>
      </c>
      <c r="G10" s="572">
        <v>72340</v>
      </c>
      <c r="H10" s="572">
        <v>72340</v>
      </c>
      <c r="I10" s="236">
        <v>100</v>
      </c>
      <c r="J10" s="237">
        <v>0</v>
      </c>
      <c r="K10" s="238">
        <v>0</v>
      </c>
      <c r="L10" s="510" t="s">
        <v>810</v>
      </c>
    </row>
    <row r="11" spans="1:12" s="78" customFormat="1" ht="19.5" customHeight="1">
      <c r="A11" s="562" t="s">
        <v>42</v>
      </c>
      <c r="B11" s="568">
        <v>767666</v>
      </c>
      <c r="C11" s="569">
        <v>536266</v>
      </c>
      <c r="D11" s="574">
        <v>69.9</v>
      </c>
      <c r="E11" s="573">
        <v>136260</v>
      </c>
      <c r="F11" s="570">
        <v>95140</v>
      </c>
      <c r="G11" s="572">
        <v>156326</v>
      </c>
      <c r="H11" s="572">
        <v>156326</v>
      </c>
      <c r="I11" s="236">
        <v>100</v>
      </c>
      <c r="J11" s="237">
        <v>0</v>
      </c>
      <c r="K11" s="238">
        <v>0</v>
      </c>
      <c r="L11" s="510" t="s">
        <v>811</v>
      </c>
    </row>
    <row r="12" spans="1:12" s="75" customFormat="1" ht="19.5" customHeight="1">
      <c r="A12" s="562" t="s">
        <v>43</v>
      </c>
      <c r="B12" s="575">
        <f>SUM(C12,E12,F12)</f>
        <v>1443850</v>
      </c>
      <c r="C12" s="576">
        <f>SUM(H12,C26,H26)</f>
        <v>1331732</v>
      </c>
      <c r="D12" s="576">
        <f>C12/B12*100</f>
        <v>92.23478893236832</v>
      </c>
      <c r="E12" s="261">
        <f>SUM(J12,E26,J26)</f>
        <v>6792</v>
      </c>
      <c r="F12" s="261">
        <f>SUM(K12,F26,K26)</f>
        <v>105326</v>
      </c>
      <c r="G12" s="576">
        <v>72340</v>
      </c>
      <c r="H12" s="576">
        <v>72340</v>
      </c>
      <c r="I12" s="239">
        <v>100</v>
      </c>
      <c r="J12" s="240">
        <v>0</v>
      </c>
      <c r="K12" s="241">
        <v>0</v>
      </c>
      <c r="L12" s="510" t="s">
        <v>812</v>
      </c>
    </row>
    <row r="13" spans="1:12" s="75" customFormat="1" ht="19.5" customHeight="1">
      <c r="A13" s="562" t="s">
        <v>44</v>
      </c>
      <c r="B13" s="576">
        <v>767666</v>
      </c>
      <c r="C13" s="576">
        <v>539866</v>
      </c>
      <c r="D13" s="577">
        <f>C13/B13*100</f>
        <v>70.32563640958438</v>
      </c>
      <c r="E13" s="261">
        <v>118300</v>
      </c>
      <c r="F13" s="261">
        <v>109500</v>
      </c>
      <c r="G13" s="576">
        <v>156326</v>
      </c>
      <c r="H13" s="576">
        <v>156326</v>
      </c>
      <c r="I13" s="239">
        <v>100</v>
      </c>
      <c r="J13" s="240">
        <v>0</v>
      </c>
      <c r="K13" s="241">
        <v>0</v>
      </c>
      <c r="L13" s="510" t="s">
        <v>813</v>
      </c>
    </row>
    <row r="14" spans="1:12" s="75" customFormat="1" ht="19.5" customHeight="1">
      <c r="A14" s="248" t="s">
        <v>609</v>
      </c>
      <c r="B14" s="576">
        <v>2211105</v>
      </c>
      <c r="C14" s="576">
        <v>1886689</v>
      </c>
      <c r="D14" s="577">
        <v>85.3</v>
      </c>
      <c r="E14" s="261">
        <v>123292</v>
      </c>
      <c r="F14" s="261">
        <v>201124</v>
      </c>
      <c r="G14" s="576">
        <v>228255</v>
      </c>
      <c r="H14" s="576">
        <v>228255</v>
      </c>
      <c r="I14" s="239">
        <v>100</v>
      </c>
      <c r="J14" s="240">
        <v>0</v>
      </c>
      <c r="K14" s="241">
        <v>0</v>
      </c>
      <c r="L14" s="249" t="s">
        <v>609</v>
      </c>
    </row>
    <row r="15" spans="1:12" s="323" customFormat="1" ht="19.5" customHeight="1">
      <c r="A15" s="287" t="s">
        <v>771</v>
      </c>
      <c r="B15" s="578">
        <f>SUM(C15,E15,F15)</f>
        <v>2215101</v>
      </c>
      <c r="C15" s="578">
        <v>1887249</v>
      </c>
      <c r="D15" s="579">
        <f>C15/B15*100</f>
        <v>85.19923019311535</v>
      </c>
      <c r="E15" s="578">
        <v>125942</v>
      </c>
      <c r="F15" s="578">
        <v>201910</v>
      </c>
      <c r="G15" s="578">
        <v>227801</v>
      </c>
      <c r="H15" s="578">
        <v>227801</v>
      </c>
      <c r="I15" s="889">
        <v>100</v>
      </c>
      <c r="J15" s="321" t="s">
        <v>766</v>
      </c>
      <c r="K15" s="322" t="s">
        <v>766</v>
      </c>
      <c r="L15" s="308" t="s">
        <v>771</v>
      </c>
    </row>
    <row r="16" spans="7:11" s="247" customFormat="1" ht="12" customHeight="1">
      <c r="G16" s="164"/>
      <c r="H16" s="164"/>
      <c r="I16" s="164"/>
      <c r="J16" s="164"/>
      <c r="K16" s="164"/>
    </row>
    <row r="17" spans="1:12" s="99" customFormat="1" ht="15" customHeight="1">
      <c r="A17" s="943" t="s">
        <v>161</v>
      </c>
      <c r="B17" s="1005" t="s">
        <v>45</v>
      </c>
      <c r="C17" s="946"/>
      <c r="D17" s="946"/>
      <c r="E17" s="946"/>
      <c r="F17" s="1064"/>
      <c r="G17" s="1005" t="s">
        <v>46</v>
      </c>
      <c r="H17" s="946"/>
      <c r="I17" s="946"/>
      <c r="J17" s="946"/>
      <c r="K17" s="946"/>
      <c r="L17" s="932" t="s">
        <v>163</v>
      </c>
    </row>
    <row r="18" spans="1:12" s="99" customFormat="1" ht="15" customHeight="1">
      <c r="A18" s="944"/>
      <c r="B18" s="752"/>
      <c r="C18" s="778" t="s">
        <v>30</v>
      </c>
      <c r="D18" s="868"/>
      <c r="E18" s="757" t="s">
        <v>31</v>
      </c>
      <c r="F18" s="757" t="s">
        <v>32</v>
      </c>
      <c r="G18" s="760"/>
      <c r="H18" s="778" t="s">
        <v>30</v>
      </c>
      <c r="I18" s="868"/>
      <c r="J18" s="757" t="s">
        <v>31</v>
      </c>
      <c r="K18" s="778" t="s">
        <v>32</v>
      </c>
      <c r="L18" s="947"/>
    </row>
    <row r="19" spans="1:12" s="99" customFormat="1" ht="15" customHeight="1">
      <c r="A19" s="945"/>
      <c r="B19" s="766"/>
      <c r="C19" s="766" t="s">
        <v>33</v>
      </c>
      <c r="D19" s="879" t="s">
        <v>34</v>
      </c>
      <c r="E19" s="762" t="s">
        <v>35</v>
      </c>
      <c r="F19" s="762" t="s">
        <v>36</v>
      </c>
      <c r="G19" s="364"/>
      <c r="H19" s="766" t="s">
        <v>33</v>
      </c>
      <c r="I19" s="879" t="s">
        <v>34</v>
      </c>
      <c r="J19" s="762" t="s">
        <v>35</v>
      </c>
      <c r="K19" s="766" t="s">
        <v>36</v>
      </c>
      <c r="L19" s="948"/>
    </row>
    <row r="20" spans="1:12" s="78" customFormat="1" ht="19.5" customHeight="1">
      <c r="A20" s="561" t="s">
        <v>37</v>
      </c>
      <c r="B20" s="580">
        <f>SUM(C20,E20,F20)</f>
        <v>21470</v>
      </c>
      <c r="C20" s="581">
        <v>21470</v>
      </c>
      <c r="D20" s="582">
        <f>C20/B20*100</f>
        <v>100</v>
      </c>
      <c r="E20" s="243">
        <v>0</v>
      </c>
      <c r="F20" s="243">
        <v>0</v>
      </c>
      <c r="G20" s="704">
        <f>SUM(H20,J20,K20)</f>
        <v>832565</v>
      </c>
      <c r="H20" s="705">
        <v>826737</v>
      </c>
      <c r="I20" s="709">
        <f>H20/G20*100</f>
        <v>99.2999945950166</v>
      </c>
      <c r="J20" s="713">
        <v>1278</v>
      </c>
      <c r="K20" s="713">
        <v>4550</v>
      </c>
      <c r="L20" s="509" t="s">
        <v>806</v>
      </c>
    </row>
    <row r="21" spans="1:12" s="78" customFormat="1" ht="19.5" customHeight="1">
      <c r="A21" s="561" t="s">
        <v>38</v>
      </c>
      <c r="B21" s="580">
        <v>105619</v>
      </c>
      <c r="C21" s="581">
        <v>105619</v>
      </c>
      <c r="D21" s="582">
        <f>C21/B21*100</f>
        <v>100</v>
      </c>
      <c r="E21" s="243">
        <v>0</v>
      </c>
      <c r="F21" s="243">
        <v>0</v>
      </c>
      <c r="G21" s="704">
        <v>497400</v>
      </c>
      <c r="H21" s="705">
        <v>288170</v>
      </c>
      <c r="I21" s="709">
        <f>H21/G21*100</f>
        <v>57.935263369521515</v>
      </c>
      <c r="J21" s="713">
        <v>143800</v>
      </c>
      <c r="K21" s="713">
        <v>65430</v>
      </c>
      <c r="L21" s="510" t="s">
        <v>814</v>
      </c>
    </row>
    <row r="22" spans="1:12" s="78" customFormat="1" ht="19.5" customHeight="1">
      <c r="A22" s="561" t="s">
        <v>39</v>
      </c>
      <c r="B22" s="580">
        <f>SUM(C22,E22,F22)</f>
        <v>35520</v>
      </c>
      <c r="C22" s="581">
        <v>29520</v>
      </c>
      <c r="D22" s="583">
        <v>84</v>
      </c>
      <c r="E22" s="243">
        <v>0</v>
      </c>
      <c r="F22" s="718">
        <v>6000</v>
      </c>
      <c r="G22" s="704">
        <f>SUM(H22,J22,K22)</f>
        <v>1334090</v>
      </c>
      <c r="H22" s="705">
        <v>1222775</v>
      </c>
      <c r="I22" s="710">
        <f>H22/G22*100</f>
        <v>91.65611015748563</v>
      </c>
      <c r="J22" s="713">
        <v>6792</v>
      </c>
      <c r="K22" s="713">
        <v>104523</v>
      </c>
      <c r="L22" s="510" t="s">
        <v>815</v>
      </c>
    </row>
    <row r="23" spans="1:12" s="78" customFormat="1" ht="19.5" customHeight="1">
      <c r="A23" s="561" t="s">
        <v>40</v>
      </c>
      <c r="B23" s="580">
        <v>94140</v>
      </c>
      <c r="C23" s="581">
        <v>94140</v>
      </c>
      <c r="D23" s="583">
        <v>71</v>
      </c>
      <c r="E23" s="243">
        <v>0</v>
      </c>
      <c r="F23" s="718">
        <v>38800</v>
      </c>
      <c r="G23" s="704">
        <v>478400</v>
      </c>
      <c r="H23" s="705">
        <v>278600</v>
      </c>
      <c r="I23" s="710">
        <f>H23/G23*100</f>
        <v>58.235785953177256</v>
      </c>
      <c r="J23" s="713">
        <v>139860</v>
      </c>
      <c r="K23" s="713">
        <v>59940</v>
      </c>
      <c r="L23" s="510" t="s">
        <v>816</v>
      </c>
    </row>
    <row r="24" spans="1:12" s="78" customFormat="1" ht="19.5" customHeight="1">
      <c r="A24" s="561" t="s">
        <v>41</v>
      </c>
      <c r="B24" s="580">
        <v>37420</v>
      </c>
      <c r="C24" s="581">
        <v>31420</v>
      </c>
      <c r="D24" s="583">
        <v>84</v>
      </c>
      <c r="E24" s="243">
        <v>0</v>
      </c>
      <c r="F24" s="718">
        <v>6000</v>
      </c>
      <c r="G24" s="704">
        <v>1334090</v>
      </c>
      <c r="H24" s="705">
        <v>1224743</v>
      </c>
      <c r="I24" s="710">
        <v>91.80362644199417</v>
      </c>
      <c r="J24" s="713">
        <v>6792</v>
      </c>
      <c r="K24" s="713">
        <v>102555</v>
      </c>
      <c r="L24" s="510" t="s">
        <v>817</v>
      </c>
    </row>
    <row r="25" spans="1:12" s="78" customFormat="1" ht="19.5" customHeight="1">
      <c r="A25" s="561" t="s">
        <v>42</v>
      </c>
      <c r="B25" s="580">
        <v>132940</v>
      </c>
      <c r="C25" s="581">
        <v>97740</v>
      </c>
      <c r="D25" s="584">
        <v>72.3</v>
      </c>
      <c r="E25" s="243">
        <v>0</v>
      </c>
      <c r="F25" s="718">
        <v>35200</v>
      </c>
      <c r="G25" s="704">
        <v>478400</v>
      </c>
      <c r="H25" s="705">
        <v>282200</v>
      </c>
      <c r="I25" s="710">
        <v>59</v>
      </c>
      <c r="J25" s="713">
        <v>136260</v>
      </c>
      <c r="K25" s="713">
        <v>59940</v>
      </c>
      <c r="L25" s="510" t="s">
        <v>818</v>
      </c>
    </row>
    <row r="26" spans="1:12" s="75" customFormat="1" ht="19.5" customHeight="1">
      <c r="A26" s="561" t="s">
        <v>43</v>
      </c>
      <c r="B26" s="585">
        <v>37420</v>
      </c>
      <c r="C26" s="586">
        <v>31420</v>
      </c>
      <c r="D26" s="587">
        <v>84</v>
      </c>
      <c r="E26" s="244" t="s">
        <v>766</v>
      </c>
      <c r="F26" s="719">
        <v>6000</v>
      </c>
      <c r="G26" s="706">
        <v>1334090</v>
      </c>
      <c r="H26" s="707">
        <v>1227972</v>
      </c>
      <c r="I26" s="711">
        <v>92</v>
      </c>
      <c r="J26" s="714">
        <v>6792</v>
      </c>
      <c r="K26" s="714">
        <v>99326</v>
      </c>
      <c r="L26" s="510" t="s">
        <v>819</v>
      </c>
    </row>
    <row r="27" spans="1:12" s="75" customFormat="1" ht="19.5" customHeight="1">
      <c r="A27" s="561" t="s">
        <v>44</v>
      </c>
      <c r="B27" s="586">
        <v>132940</v>
      </c>
      <c r="C27" s="586">
        <v>97740</v>
      </c>
      <c r="D27" s="588">
        <v>73.5</v>
      </c>
      <c r="E27" s="244" t="s">
        <v>766</v>
      </c>
      <c r="F27" s="719">
        <v>35200</v>
      </c>
      <c r="G27" s="706">
        <v>478400</v>
      </c>
      <c r="H27" s="707">
        <v>285800</v>
      </c>
      <c r="I27" s="711">
        <v>59.7</v>
      </c>
      <c r="J27" s="714">
        <v>118300</v>
      </c>
      <c r="K27" s="715">
        <v>74300</v>
      </c>
      <c r="L27" s="510" t="s">
        <v>827</v>
      </c>
    </row>
    <row r="28" spans="1:12" s="75" customFormat="1" ht="19.5" customHeight="1">
      <c r="A28" s="250" t="s">
        <v>609</v>
      </c>
      <c r="B28" s="586">
        <v>170360</v>
      </c>
      <c r="C28" s="586">
        <v>138290</v>
      </c>
      <c r="D28" s="589">
        <v>81.2</v>
      </c>
      <c r="E28" s="244" t="s">
        <v>766</v>
      </c>
      <c r="F28" s="719">
        <v>32070</v>
      </c>
      <c r="G28" s="706">
        <v>1812490</v>
      </c>
      <c r="H28" s="707">
        <v>1520144</v>
      </c>
      <c r="I28" s="711">
        <v>83.9</v>
      </c>
      <c r="J28" s="714">
        <v>123292</v>
      </c>
      <c r="K28" s="715">
        <v>169054</v>
      </c>
      <c r="L28" s="325" t="s">
        <v>501</v>
      </c>
    </row>
    <row r="29" spans="1:12" s="324" customFormat="1" ht="19.5" customHeight="1">
      <c r="A29" s="33" t="s">
        <v>771</v>
      </c>
      <c r="B29" s="578">
        <f>SUM(C29,F29)</f>
        <v>170360</v>
      </c>
      <c r="C29" s="578">
        <v>138290</v>
      </c>
      <c r="D29" s="579">
        <f>C29/B29*100</f>
        <v>81.17515848790796</v>
      </c>
      <c r="E29" s="321" t="s">
        <v>766</v>
      </c>
      <c r="F29" s="708">
        <v>32070</v>
      </c>
      <c r="G29" s="708">
        <f>SUM(H29,J29,K29)</f>
        <v>1816940</v>
      </c>
      <c r="H29" s="708">
        <v>1521158</v>
      </c>
      <c r="I29" s="712">
        <f>H29/G29*100</f>
        <v>83.72087135513556</v>
      </c>
      <c r="J29" s="716">
        <v>125942</v>
      </c>
      <c r="K29" s="717">
        <v>169840</v>
      </c>
      <c r="L29" s="326" t="s">
        <v>771</v>
      </c>
    </row>
    <row r="30" spans="1:12" s="40" customFormat="1" ht="18" customHeight="1">
      <c r="A30" s="1069" t="s">
        <v>655</v>
      </c>
      <c r="B30" s="1069"/>
      <c r="C30" s="103"/>
      <c r="D30" s="103"/>
      <c r="E30" s="103"/>
      <c r="F30" s="103"/>
      <c r="G30" s="103"/>
      <c r="H30" s="103"/>
      <c r="I30" s="251"/>
      <c r="L30" s="320" t="s">
        <v>658</v>
      </c>
    </row>
    <row r="31" s="232" customFormat="1" ht="13.5"/>
    <row r="32" s="232" customFormat="1" ht="13.5"/>
    <row r="33" s="232" customFormat="1" ht="13.5"/>
    <row r="34" s="232" customFormat="1" ht="13.5"/>
  </sheetData>
  <mergeCells count="10">
    <mergeCell ref="L17:L19"/>
    <mergeCell ref="A1:L1"/>
    <mergeCell ref="A3:A5"/>
    <mergeCell ref="B3:F3"/>
    <mergeCell ref="G3:K3"/>
    <mergeCell ref="L3:L5"/>
    <mergeCell ref="A30:B30"/>
    <mergeCell ref="A17:A19"/>
    <mergeCell ref="B17:F17"/>
    <mergeCell ref="G17:K17"/>
  </mergeCells>
  <printOptions/>
  <pageMargins left="0.5511811023622047" right="0.5511811023622047" top="0.984251968503937" bottom="0.5905511811023623" header="0.5118110236220472" footer="0.5118110236220472"/>
  <pageSetup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1"/>
  <sheetViews>
    <sheetView zoomScaleSheetLayoutView="100" workbookViewId="0" topLeftCell="A10">
      <selection activeCell="G35" sqref="G35"/>
    </sheetView>
  </sheetViews>
  <sheetFormatPr defaultColWidth="9.140625" defaultRowHeight="12.75"/>
  <cols>
    <col min="1" max="1" width="15.140625" style="0" customWidth="1"/>
    <col min="2" max="2" width="8.57421875" style="0" customWidth="1"/>
    <col min="3" max="3" width="9.28125" style="0" customWidth="1"/>
    <col min="4" max="4" width="9.7109375" style="0" customWidth="1"/>
    <col min="5" max="7" width="10.00390625" style="0" customWidth="1"/>
    <col min="8" max="8" width="8.7109375" style="0" customWidth="1"/>
    <col min="9" max="9" width="8.8515625" style="0" customWidth="1"/>
    <col min="10" max="10" width="9.00390625" style="0" customWidth="1"/>
    <col min="11" max="13" width="8.28125" style="0" customWidth="1"/>
    <col min="14" max="14" width="14.57421875" style="0" customWidth="1"/>
  </cols>
  <sheetData>
    <row r="1" spans="1:15" s="769" customFormat="1" ht="39.75" customHeight="1">
      <c r="A1" s="942" t="s">
        <v>47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</row>
    <row r="2" spans="1:15" s="40" customFormat="1" ht="18" customHeight="1">
      <c r="A2" s="58" t="s">
        <v>48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N2" s="108" t="s">
        <v>49</v>
      </c>
      <c r="O2" s="103"/>
    </row>
    <row r="3" spans="1:15" s="99" customFormat="1" ht="15" customHeight="1">
      <c r="A3" s="943" t="s">
        <v>171</v>
      </c>
      <c r="B3" s="1005" t="s">
        <v>50</v>
      </c>
      <c r="C3" s="946"/>
      <c r="D3" s="1064"/>
      <c r="E3" s="1005" t="s">
        <v>51</v>
      </c>
      <c r="F3" s="946"/>
      <c r="G3" s="1064"/>
      <c r="H3" s="1005" t="s">
        <v>52</v>
      </c>
      <c r="I3" s="946"/>
      <c r="J3" s="1064"/>
      <c r="K3" s="1005" t="s">
        <v>53</v>
      </c>
      <c r="L3" s="946"/>
      <c r="M3" s="1064"/>
      <c r="N3" s="932" t="s">
        <v>563</v>
      </c>
      <c r="O3" s="880"/>
    </row>
    <row r="4" spans="1:15" s="99" customFormat="1" ht="15" customHeight="1">
      <c r="A4" s="944"/>
      <c r="B4" s="1090" t="s">
        <v>54</v>
      </c>
      <c r="C4" s="1079"/>
      <c r="D4" s="945"/>
      <c r="E4" s="1090" t="s">
        <v>55</v>
      </c>
      <c r="F4" s="1079"/>
      <c r="G4" s="945"/>
      <c r="H4" s="1090" t="s">
        <v>56</v>
      </c>
      <c r="I4" s="1079"/>
      <c r="J4" s="945"/>
      <c r="K4" s="948" t="s">
        <v>57</v>
      </c>
      <c r="L4" s="1079"/>
      <c r="M4" s="945"/>
      <c r="N4" s="947"/>
      <c r="O4" s="880"/>
    </row>
    <row r="5" spans="1:15" s="99" customFormat="1" ht="15" customHeight="1">
      <c r="A5" s="944"/>
      <c r="B5" s="757" t="s">
        <v>58</v>
      </c>
      <c r="C5" s="757" t="s">
        <v>59</v>
      </c>
      <c r="D5" s="757" t="s">
        <v>60</v>
      </c>
      <c r="E5" s="757" t="s">
        <v>58</v>
      </c>
      <c r="F5" s="757" t="s">
        <v>59</v>
      </c>
      <c r="G5" s="757" t="s">
        <v>60</v>
      </c>
      <c r="H5" s="757" t="s">
        <v>58</v>
      </c>
      <c r="I5" s="757" t="s">
        <v>59</v>
      </c>
      <c r="J5" s="757" t="s">
        <v>60</v>
      </c>
      <c r="K5" s="757" t="s">
        <v>58</v>
      </c>
      <c r="L5" s="757" t="s">
        <v>59</v>
      </c>
      <c r="M5" s="757" t="s">
        <v>60</v>
      </c>
      <c r="N5" s="947"/>
      <c r="O5" s="880"/>
    </row>
    <row r="6" spans="1:15" s="99" customFormat="1" ht="15" customHeight="1">
      <c r="A6" s="945"/>
      <c r="B6" s="762" t="s">
        <v>61</v>
      </c>
      <c r="C6" s="762" t="s">
        <v>62</v>
      </c>
      <c r="D6" s="762" t="s">
        <v>573</v>
      </c>
      <c r="E6" s="762" t="s">
        <v>61</v>
      </c>
      <c r="F6" s="762" t="s">
        <v>62</v>
      </c>
      <c r="G6" s="762" t="s">
        <v>573</v>
      </c>
      <c r="H6" s="762" t="s">
        <v>61</v>
      </c>
      <c r="I6" s="762" t="s">
        <v>62</v>
      </c>
      <c r="J6" s="762" t="s">
        <v>573</v>
      </c>
      <c r="K6" s="762" t="s">
        <v>61</v>
      </c>
      <c r="L6" s="762" t="s">
        <v>62</v>
      </c>
      <c r="M6" s="762" t="s">
        <v>573</v>
      </c>
      <c r="N6" s="948"/>
      <c r="O6" s="880"/>
    </row>
    <row r="7" spans="1:14" s="78" customFormat="1" ht="13.5" customHeight="1">
      <c r="A7" s="562" t="s">
        <v>37</v>
      </c>
      <c r="B7" s="720" t="s">
        <v>457</v>
      </c>
      <c r="C7" s="207" t="s">
        <v>457</v>
      </c>
      <c r="D7" s="207" t="s">
        <v>457</v>
      </c>
      <c r="E7" s="207" t="s">
        <v>457</v>
      </c>
      <c r="F7" s="207" t="s">
        <v>457</v>
      </c>
      <c r="G7" s="207" t="s">
        <v>457</v>
      </c>
      <c r="H7" s="207" t="s">
        <v>457</v>
      </c>
      <c r="I7" s="207" t="s">
        <v>457</v>
      </c>
      <c r="J7" s="207" t="s">
        <v>457</v>
      </c>
      <c r="K7" s="207" t="s">
        <v>457</v>
      </c>
      <c r="L7" s="207" t="s">
        <v>457</v>
      </c>
      <c r="M7" s="208" t="s">
        <v>457</v>
      </c>
      <c r="N7" s="509" t="s">
        <v>823</v>
      </c>
    </row>
    <row r="8" spans="1:14" s="78" customFormat="1" ht="13.5" customHeight="1">
      <c r="A8" s="562" t="s">
        <v>38</v>
      </c>
      <c r="B8" s="720" t="s">
        <v>457</v>
      </c>
      <c r="C8" s="207" t="s">
        <v>457</v>
      </c>
      <c r="D8" s="207" t="s">
        <v>457</v>
      </c>
      <c r="E8" s="207" t="s">
        <v>457</v>
      </c>
      <c r="F8" s="207" t="s">
        <v>457</v>
      </c>
      <c r="G8" s="207" t="s">
        <v>457</v>
      </c>
      <c r="H8" s="207" t="s">
        <v>457</v>
      </c>
      <c r="I8" s="207" t="s">
        <v>457</v>
      </c>
      <c r="J8" s="207" t="s">
        <v>457</v>
      </c>
      <c r="K8" s="207" t="s">
        <v>457</v>
      </c>
      <c r="L8" s="207" t="s">
        <v>457</v>
      </c>
      <c r="M8" s="208" t="s">
        <v>457</v>
      </c>
      <c r="N8" s="510" t="s">
        <v>824</v>
      </c>
    </row>
    <row r="9" spans="1:14" s="78" customFormat="1" ht="13.5" customHeight="1">
      <c r="A9" s="562" t="s">
        <v>39</v>
      </c>
      <c r="B9" s="720" t="s">
        <v>457</v>
      </c>
      <c r="C9" s="207" t="s">
        <v>457</v>
      </c>
      <c r="D9" s="207" t="s">
        <v>457</v>
      </c>
      <c r="E9" s="207" t="s">
        <v>457</v>
      </c>
      <c r="F9" s="207" t="s">
        <v>457</v>
      </c>
      <c r="G9" s="207" t="s">
        <v>457</v>
      </c>
      <c r="H9" s="207" t="s">
        <v>457</v>
      </c>
      <c r="I9" s="207" t="s">
        <v>457</v>
      </c>
      <c r="J9" s="207" t="s">
        <v>457</v>
      </c>
      <c r="K9" s="207" t="s">
        <v>457</v>
      </c>
      <c r="L9" s="207" t="s">
        <v>457</v>
      </c>
      <c r="M9" s="208" t="s">
        <v>457</v>
      </c>
      <c r="N9" s="510" t="s">
        <v>825</v>
      </c>
    </row>
    <row r="10" spans="1:14" s="78" customFormat="1" ht="13.5" customHeight="1">
      <c r="A10" s="562" t="s">
        <v>40</v>
      </c>
      <c r="B10" s="720" t="s">
        <v>457</v>
      </c>
      <c r="C10" s="207" t="s">
        <v>457</v>
      </c>
      <c r="D10" s="207" t="s">
        <v>457</v>
      </c>
      <c r="E10" s="207" t="s">
        <v>457</v>
      </c>
      <c r="F10" s="207" t="s">
        <v>457</v>
      </c>
      <c r="G10" s="207" t="s">
        <v>457</v>
      </c>
      <c r="H10" s="207" t="s">
        <v>457</v>
      </c>
      <c r="I10" s="207" t="s">
        <v>457</v>
      </c>
      <c r="J10" s="207" t="s">
        <v>457</v>
      </c>
      <c r="K10" s="207" t="s">
        <v>457</v>
      </c>
      <c r="L10" s="207" t="s">
        <v>457</v>
      </c>
      <c r="M10" s="208" t="s">
        <v>457</v>
      </c>
      <c r="N10" s="510" t="s">
        <v>826</v>
      </c>
    </row>
    <row r="11" spans="1:14" s="78" customFormat="1" ht="13.5" customHeight="1">
      <c r="A11" s="562" t="s">
        <v>41</v>
      </c>
      <c r="B11" s="720" t="s">
        <v>457</v>
      </c>
      <c r="C11" s="207" t="s">
        <v>457</v>
      </c>
      <c r="D11" s="207" t="s">
        <v>457</v>
      </c>
      <c r="E11" s="207" t="s">
        <v>457</v>
      </c>
      <c r="F11" s="207" t="s">
        <v>457</v>
      </c>
      <c r="G11" s="207" t="s">
        <v>457</v>
      </c>
      <c r="H11" s="207" t="s">
        <v>457</v>
      </c>
      <c r="I11" s="207" t="s">
        <v>457</v>
      </c>
      <c r="J11" s="207" t="s">
        <v>457</v>
      </c>
      <c r="K11" s="207" t="s">
        <v>457</v>
      </c>
      <c r="L11" s="207" t="s">
        <v>457</v>
      </c>
      <c r="M11" s="208" t="s">
        <v>457</v>
      </c>
      <c r="N11" s="510" t="s">
        <v>802</v>
      </c>
    </row>
    <row r="12" spans="1:14" s="78" customFormat="1" ht="13.5" customHeight="1">
      <c r="A12" s="562" t="s">
        <v>42</v>
      </c>
      <c r="B12" s="720" t="s">
        <v>457</v>
      </c>
      <c r="C12" s="207" t="s">
        <v>457</v>
      </c>
      <c r="D12" s="207" t="s">
        <v>457</v>
      </c>
      <c r="E12" s="207" t="s">
        <v>457</v>
      </c>
      <c r="F12" s="207" t="s">
        <v>457</v>
      </c>
      <c r="G12" s="207" t="s">
        <v>457</v>
      </c>
      <c r="H12" s="207" t="s">
        <v>457</v>
      </c>
      <c r="I12" s="207" t="s">
        <v>457</v>
      </c>
      <c r="J12" s="207" t="s">
        <v>457</v>
      </c>
      <c r="K12" s="207" t="s">
        <v>457</v>
      </c>
      <c r="L12" s="207" t="s">
        <v>457</v>
      </c>
      <c r="M12" s="208" t="s">
        <v>457</v>
      </c>
      <c r="N12" s="510" t="s">
        <v>803</v>
      </c>
    </row>
    <row r="13" spans="1:14" s="252" customFormat="1" ht="13.5" customHeight="1">
      <c r="A13" s="562" t="s">
        <v>43</v>
      </c>
      <c r="B13" s="720" t="s">
        <v>457</v>
      </c>
      <c r="C13" s="207" t="s">
        <v>457</v>
      </c>
      <c r="D13" s="207" t="s">
        <v>457</v>
      </c>
      <c r="E13" s="207" t="s">
        <v>457</v>
      </c>
      <c r="F13" s="207" t="s">
        <v>457</v>
      </c>
      <c r="G13" s="207" t="s">
        <v>457</v>
      </c>
      <c r="H13" s="207" t="s">
        <v>457</v>
      </c>
      <c r="I13" s="207" t="s">
        <v>457</v>
      </c>
      <c r="J13" s="207" t="s">
        <v>457</v>
      </c>
      <c r="K13" s="207" t="s">
        <v>457</v>
      </c>
      <c r="L13" s="207" t="s">
        <v>457</v>
      </c>
      <c r="M13" s="208" t="s">
        <v>457</v>
      </c>
      <c r="N13" s="510" t="s">
        <v>804</v>
      </c>
    </row>
    <row r="14" spans="1:14" s="252" customFormat="1" ht="13.5" customHeight="1">
      <c r="A14" s="562" t="s">
        <v>44</v>
      </c>
      <c r="B14" s="720" t="s">
        <v>457</v>
      </c>
      <c r="C14" s="207" t="s">
        <v>457</v>
      </c>
      <c r="D14" s="207" t="s">
        <v>457</v>
      </c>
      <c r="E14" s="207" t="s">
        <v>457</v>
      </c>
      <c r="F14" s="207" t="s">
        <v>457</v>
      </c>
      <c r="G14" s="207" t="s">
        <v>457</v>
      </c>
      <c r="H14" s="207" t="s">
        <v>457</v>
      </c>
      <c r="I14" s="207" t="s">
        <v>457</v>
      </c>
      <c r="J14" s="207" t="s">
        <v>457</v>
      </c>
      <c r="K14" s="207" t="s">
        <v>457</v>
      </c>
      <c r="L14" s="207" t="s">
        <v>457</v>
      </c>
      <c r="M14" s="208" t="s">
        <v>457</v>
      </c>
      <c r="N14" s="510" t="s">
        <v>805</v>
      </c>
    </row>
    <row r="15" spans="1:14" s="252" customFormat="1" ht="13.5" customHeight="1">
      <c r="A15" s="87" t="s">
        <v>455</v>
      </c>
      <c r="B15" s="720" t="s">
        <v>457</v>
      </c>
      <c r="C15" s="207" t="s">
        <v>457</v>
      </c>
      <c r="D15" s="207" t="s">
        <v>457</v>
      </c>
      <c r="E15" s="207" t="s">
        <v>457</v>
      </c>
      <c r="F15" s="207" t="s">
        <v>457</v>
      </c>
      <c r="G15" s="207" t="s">
        <v>457</v>
      </c>
      <c r="H15" s="207" t="s">
        <v>457</v>
      </c>
      <c r="I15" s="207" t="s">
        <v>457</v>
      </c>
      <c r="J15" s="207" t="s">
        <v>457</v>
      </c>
      <c r="K15" s="207" t="s">
        <v>457</v>
      </c>
      <c r="L15" s="207" t="s">
        <v>457</v>
      </c>
      <c r="M15" s="208" t="s">
        <v>457</v>
      </c>
      <c r="N15" s="95" t="s">
        <v>455</v>
      </c>
    </row>
    <row r="16" spans="1:14" s="253" customFormat="1" ht="13.5" customHeight="1">
      <c r="A16" s="287" t="s">
        <v>562</v>
      </c>
      <c r="B16" s="890" t="s">
        <v>559</v>
      </c>
      <c r="C16" s="891" t="s">
        <v>559</v>
      </c>
      <c r="D16" s="891" t="s">
        <v>559</v>
      </c>
      <c r="E16" s="891" t="s">
        <v>559</v>
      </c>
      <c r="F16" s="891" t="s">
        <v>559</v>
      </c>
      <c r="G16" s="891" t="s">
        <v>559</v>
      </c>
      <c r="H16" s="891" t="s">
        <v>559</v>
      </c>
      <c r="I16" s="891" t="s">
        <v>559</v>
      </c>
      <c r="J16" s="891" t="s">
        <v>559</v>
      </c>
      <c r="K16" s="891" t="s">
        <v>559</v>
      </c>
      <c r="L16" s="891" t="s">
        <v>559</v>
      </c>
      <c r="M16" s="892" t="s">
        <v>559</v>
      </c>
      <c r="N16" s="308" t="s">
        <v>562</v>
      </c>
    </row>
    <row r="17" spans="1:13" s="123" customFormat="1" ht="15" customHeight="1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</row>
    <row r="18" spans="1:13" s="77" customFormat="1" ht="25.5" customHeight="1">
      <c r="A18" s="1080" t="s">
        <v>63</v>
      </c>
      <c r="B18" s="1082" t="s">
        <v>64</v>
      </c>
      <c r="C18" s="1083"/>
      <c r="D18" s="1084"/>
      <c r="E18" s="1082" t="s">
        <v>65</v>
      </c>
      <c r="F18" s="1083"/>
      <c r="G18" s="1084"/>
      <c r="H18" s="1085" t="s">
        <v>66</v>
      </c>
      <c r="I18" s="1083"/>
      <c r="J18" s="1084"/>
      <c r="K18" s="327" t="s">
        <v>67</v>
      </c>
      <c r="L18" s="1086" t="s">
        <v>563</v>
      </c>
      <c r="M18" s="1087"/>
    </row>
    <row r="19" spans="1:13" s="77" customFormat="1" ht="25.5" customHeight="1">
      <c r="A19" s="1081"/>
      <c r="B19" s="254" t="s">
        <v>68</v>
      </c>
      <c r="C19" s="254" t="s">
        <v>69</v>
      </c>
      <c r="D19" s="254" t="s">
        <v>70</v>
      </c>
      <c r="E19" s="254" t="s">
        <v>68</v>
      </c>
      <c r="F19" s="254" t="s">
        <v>69</v>
      </c>
      <c r="G19" s="254" t="s">
        <v>70</v>
      </c>
      <c r="H19" s="254" t="s">
        <v>68</v>
      </c>
      <c r="I19" s="254" t="s">
        <v>69</v>
      </c>
      <c r="J19" s="254" t="s">
        <v>70</v>
      </c>
      <c r="K19" s="254" t="s">
        <v>71</v>
      </c>
      <c r="L19" s="1088"/>
      <c r="M19" s="1089"/>
    </row>
    <row r="20" spans="1:13" s="78" customFormat="1" ht="13.5" customHeight="1">
      <c r="A20" s="562" t="s">
        <v>37</v>
      </c>
      <c r="B20" s="225" t="s">
        <v>500</v>
      </c>
      <c r="C20" s="119" t="s">
        <v>500</v>
      </c>
      <c r="D20" s="119" t="s">
        <v>500</v>
      </c>
      <c r="E20" s="119">
        <v>1</v>
      </c>
      <c r="F20" s="256">
        <v>524</v>
      </c>
      <c r="G20" s="255">
        <v>10087.98</v>
      </c>
      <c r="H20" s="119" t="s">
        <v>500</v>
      </c>
      <c r="I20" s="119" t="s">
        <v>500</v>
      </c>
      <c r="J20" s="119" t="s">
        <v>500</v>
      </c>
      <c r="K20" s="257">
        <v>13578</v>
      </c>
      <c r="L20" s="1077" t="s">
        <v>806</v>
      </c>
      <c r="M20" s="1078"/>
    </row>
    <row r="21" spans="1:13" s="78" customFormat="1" ht="13.5" customHeight="1">
      <c r="A21" s="562" t="s">
        <v>38</v>
      </c>
      <c r="B21" s="225" t="s">
        <v>500</v>
      </c>
      <c r="C21" s="119" t="s">
        <v>500</v>
      </c>
      <c r="D21" s="119" t="s">
        <v>500</v>
      </c>
      <c r="E21" s="119" t="s">
        <v>500</v>
      </c>
      <c r="F21" s="256">
        <v>0</v>
      </c>
      <c r="G21" s="119" t="s">
        <v>559</v>
      </c>
      <c r="H21" s="119" t="s">
        <v>500</v>
      </c>
      <c r="I21" s="119" t="s">
        <v>500</v>
      </c>
      <c r="J21" s="119" t="s">
        <v>500</v>
      </c>
      <c r="K21" s="257">
        <v>6334</v>
      </c>
      <c r="L21" s="1074" t="s">
        <v>807</v>
      </c>
      <c r="M21" s="1075"/>
    </row>
    <row r="22" spans="1:13" s="78" customFormat="1" ht="13.5" customHeight="1">
      <c r="A22" s="562" t="s">
        <v>39</v>
      </c>
      <c r="B22" s="225" t="s">
        <v>500</v>
      </c>
      <c r="C22" s="119" t="s">
        <v>500</v>
      </c>
      <c r="D22" s="119" t="s">
        <v>500</v>
      </c>
      <c r="E22" s="119">
        <v>1</v>
      </c>
      <c r="F22" s="256">
        <v>524</v>
      </c>
      <c r="G22" s="255">
        <v>10087.98</v>
      </c>
      <c r="H22" s="119" t="s">
        <v>500</v>
      </c>
      <c r="I22" s="119" t="s">
        <v>500</v>
      </c>
      <c r="J22" s="119" t="s">
        <v>500</v>
      </c>
      <c r="K22" s="257">
        <v>14712</v>
      </c>
      <c r="L22" s="1074" t="s">
        <v>808</v>
      </c>
      <c r="M22" s="1075"/>
    </row>
    <row r="23" spans="1:13" s="78" customFormat="1" ht="13.5" customHeight="1">
      <c r="A23" s="562" t="s">
        <v>40</v>
      </c>
      <c r="B23" s="225" t="s">
        <v>500</v>
      </c>
      <c r="C23" s="119" t="s">
        <v>500</v>
      </c>
      <c r="D23" s="119" t="s">
        <v>500</v>
      </c>
      <c r="E23" s="119" t="s">
        <v>500</v>
      </c>
      <c r="F23" s="256">
        <v>0</v>
      </c>
      <c r="G23" s="119" t="s">
        <v>559</v>
      </c>
      <c r="H23" s="119" t="s">
        <v>500</v>
      </c>
      <c r="I23" s="119" t="s">
        <v>500</v>
      </c>
      <c r="J23" s="119" t="s">
        <v>500</v>
      </c>
      <c r="K23" s="257">
        <v>7176</v>
      </c>
      <c r="L23" s="1074" t="s">
        <v>809</v>
      </c>
      <c r="M23" s="1075"/>
    </row>
    <row r="24" spans="1:13" s="78" customFormat="1" ht="13.5" customHeight="1">
      <c r="A24" s="562" t="s">
        <v>41</v>
      </c>
      <c r="B24" s="225" t="s">
        <v>500</v>
      </c>
      <c r="C24" s="119" t="s">
        <v>500</v>
      </c>
      <c r="D24" s="119" t="s">
        <v>500</v>
      </c>
      <c r="E24" s="119">
        <v>1</v>
      </c>
      <c r="F24" s="256">
        <v>524</v>
      </c>
      <c r="G24" s="255">
        <v>10087.98</v>
      </c>
      <c r="H24" s="119" t="s">
        <v>500</v>
      </c>
      <c r="I24" s="119" t="s">
        <v>500</v>
      </c>
      <c r="J24" s="119" t="s">
        <v>500</v>
      </c>
      <c r="K24" s="258">
        <v>16227</v>
      </c>
      <c r="L24" s="1074" t="s">
        <v>810</v>
      </c>
      <c r="M24" s="1075"/>
    </row>
    <row r="25" spans="1:13" s="78" customFormat="1" ht="13.5" customHeight="1">
      <c r="A25" s="562" t="s">
        <v>42</v>
      </c>
      <c r="B25" s="225" t="s">
        <v>500</v>
      </c>
      <c r="C25" s="119" t="s">
        <v>500</v>
      </c>
      <c r="D25" s="119" t="s">
        <v>500</v>
      </c>
      <c r="E25" s="119" t="s">
        <v>500</v>
      </c>
      <c r="F25" s="256">
        <v>0</v>
      </c>
      <c r="G25" s="119" t="s">
        <v>559</v>
      </c>
      <c r="H25" s="119" t="s">
        <v>500</v>
      </c>
      <c r="I25" s="119" t="s">
        <v>500</v>
      </c>
      <c r="J25" s="119" t="s">
        <v>500</v>
      </c>
      <c r="K25" s="258">
        <v>7642</v>
      </c>
      <c r="L25" s="1074" t="s">
        <v>811</v>
      </c>
      <c r="M25" s="1076"/>
    </row>
    <row r="26" spans="1:14" s="252" customFormat="1" ht="13.5" customHeight="1">
      <c r="A26" s="562" t="s">
        <v>43</v>
      </c>
      <c r="B26" s="225" t="s">
        <v>500</v>
      </c>
      <c r="C26" s="119" t="s">
        <v>500</v>
      </c>
      <c r="D26" s="119" t="s">
        <v>500</v>
      </c>
      <c r="E26" s="121">
        <v>1</v>
      </c>
      <c r="F26" s="260">
        <v>524</v>
      </c>
      <c r="G26" s="259">
        <v>10087.98</v>
      </c>
      <c r="H26" s="119" t="s">
        <v>500</v>
      </c>
      <c r="I26" s="119" t="s">
        <v>500</v>
      </c>
      <c r="J26" s="119" t="s">
        <v>500</v>
      </c>
      <c r="K26" s="258">
        <v>17513</v>
      </c>
      <c r="L26" s="1074" t="s">
        <v>812</v>
      </c>
      <c r="M26" s="1075"/>
      <c r="N26" s="75"/>
    </row>
    <row r="27" spans="1:14" s="252" customFormat="1" ht="13.5" customHeight="1">
      <c r="A27" s="562" t="s">
        <v>44</v>
      </c>
      <c r="B27" s="225" t="s">
        <v>500</v>
      </c>
      <c r="C27" s="119" t="s">
        <v>500</v>
      </c>
      <c r="D27" s="119" t="s">
        <v>500</v>
      </c>
      <c r="E27" s="721">
        <v>0</v>
      </c>
      <c r="F27" s="260">
        <v>0</v>
      </c>
      <c r="G27" s="121" t="s">
        <v>559</v>
      </c>
      <c r="H27" s="119" t="s">
        <v>500</v>
      </c>
      <c r="I27" s="119" t="s">
        <v>500</v>
      </c>
      <c r="J27" s="119" t="s">
        <v>500</v>
      </c>
      <c r="K27" s="132" t="s">
        <v>500</v>
      </c>
      <c r="L27" s="1074" t="s">
        <v>813</v>
      </c>
      <c r="M27" s="1075"/>
      <c r="N27" s="75"/>
    </row>
    <row r="28" spans="1:13" s="252" customFormat="1" ht="13.5" customHeight="1">
      <c r="A28" s="87" t="s">
        <v>501</v>
      </c>
      <c r="B28" s="230" t="s">
        <v>500</v>
      </c>
      <c r="C28" s="121" t="s">
        <v>500</v>
      </c>
      <c r="D28" s="121" t="s">
        <v>500</v>
      </c>
      <c r="E28" s="121">
        <v>1</v>
      </c>
      <c r="F28" s="260">
        <v>524</v>
      </c>
      <c r="G28" s="259">
        <v>10087.98</v>
      </c>
      <c r="H28" s="121" t="s">
        <v>500</v>
      </c>
      <c r="I28" s="121" t="s">
        <v>500</v>
      </c>
      <c r="J28" s="121" t="s">
        <v>500</v>
      </c>
      <c r="K28" s="258">
        <v>26865</v>
      </c>
      <c r="L28" s="1070" t="s">
        <v>501</v>
      </c>
      <c r="M28" s="1071"/>
    </row>
    <row r="29" spans="1:14" s="262" customFormat="1" ht="12.75">
      <c r="A29" s="319" t="s">
        <v>502</v>
      </c>
      <c r="B29" s="898" t="s">
        <v>559</v>
      </c>
      <c r="C29" s="899" t="s">
        <v>559</v>
      </c>
      <c r="D29" s="899" t="s">
        <v>559</v>
      </c>
      <c r="E29" s="308">
        <v>1</v>
      </c>
      <c r="F29" s="563">
        <v>524</v>
      </c>
      <c r="G29" s="328">
        <v>10087.98</v>
      </c>
      <c r="H29" s="899" t="s">
        <v>559</v>
      </c>
      <c r="I29" s="899" t="s">
        <v>559</v>
      </c>
      <c r="J29" s="899" t="s">
        <v>559</v>
      </c>
      <c r="K29" s="329">
        <v>27330</v>
      </c>
      <c r="L29" s="1072" t="s">
        <v>502</v>
      </c>
      <c r="M29" s="1073"/>
      <c r="N29" s="330"/>
    </row>
    <row r="30" spans="1:12" s="107" customFormat="1" ht="15" customHeight="1">
      <c r="A30" s="55" t="s">
        <v>657</v>
      </c>
      <c r="B30" s="55"/>
      <c r="C30" s="263"/>
      <c r="D30" s="263"/>
      <c r="E30" s="263"/>
      <c r="F30" s="263"/>
      <c r="G30" s="263"/>
      <c r="H30" s="263"/>
      <c r="I30" s="263"/>
      <c r="J30" s="263"/>
      <c r="K30" s="263"/>
      <c r="L30" s="320" t="s">
        <v>656</v>
      </c>
    </row>
    <row r="31" spans="1:15" s="107" customFormat="1" ht="15" customHeight="1">
      <c r="A31" s="107" t="s">
        <v>72</v>
      </c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</row>
    <row r="32" s="9" customFormat="1" ht="12.75"/>
    <row r="33" s="9" customFormat="1" ht="12.75"/>
    <row r="34" s="9" customFormat="1" ht="12.75"/>
    <row r="35" s="9" customFormat="1" ht="12.75"/>
    <row r="36" s="9" customFormat="1" ht="12.75"/>
    <row r="37" s="9" customFormat="1" ht="12.75"/>
    <row r="38" s="9" customFormat="1" ht="12.75"/>
    <row r="39" s="9" customFormat="1" ht="12.75"/>
    <row r="40" s="9" customFormat="1" ht="12.75"/>
    <row r="41" s="9" customFormat="1" ht="12.75"/>
    <row r="42" s="9" customFormat="1" ht="12.75"/>
    <row r="43" s="9" customFormat="1" ht="12.75"/>
    <row r="44" s="9" customFormat="1" ht="12.75"/>
    <row r="45" s="9" customFormat="1" ht="12.75"/>
    <row r="46" s="9" customFormat="1" ht="12.75"/>
    <row r="47" s="9" customFormat="1" ht="12.75"/>
    <row r="48" s="9" customFormat="1" ht="12.75"/>
    <row r="49" s="9" customFormat="1" ht="12.75"/>
    <row r="50" s="9" customFormat="1" ht="12.75"/>
    <row r="51" s="9" customFormat="1" ht="12.75"/>
    <row r="52" s="9" customFormat="1" ht="12.75"/>
    <row r="53" s="9" customFormat="1" ht="12.75"/>
    <row r="54" s="9" customFormat="1" ht="12.75"/>
    <row r="55" s="9" customFormat="1" ht="12.75"/>
    <row r="56" s="9" customFormat="1" ht="12.75"/>
    <row r="57" s="9" customFormat="1" ht="12.75"/>
    <row r="58" s="9" customFormat="1" ht="12.75"/>
    <row r="59" s="9" customFormat="1" ht="12.75"/>
    <row r="60" s="9" customFormat="1" ht="12.75"/>
    <row r="61" s="9" customFormat="1" ht="12.75"/>
    <row r="62" s="9" customFormat="1" ht="12.75"/>
    <row r="63" s="9" customFormat="1" ht="12.75"/>
    <row r="64" s="9" customFormat="1" ht="12.75"/>
    <row r="65" s="9" customFormat="1" ht="12.75"/>
    <row r="66" s="9" customFormat="1" ht="12.75"/>
    <row r="67" s="9" customFormat="1" ht="12.75"/>
    <row r="68" s="9" customFormat="1" ht="12.75"/>
    <row r="69" s="9" customFormat="1" ht="12.75"/>
    <row r="70" s="9" customFormat="1" ht="12.75"/>
    <row r="71" s="9" customFormat="1" ht="12.75"/>
    <row r="72" s="9" customFormat="1" ht="12.75"/>
    <row r="73" s="9" customFormat="1" ht="12.75"/>
    <row r="74" s="9" customFormat="1" ht="12.75"/>
    <row r="75" s="9" customFormat="1" ht="12.75"/>
    <row r="76" s="9" customFormat="1" ht="12.75"/>
    <row r="77" s="9" customFormat="1" ht="12.75"/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  <row r="84" s="9" customFormat="1" ht="12.75"/>
    <row r="85" s="9" customFormat="1" ht="12.75"/>
    <row r="86" s="9" customFormat="1" ht="12.75"/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9" customFormat="1" ht="12.75"/>
    <row r="98" s="9" customFormat="1" ht="12.75"/>
    <row r="99" s="9" customFormat="1" ht="12.75"/>
    <row r="100" s="9" customFormat="1" ht="12.75"/>
    <row r="101" s="9" customFormat="1" ht="12.75"/>
    <row r="102" s="9" customFormat="1" ht="12.75"/>
    <row r="103" s="9" customFormat="1" ht="12.75"/>
  </sheetData>
  <mergeCells count="26">
    <mergeCell ref="A1:O1"/>
    <mergeCell ref="A3:A6"/>
    <mergeCell ref="B3:D3"/>
    <mergeCell ref="E3:G3"/>
    <mergeCell ref="H3:J3"/>
    <mergeCell ref="K3:M3"/>
    <mergeCell ref="N3:N6"/>
    <mergeCell ref="B4:D4"/>
    <mergeCell ref="E4:G4"/>
    <mergeCell ref="H4:J4"/>
    <mergeCell ref="K4:M4"/>
    <mergeCell ref="A18:A19"/>
    <mergeCell ref="B18:D18"/>
    <mergeCell ref="E18:G18"/>
    <mergeCell ref="H18:J18"/>
    <mergeCell ref="L18:M19"/>
    <mergeCell ref="L20:M20"/>
    <mergeCell ref="L21:M21"/>
    <mergeCell ref="L22:M22"/>
    <mergeCell ref="L23:M23"/>
    <mergeCell ref="L28:M28"/>
    <mergeCell ref="L29:M29"/>
    <mergeCell ref="L24:M24"/>
    <mergeCell ref="L25:M25"/>
    <mergeCell ref="L26:M26"/>
    <mergeCell ref="L27:M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34"/>
  <sheetViews>
    <sheetView zoomScaleSheetLayoutView="100" workbookViewId="0" topLeftCell="A13">
      <selection activeCell="G36" sqref="G36"/>
    </sheetView>
  </sheetViews>
  <sheetFormatPr defaultColWidth="9.140625" defaultRowHeight="12.75"/>
  <cols>
    <col min="1" max="1" width="13.57421875" style="0" customWidth="1"/>
    <col min="2" max="2" width="10.7109375" style="0" customWidth="1"/>
    <col min="3" max="3" width="12.00390625" style="0" bestFit="1" customWidth="1"/>
    <col min="4" max="4" width="8.57421875" style="0" customWidth="1"/>
    <col min="5" max="5" width="13.00390625" style="0" customWidth="1"/>
    <col min="6" max="7" width="7.421875" style="0" customWidth="1"/>
    <col min="8" max="8" width="9.57421875" style="0" customWidth="1"/>
    <col min="9" max="9" width="12.7109375" style="0" customWidth="1"/>
    <col min="10" max="10" width="9.28125" style="0" customWidth="1"/>
    <col min="11" max="11" width="11.140625" style="0" customWidth="1"/>
    <col min="12" max="12" width="8.7109375" style="0" customWidth="1"/>
    <col min="13" max="13" width="7.7109375" style="0" bestFit="1" customWidth="1"/>
    <col min="14" max="14" width="15.140625" style="0" customWidth="1"/>
  </cols>
  <sheetData>
    <row r="1" spans="1:14" s="99" customFormat="1" ht="18.75" customHeight="1">
      <c r="A1" s="942" t="s">
        <v>73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</row>
    <row r="2" spans="1:14" s="40" customFormat="1" ht="13.5" customHeight="1">
      <c r="A2" s="58" t="s">
        <v>74</v>
      </c>
      <c r="N2" s="270" t="s">
        <v>75</v>
      </c>
    </row>
    <row r="3" spans="1:14" s="111" customFormat="1" ht="15" customHeight="1">
      <c r="A3" s="894" t="s">
        <v>161</v>
      </c>
      <c r="B3" s="1092" t="s">
        <v>76</v>
      </c>
      <c r="C3" s="972"/>
      <c r="D3" s="972"/>
      <c r="E3" s="972"/>
      <c r="F3" s="972"/>
      <c r="G3" s="979"/>
      <c r="H3" s="1091" t="s">
        <v>77</v>
      </c>
      <c r="I3" s="972"/>
      <c r="J3" s="972"/>
      <c r="K3" s="972"/>
      <c r="L3" s="972"/>
      <c r="M3" s="979"/>
      <c r="N3" s="969" t="s">
        <v>163</v>
      </c>
    </row>
    <row r="4" spans="1:14" s="111" customFormat="1" ht="15" customHeight="1">
      <c r="A4" s="981"/>
      <c r="B4" s="1056" t="s">
        <v>78</v>
      </c>
      <c r="C4" s="979"/>
      <c r="D4" s="1056" t="s">
        <v>79</v>
      </c>
      <c r="E4" s="979"/>
      <c r="F4" s="1056" t="s">
        <v>80</v>
      </c>
      <c r="G4" s="979"/>
      <c r="H4" s="1056" t="s">
        <v>78</v>
      </c>
      <c r="I4" s="979"/>
      <c r="J4" s="1056" t="s">
        <v>79</v>
      </c>
      <c r="K4" s="979"/>
      <c r="L4" s="1056" t="s">
        <v>80</v>
      </c>
      <c r="M4" s="979"/>
      <c r="N4" s="970"/>
    </row>
    <row r="5" spans="1:14" s="111" customFormat="1" ht="15" customHeight="1">
      <c r="A5" s="981"/>
      <c r="B5" s="968" t="s">
        <v>164</v>
      </c>
      <c r="C5" s="967"/>
      <c r="D5" s="968" t="s">
        <v>81</v>
      </c>
      <c r="E5" s="967"/>
      <c r="F5" s="968" t="s">
        <v>82</v>
      </c>
      <c r="G5" s="967"/>
      <c r="H5" s="968" t="s">
        <v>164</v>
      </c>
      <c r="I5" s="967"/>
      <c r="J5" s="968" t="s">
        <v>81</v>
      </c>
      <c r="K5" s="967"/>
      <c r="L5" s="968" t="s">
        <v>82</v>
      </c>
      <c r="M5" s="967"/>
      <c r="N5" s="970"/>
    </row>
    <row r="6" spans="1:14" s="111" customFormat="1" ht="15" customHeight="1">
      <c r="A6" s="981"/>
      <c r="B6" s="864" t="s">
        <v>83</v>
      </c>
      <c r="C6" s="864" t="s">
        <v>84</v>
      </c>
      <c r="D6" s="864" t="s">
        <v>83</v>
      </c>
      <c r="E6" s="864" t="s">
        <v>84</v>
      </c>
      <c r="F6" s="864" t="s">
        <v>83</v>
      </c>
      <c r="G6" s="864" t="s">
        <v>84</v>
      </c>
      <c r="H6" s="864" t="s">
        <v>83</v>
      </c>
      <c r="I6" s="864" t="s">
        <v>84</v>
      </c>
      <c r="J6" s="864" t="s">
        <v>83</v>
      </c>
      <c r="K6" s="864" t="s">
        <v>84</v>
      </c>
      <c r="L6" s="864" t="s">
        <v>83</v>
      </c>
      <c r="M6" s="864" t="s">
        <v>84</v>
      </c>
      <c r="N6" s="970"/>
    </row>
    <row r="7" spans="1:14" s="111" customFormat="1" ht="15" customHeight="1">
      <c r="A7" s="967"/>
      <c r="B7" s="114" t="s">
        <v>85</v>
      </c>
      <c r="C7" s="114" t="s">
        <v>86</v>
      </c>
      <c r="D7" s="114" t="s">
        <v>85</v>
      </c>
      <c r="E7" s="114" t="s">
        <v>86</v>
      </c>
      <c r="F7" s="114" t="s">
        <v>85</v>
      </c>
      <c r="G7" s="114" t="s">
        <v>86</v>
      </c>
      <c r="H7" s="114" t="s">
        <v>85</v>
      </c>
      <c r="I7" s="114" t="s">
        <v>86</v>
      </c>
      <c r="J7" s="114" t="s">
        <v>85</v>
      </c>
      <c r="K7" s="114" t="s">
        <v>86</v>
      </c>
      <c r="L7" s="114" t="s">
        <v>85</v>
      </c>
      <c r="M7" s="114" t="s">
        <v>86</v>
      </c>
      <c r="N7" s="968"/>
    </row>
    <row r="8" spans="1:14" s="78" customFormat="1" ht="15" customHeight="1">
      <c r="A8" s="564" t="s">
        <v>87</v>
      </c>
      <c r="B8" s="697">
        <f aca="true" t="shared" si="0" ref="B8:C10">SUM(D8,F8)</f>
        <v>129</v>
      </c>
      <c r="C8" s="265">
        <f t="shared" si="0"/>
        <v>3026.5</v>
      </c>
      <c r="D8" s="653">
        <f>SUM(J8,D24,J24)</f>
        <v>129</v>
      </c>
      <c r="E8" s="265">
        <f>SUM(K8,E24,K24)</f>
        <v>3026.5</v>
      </c>
      <c r="F8" s="85">
        <v>0</v>
      </c>
      <c r="G8" s="85">
        <v>0</v>
      </c>
      <c r="H8" s="119">
        <f>SUM(J8,L8)</f>
        <v>30</v>
      </c>
      <c r="I8" s="266">
        <f>SUM(K8,M8)</f>
        <v>773.7</v>
      </c>
      <c r="J8" s="264">
        <v>30</v>
      </c>
      <c r="K8" s="728">
        <v>773.7</v>
      </c>
      <c r="L8" s="85">
        <v>0</v>
      </c>
      <c r="M8" s="242">
        <v>0</v>
      </c>
      <c r="N8" s="509" t="s">
        <v>823</v>
      </c>
    </row>
    <row r="9" spans="1:14" s="78" customFormat="1" ht="15" customHeight="1">
      <c r="A9" s="564" t="s">
        <v>88</v>
      </c>
      <c r="B9" s="697">
        <v>43</v>
      </c>
      <c r="C9" s="265">
        <v>1098</v>
      </c>
      <c r="D9" s="653">
        <v>43</v>
      </c>
      <c r="E9" s="265">
        <v>1098</v>
      </c>
      <c r="F9" s="85">
        <v>0</v>
      </c>
      <c r="G9" s="85">
        <v>0</v>
      </c>
      <c r="H9" s="119">
        <v>20</v>
      </c>
      <c r="I9" s="266">
        <v>382.6</v>
      </c>
      <c r="J9" s="264">
        <v>20</v>
      </c>
      <c r="K9" s="728">
        <v>382.6</v>
      </c>
      <c r="L9" s="85">
        <v>0</v>
      </c>
      <c r="M9" s="242">
        <v>0</v>
      </c>
      <c r="N9" s="510" t="s">
        <v>814</v>
      </c>
    </row>
    <row r="10" spans="1:14" s="78" customFormat="1" ht="15" customHeight="1">
      <c r="A10" s="564" t="s">
        <v>89</v>
      </c>
      <c r="B10" s="697">
        <f t="shared" si="0"/>
        <v>124</v>
      </c>
      <c r="C10" s="265">
        <f t="shared" si="0"/>
        <v>2932.5</v>
      </c>
      <c r="D10" s="653">
        <f>H10+B24+H24</f>
        <v>124</v>
      </c>
      <c r="E10" s="265">
        <f>I10+C24+I24</f>
        <v>2932.5</v>
      </c>
      <c r="F10" s="85">
        <v>0</v>
      </c>
      <c r="G10" s="85">
        <v>0</v>
      </c>
      <c r="H10" s="119">
        <f>J10+M10</f>
        <v>25</v>
      </c>
      <c r="I10" s="266">
        <f>K10+M10</f>
        <v>679.7</v>
      </c>
      <c r="J10" s="267">
        <v>25</v>
      </c>
      <c r="K10" s="728">
        <v>679.7</v>
      </c>
      <c r="L10" s="85">
        <v>0</v>
      </c>
      <c r="M10" s="242">
        <v>0</v>
      </c>
      <c r="N10" s="510" t="s">
        <v>815</v>
      </c>
    </row>
    <row r="11" spans="1:14" s="78" customFormat="1" ht="15" customHeight="1">
      <c r="A11" s="564" t="s">
        <v>90</v>
      </c>
      <c r="B11" s="697">
        <v>53</v>
      </c>
      <c r="C11" s="265">
        <v>1416.8</v>
      </c>
      <c r="D11" s="653">
        <v>53</v>
      </c>
      <c r="E11" s="265">
        <v>1416.8</v>
      </c>
      <c r="F11" s="85">
        <v>0</v>
      </c>
      <c r="G11" s="85">
        <v>0</v>
      </c>
      <c r="H11" s="119">
        <v>34</v>
      </c>
      <c r="I11" s="266">
        <v>753.4</v>
      </c>
      <c r="J11" s="267">
        <v>34</v>
      </c>
      <c r="K11" s="728">
        <v>753.4</v>
      </c>
      <c r="L11" s="85">
        <v>0</v>
      </c>
      <c r="M11" s="242">
        <v>0</v>
      </c>
      <c r="N11" s="510" t="s">
        <v>816</v>
      </c>
    </row>
    <row r="12" spans="1:14" s="78" customFormat="1" ht="15" customHeight="1">
      <c r="A12" s="564" t="s">
        <v>166</v>
      </c>
      <c r="B12" s="697">
        <v>126</v>
      </c>
      <c r="C12" s="265">
        <v>2974.5</v>
      </c>
      <c r="D12" s="653">
        <v>126</v>
      </c>
      <c r="E12" s="265">
        <v>2974.5</v>
      </c>
      <c r="F12" s="85">
        <v>0</v>
      </c>
      <c r="G12" s="85">
        <v>0</v>
      </c>
      <c r="H12" s="119">
        <v>30</v>
      </c>
      <c r="I12" s="266">
        <v>768.4</v>
      </c>
      <c r="J12" s="267">
        <v>30</v>
      </c>
      <c r="K12" s="728">
        <v>768.4</v>
      </c>
      <c r="L12" s="85">
        <v>0</v>
      </c>
      <c r="M12" s="242">
        <v>0</v>
      </c>
      <c r="N12" s="510" t="s">
        <v>817</v>
      </c>
    </row>
    <row r="13" spans="1:14" s="78" customFormat="1" ht="15" customHeight="1">
      <c r="A13" s="564" t="s">
        <v>167</v>
      </c>
      <c r="B13" s="697">
        <v>53</v>
      </c>
      <c r="C13" s="265">
        <v>1416.8</v>
      </c>
      <c r="D13" s="653">
        <v>53</v>
      </c>
      <c r="E13" s="265">
        <v>1416.8</v>
      </c>
      <c r="F13" s="85">
        <v>0</v>
      </c>
      <c r="G13" s="85">
        <v>0</v>
      </c>
      <c r="H13" s="119">
        <v>34</v>
      </c>
      <c r="I13" s="266">
        <v>753.4</v>
      </c>
      <c r="J13" s="267">
        <v>34</v>
      </c>
      <c r="K13" s="728">
        <v>753.4</v>
      </c>
      <c r="L13" s="85">
        <v>0</v>
      </c>
      <c r="M13" s="242">
        <v>0</v>
      </c>
      <c r="N13" s="510" t="s">
        <v>818</v>
      </c>
    </row>
    <row r="14" spans="1:14" s="75" customFormat="1" ht="15" customHeight="1">
      <c r="A14" s="565" t="s">
        <v>91</v>
      </c>
      <c r="B14" s="698">
        <v>128</v>
      </c>
      <c r="C14" s="268">
        <v>2980.9</v>
      </c>
      <c r="D14" s="657">
        <v>128</v>
      </c>
      <c r="E14" s="268">
        <v>2980.9</v>
      </c>
      <c r="F14" s="86" t="s">
        <v>165</v>
      </c>
      <c r="G14" s="86" t="s">
        <v>165</v>
      </c>
      <c r="H14" s="121">
        <v>27</v>
      </c>
      <c r="I14" s="269">
        <v>705.5</v>
      </c>
      <c r="J14" s="264">
        <v>27</v>
      </c>
      <c r="K14" s="729">
        <v>705.5</v>
      </c>
      <c r="L14" s="86" t="s">
        <v>165</v>
      </c>
      <c r="M14" s="245" t="s">
        <v>165</v>
      </c>
      <c r="N14" s="510" t="s">
        <v>819</v>
      </c>
    </row>
    <row r="15" spans="1:14" s="75" customFormat="1" ht="15" customHeight="1">
      <c r="A15" s="565" t="s">
        <v>92</v>
      </c>
      <c r="B15" s="698">
        <v>50</v>
      </c>
      <c r="C15" s="268">
        <v>1326.5</v>
      </c>
      <c r="D15" s="657">
        <v>50</v>
      </c>
      <c r="E15" s="268">
        <v>1326.5</v>
      </c>
      <c r="F15" s="86" t="s">
        <v>165</v>
      </c>
      <c r="G15" s="86" t="s">
        <v>165</v>
      </c>
      <c r="H15" s="121">
        <v>31</v>
      </c>
      <c r="I15" s="269">
        <v>663.1</v>
      </c>
      <c r="J15" s="264">
        <v>31</v>
      </c>
      <c r="K15" s="729">
        <v>663.1</v>
      </c>
      <c r="L15" s="86" t="s">
        <v>165</v>
      </c>
      <c r="M15" s="245" t="s">
        <v>165</v>
      </c>
      <c r="N15" s="510" t="s">
        <v>820</v>
      </c>
    </row>
    <row r="16" spans="1:14" s="252" customFormat="1" ht="15" customHeight="1">
      <c r="A16" s="87" t="s">
        <v>609</v>
      </c>
      <c r="B16" s="699">
        <v>185</v>
      </c>
      <c r="C16" s="268">
        <v>4878.9</v>
      </c>
      <c r="D16" s="657">
        <v>185</v>
      </c>
      <c r="E16" s="268">
        <v>4878.9</v>
      </c>
      <c r="F16" s="86" t="s">
        <v>165</v>
      </c>
      <c r="G16" s="86" t="s">
        <v>165</v>
      </c>
      <c r="H16" s="121">
        <v>57</v>
      </c>
      <c r="I16" s="269">
        <v>1369.1</v>
      </c>
      <c r="J16" s="264">
        <v>57</v>
      </c>
      <c r="K16" s="729">
        <v>1369.1</v>
      </c>
      <c r="L16" s="86" t="s">
        <v>165</v>
      </c>
      <c r="M16" s="245" t="s">
        <v>165</v>
      </c>
      <c r="N16" s="95" t="s">
        <v>828</v>
      </c>
    </row>
    <row r="17" spans="1:14" s="253" customFormat="1" ht="15" customHeight="1">
      <c r="A17" s="287" t="s">
        <v>391</v>
      </c>
      <c r="B17" s="730">
        <v>189</v>
      </c>
      <c r="C17" s="333">
        <v>4952.8</v>
      </c>
      <c r="D17" s="645">
        <f>SUM(D33,J33)</f>
        <v>189</v>
      </c>
      <c r="E17" s="333">
        <f>SUM(E33,K33)</f>
        <v>4952.8</v>
      </c>
      <c r="F17" s="308" t="s">
        <v>659</v>
      </c>
      <c r="G17" s="308" t="s">
        <v>660</v>
      </c>
      <c r="H17" s="308" t="s">
        <v>660</v>
      </c>
      <c r="I17" s="308" t="s">
        <v>559</v>
      </c>
      <c r="J17" s="308" t="s">
        <v>559</v>
      </c>
      <c r="K17" s="308" t="s">
        <v>559</v>
      </c>
      <c r="L17" s="308" t="s">
        <v>559</v>
      </c>
      <c r="M17" s="287" t="s">
        <v>559</v>
      </c>
      <c r="N17" s="308" t="s">
        <v>829</v>
      </c>
    </row>
    <row r="18" spans="1:13" s="123" customFormat="1" ht="10.5" customHeight="1">
      <c r="A18" s="122"/>
      <c r="B18" s="122"/>
      <c r="C18" s="122"/>
      <c r="D18" s="122"/>
      <c r="E18" s="122"/>
      <c r="F18" s="122"/>
      <c r="G18" s="122"/>
      <c r="H18" s="122"/>
      <c r="I18" s="331"/>
      <c r="J18" s="122"/>
      <c r="K18" s="122"/>
      <c r="L18" s="122"/>
      <c r="M18" s="122"/>
    </row>
    <row r="19" spans="1:14" s="111" customFormat="1" ht="15" customHeight="1">
      <c r="A19" s="894" t="s">
        <v>161</v>
      </c>
      <c r="B19" s="1091" t="s">
        <v>93</v>
      </c>
      <c r="C19" s="972"/>
      <c r="D19" s="972"/>
      <c r="E19" s="972"/>
      <c r="F19" s="972"/>
      <c r="G19" s="979"/>
      <c r="H19" s="1091" t="s">
        <v>94</v>
      </c>
      <c r="I19" s="972"/>
      <c r="J19" s="972"/>
      <c r="K19" s="972"/>
      <c r="L19" s="972"/>
      <c r="M19" s="979"/>
      <c r="N19" s="969" t="s">
        <v>163</v>
      </c>
    </row>
    <row r="20" spans="1:14" s="111" customFormat="1" ht="15" customHeight="1">
      <c r="A20" s="981"/>
      <c r="B20" s="1056" t="s">
        <v>78</v>
      </c>
      <c r="C20" s="979"/>
      <c r="D20" s="1056" t="s">
        <v>79</v>
      </c>
      <c r="E20" s="979"/>
      <c r="F20" s="1056" t="s">
        <v>80</v>
      </c>
      <c r="G20" s="979"/>
      <c r="H20" s="1056" t="s">
        <v>78</v>
      </c>
      <c r="I20" s="979"/>
      <c r="J20" s="1056" t="s">
        <v>79</v>
      </c>
      <c r="K20" s="979"/>
      <c r="L20" s="1056" t="s">
        <v>80</v>
      </c>
      <c r="M20" s="979"/>
      <c r="N20" s="970"/>
    </row>
    <row r="21" spans="1:14" s="111" customFormat="1" ht="15" customHeight="1">
      <c r="A21" s="981"/>
      <c r="B21" s="968" t="s">
        <v>164</v>
      </c>
      <c r="C21" s="967"/>
      <c r="D21" s="968" t="s">
        <v>81</v>
      </c>
      <c r="E21" s="967"/>
      <c r="F21" s="968" t="s">
        <v>82</v>
      </c>
      <c r="G21" s="967"/>
      <c r="H21" s="968" t="s">
        <v>164</v>
      </c>
      <c r="I21" s="967"/>
      <c r="J21" s="968" t="s">
        <v>81</v>
      </c>
      <c r="K21" s="967"/>
      <c r="L21" s="968" t="s">
        <v>82</v>
      </c>
      <c r="M21" s="967"/>
      <c r="N21" s="970"/>
    </row>
    <row r="22" spans="1:14" s="111" customFormat="1" ht="15" customHeight="1">
      <c r="A22" s="981"/>
      <c r="B22" s="864" t="s">
        <v>83</v>
      </c>
      <c r="C22" s="864" t="s">
        <v>84</v>
      </c>
      <c r="D22" s="864" t="s">
        <v>83</v>
      </c>
      <c r="E22" s="864" t="s">
        <v>84</v>
      </c>
      <c r="F22" s="864" t="s">
        <v>83</v>
      </c>
      <c r="G22" s="864" t="s">
        <v>84</v>
      </c>
      <c r="H22" s="864" t="s">
        <v>83</v>
      </c>
      <c r="I22" s="864" t="s">
        <v>84</v>
      </c>
      <c r="J22" s="864" t="s">
        <v>83</v>
      </c>
      <c r="K22" s="864" t="s">
        <v>84</v>
      </c>
      <c r="L22" s="864" t="s">
        <v>83</v>
      </c>
      <c r="M22" s="864" t="s">
        <v>84</v>
      </c>
      <c r="N22" s="970"/>
    </row>
    <row r="23" spans="1:14" s="111" customFormat="1" ht="15" customHeight="1">
      <c r="A23" s="967"/>
      <c r="B23" s="114" t="s">
        <v>85</v>
      </c>
      <c r="C23" s="114" t="s">
        <v>86</v>
      </c>
      <c r="D23" s="114" t="s">
        <v>85</v>
      </c>
      <c r="E23" s="114" t="s">
        <v>86</v>
      </c>
      <c r="F23" s="114" t="s">
        <v>85</v>
      </c>
      <c r="G23" s="114" t="s">
        <v>86</v>
      </c>
      <c r="H23" s="114" t="s">
        <v>85</v>
      </c>
      <c r="I23" s="114" t="s">
        <v>86</v>
      </c>
      <c r="J23" s="114" t="s">
        <v>85</v>
      </c>
      <c r="K23" s="114" t="s">
        <v>86</v>
      </c>
      <c r="L23" s="114" t="s">
        <v>85</v>
      </c>
      <c r="M23" s="114" t="s">
        <v>86</v>
      </c>
      <c r="N23" s="968"/>
    </row>
    <row r="24" spans="1:14" s="78" customFormat="1" ht="15" customHeight="1">
      <c r="A24" s="564" t="s">
        <v>87</v>
      </c>
      <c r="B24" s="697">
        <f>SUM(D24,F24)</f>
        <v>4</v>
      </c>
      <c r="C24" s="723">
        <f>SUM(E24,G24)</f>
        <v>88.9</v>
      </c>
      <c r="D24" s="653">
        <v>4</v>
      </c>
      <c r="E24" s="726">
        <v>88.9</v>
      </c>
      <c r="F24" s="85">
        <v>0</v>
      </c>
      <c r="G24" s="85">
        <v>0</v>
      </c>
      <c r="H24" s="653">
        <f aca="true" t="shared" si="1" ref="H24:I26">SUM(J24,L24)</f>
        <v>95</v>
      </c>
      <c r="I24" s="728">
        <f t="shared" si="1"/>
        <v>2163.9</v>
      </c>
      <c r="J24" s="653">
        <v>95</v>
      </c>
      <c r="K24" s="728">
        <v>2163.9</v>
      </c>
      <c r="L24" s="242">
        <v>0</v>
      </c>
      <c r="M24" s="242">
        <v>0</v>
      </c>
      <c r="N24" s="509" t="s">
        <v>823</v>
      </c>
    </row>
    <row r="25" spans="1:14" s="78" customFormat="1" ht="15" customHeight="1">
      <c r="A25" s="564" t="s">
        <v>88</v>
      </c>
      <c r="B25" s="697">
        <v>12</v>
      </c>
      <c r="C25" s="723">
        <v>507.3</v>
      </c>
      <c r="D25" s="653">
        <v>12</v>
      </c>
      <c r="E25" s="726">
        <v>507.3</v>
      </c>
      <c r="F25" s="85">
        <v>0</v>
      </c>
      <c r="G25" s="85">
        <v>0</v>
      </c>
      <c r="H25" s="653">
        <v>11</v>
      </c>
      <c r="I25" s="728">
        <v>208.1</v>
      </c>
      <c r="J25" s="653">
        <v>11</v>
      </c>
      <c r="K25" s="728">
        <v>208.1</v>
      </c>
      <c r="L25" s="242">
        <v>0</v>
      </c>
      <c r="M25" s="242">
        <v>0</v>
      </c>
      <c r="N25" s="510" t="s">
        <v>814</v>
      </c>
    </row>
    <row r="26" spans="1:14" s="78" customFormat="1" ht="15" customHeight="1">
      <c r="A26" s="564" t="s">
        <v>89</v>
      </c>
      <c r="B26" s="697">
        <v>4</v>
      </c>
      <c r="C26" s="723">
        <v>88.9</v>
      </c>
      <c r="D26" s="653">
        <v>4</v>
      </c>
      <c r="E26" s="726">
        <v>88.9</v>
      </c>
      <c r="F26" s="85">
        <v>0</v>
      </c>
      <c r="G26" s="85">
        <v>0</v>
      </c>
      <c r="H26" s="653">
        <f t="shared" si="1"/>
        <v>97</v>
      </c>
      <c r="I26" s="728">
        <f t="shared" si="1"/>
        <v>2186.5</v>
      </c>
      <c r="J26" s="653">
        <v>97</v>
      </c>
      <c r="K26" s="728">
        <v>2186.5</v>
      </c>
      <c r="L26" s="242">
        <v>0</v>
      </c>
      <c r="M26" s="242">
        <v>0</v>
      </c>
      <c r="N26" s="510" t="s">
        <v>815</v>
      </c>
    </row>
    <row r="27" spans="1:14" s="78" customFormat="1" ht="15" customHeight="1">
      <c r="A27" s="564" t="s">
        <v>90</v>
      </c>
      <c r="B27" s="697">
        <v>8</v>
      </c>
      <c r="C27" s="723">
        <v>455.3</v>
      </c>
      <c r="D27" s="653">
        <v>8</v>
      </c>
      <c r="E27" s="726">
        <v>455.3</v>
      </c>
      <c r="F27" s="85">
        <v>0</v>
      </c>
      <c r="G27" s="85">
        <v>0</v>
      </c>
      <c r="H27" s="653">
        <v>11</v>
      </c>
      <c r="I27" s="728">
        <v>208.1</v>
      </c>
      <c r="J27" s="653">
        <v>11</v>
      </c>
      <c r="K27" s="728">
        <v>208.1</v>
      </c>
      <c r="L27" s="242">
        <v>0</v>
      </c>
      <c r="M27" s="242">
        <v>0</v>
      </c>
      <c r="N27" s="510" t="s">
        <v>816</v>
      </c>
    </row>
    <row r="28" spans="1:14" s="78" customFormat="1" ht="15" customHeight="1">
      <c r="A28" s="564" t="s">
        <v>166</v>
      </c>
      <c r="B28" s="697">
        <v>4</v>
      </c>
      <c r="C28" s="723">
        <v>88.9</v>
      </c>
      <c r="D28" s="653">
        <v>4</v>
      </c>
      <c r="E28" s="726">
        <v>88.9</v>
      </c>
      <c r="F28" s="85">
        <v>0</v>
      </c>
      <c r="G28" s="85">
        <v>0</v>
      </c>
      <c r="H28" s="653">
        <v>92</v>
      </c>
      <c r="I28" s="728">
        <v>2117.2</v>
      </c>
      <c r="J28" s="653">
        <v>92</v>
      </c>
      <c r="K28" s="728">
        <v>2117.2</v>
      </c>
      <c r="L28" s="242">
        <v>0</v>
      </c>
      <c r="M28" s="242">
        <v>0</v>
      </c>
      <c r="N28" s="510" t="s">
        <v>817</v>
      </c>
    </row>
    <row r="29" spans="1:14" s="78" customFormat="1" ht="15" customHeight="1">
      <c r="A29" s="564" t="s">
        <v>167</v>
      </c>
      <c r="B29" s="697">
        <v>8</v>
      </c>
      <c r="C29" s="723">
        <v>455.3</v>
      </c>
      <c r="D29" s="653">
        <v>8</v>
      </c>
      <c r="E29" s="726">
        <v>455.3</v>
      </c>
      <c r="F29" s="85">
        <v>0</v>
      </c>
      <c r="G29" s="85">
        <v>0</v>
      </c>
      <c r="H29" s="653">
        <v>11</v>
      </c>
      <c r="I29" s="728">
        <v>208.1</v>
      </c>
      <c r="J29" s="653">
        <v>11</v>
      </c>
      <c r="K29" s="728">
        <v>208.1</v>
      </c>
      <c r="L29" s="242">
        <v>0</v>
      </c>
      <c r="M29" s="242">
        <v>0</v>
      </c>
      <c r="N29" s="510" t="s">
        <v>818</v>
      </c>
    </row>
    <row r="30" spans="1:14" s="75" customFormat="1" ht="15" customHeight="1">
      <c r="A30" s="565" t="s">
        <v>91</v>
      </c>
      <c r="B30" s="698">
        <v>4</v>
      </c>
      <c r="C30" s="724">
        <v>88.9</v>
      </c>
      <c r="D30" s="657">
        <v>4</v>
      </c>
      <c r="E30" s="727">
        <v>88.9</v>
      </c>
      <c r="F30" s="86" t="s">
        <v>165</v>
      </c>
      <c r="G30" s="86" t="s">
        <v>165</v>
      </c>
      <c r="H30" s="657">
        <v>97</v>
      </c>
      <c r="I30" s="729">
        <v>2186.5</v>
      </c>
      <c r="J30" s="657">
        <v>97</v>
      </c>
      <c r="K30" s="729">
        <v>2186.5</v>
      </c>
      <c r="L30" s="245" t="s">
        <v>165</v>
      </c>
      <c r="M30" s="245" t="s">
        <v>165</v>
      </c>
      <c r="N30" s="510" t="s">
        <v>819</v>
      </c>
    </row>
    <row r="31" spans="1:14" s="75" customFormat="1" ht="15" customHeight="1">
      <c r="A31" s="565" t="s">
        <v>92</v>
      </c>
      <c r="B31" s="698">
        <v>8</v>
      </c>
      <c r="C31" s="724">
        <v>455.3</v>
      </c>
      <c r="D31" s="657">
        <v>8</v>
      </c>
      <c r="E31" s="727">
        <v>455.3</v>
      </c>
      <c r="F31" s="86" t="s">
        <v>165</v>
      </c>
      <c r="G31" s="86" t="s">
        <v>165</v>
      </c>
      <c r="H31" s="657">
        <v>11</v>
      </c>
      <c r="I31" s="729">
        <v>208.1</v>
      </c>
      <c r="J31" s="657">
        <v>11</v>
      </c>
      <c r="K31" s="729">
        <v>208.1</v>
      </c>
      <c r="L31" s="245" t="s">
        <v>165</v>
      </c>
      <c r="M31" s="332" t="s">
        <v>165</v>
      </c>
      <c r="N31" s="510" t="s">
        <v>820</v>
      </c>
    </row>
    <row r="32" spans="1:14" s="75" customFormat="1" ht="15" customHeight="1">
      <c r="A32" s="87" t="s">
        <v>609</v>
      </c>
      <c r="B32" s="699">
        <v>13</v>
      </c>
      <c r="C32" s="724">
        <v>552.2</v>
      </c>
      <c r="D32" s="657">
        <v>13</v>
      </c>
      <c r="E32" s="727">
        <v>552.2</v>
      </c>
      <c r="F32" s="86" t="s">
        <v>165</v>
      </c>
      <c r="G32" s="86" t="s">
        <v>165</v>
      </c>
      <c r="H32" s="657">
        <v>115</v>
      </c>
      <c r="I32" s="729">
        <v>2957.6</v>
      </c>
      <c r="J32" s="657">
        <v>115</v>
      </c>
      <c r="K32" s="729">
        <v>2957.6</v>
      </c>
      <c r="L32" s="245" t="s">
        <v>165</v>
      </c>
      <c r="M32" s="332" t="s">
        <v>165</v>
      </c>
      <c r="N32" s="75" t="s">
        <v>828</v>
      </c>
    </row>
    <row r="33" spans="1:14" s="253" customFormat="1" ht="15" customHeight="1">
      <c r="A33" s="287" t="s">
        <v>391</v>
      </c>
      <c r="B33" s="722">
        <v>75</v>
      </c>
      <c r="C33" s="722">
        <v>2021.9</v>
      </c>
      <c r="D33" s="725">
        <v>75</v>
      </c>
      <c r="E33" s="725">
        <v>2021.9</v>
      </c>
      <c r="F33" s="900" t="s">
        <v>559</v>
      </c>
      <c r="G33" s="900" t="s">
        <v>559</v>
      </c>
      <c r="H33" s="725">
        <v>114</v>
      </c>
      <c r="I33" s="725">
        <v>2930.9</v>
      </c>
      <c r="J33" s="725">
        <v>114</v>
      </c>
      <c r="K33" s="725">
        <v>2930.9</v>
      </c>
      <c r="L33" s="900" t="s">
        <v>559</v>
      </c>
      <c r="M33" s="901" t="s">
        <v>559</v>
      </c>
      <c r="N33" s="308" t="s">
        <v>829</v>
      </c>
    </row>
    <row r="34" spans="1:14" s="107" customFormat="1" ht="15" customHeight="1">
      <c r="A34" s="55" t="s">
        <v>657</v>
      </c>
      <c r="B34" s="55"/>
      <c r="C34" s="263"/>
      <c r="D34" s="263"/>
      <c r="E34" s="263"/>
      <c r="F34" s="263"/>
      <c r="G34" s="263"/>
      <c r="H34" s="263"/>
      <c r="I34" s="263"/>
      <c r="J34" s="263"/>
      <c r="K34" s="263"/>
      <c r="N34" s="320" t="s">
        <v>656</v>
      </c>
    </row>
    <row r="35" s="9" customFormat="1" ht="12.75"/>
    <row r="36" s="9" customFormat="1" ht="12.75"/>
    <row r="37" s="9" customFormat="1" ht="12.75"/>
    <row r="38" s="9" customFormat="1" ht="12.75"/>
    <row r="39" s="9" customFormat="1" ht="12.75"/>
    <row r="40" s="9" customFormat="1" ht="12.75"/>
    <row r="41" s="9" customFormat="1" ht="12.75"/>
    <row r="42" s="9" customFormat="1" ht="12.75"/>
    <row r="43" s="9" customFormat="1" ht="12.75"/>
    <row r="44" s="9" customFormat="1" ht="12.75"/>
    <row r="45" s="9" customFormat="1" ht="12.75"/>
    <row r="46" s="9" customFormat="1" ht="12.75"/>
    <row r="47" s="9" customFormat="1" ht="12.75"/>
    <row r="48" s="9" customFormat="1" ht="12.75"/>
    <row r="49" s="9" customFormat="1" ht="12.75"/>
    <row r="50" s="9" customFormat="1" ht="12.75"/>
    <row r="51" s="9" customFormat="1" ht="12.75"/>
    <row r="52" s="9" customFormat="1" ht="12.75"/>
    <row r="53" s="9" customFormat="1" ht="12.75"/>
    <row r="54" s="9" customFormat="1" ht="12.75"/>
    <row r="55" s="9" customFormat="1" ht="12.75"/>
    <row r="56" s="9" customFormat="1" ht="12.75"/>
    <row r="57" s="9" customFormat="1" ht="12.75"/>
    <row r="58" s="9" customFormat="1" ht="12.75"/>
    <row r="59" s="9" customFormat="1" ht="12.75"/>
    <row r="60" s="9" customFormat="1" ht="12.75"/>
    <row r="61" s="9" customFormat="1" ht="12.75"/>
    <row r="62" s="9" customFormat="1" ht="12.75"/>
    <row r="63" s="9" customFormat="1" ht="12.75"/>
    <row r="64" s="9" customFormat="1" ht="12.75"/>
    <row r="65" s="9" customFormat="1" ht="12.75"/>
    <row r="66" s="9" customFormat="1" ht="12.75"/>
    <row r="67" s="9" customFormat="1" ht="12.75"/>
    <row r="68" s="9" customFormat="1" ht="12.75"/>
    <row r="69" s="9" customFormat="1" ht="12.75"/>
    <row r="70" s="9" customFormat="1" ht="12.75"/>
    <row r="71" s="9" customFormat="1" ht="12.75"/>
    <row r="72" s="9" customFormat="1" ht="12.75"/>
    <row r="73" s="9" customFormat="1" ht="12.75"/>
    <row r="74" s="9" customFormat="1" ht="12.75"/>
    <row r="75" s="9" customFormat="1" ht="12.75"/>
    <row r="76" s="9" customFormat="1" ht="12.75"/>
    <row r="77" s="9" customFormat="1" ht="12.75"/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  <row r="84" s="9" customFormat="1" ht="12.75"/>
    <row r="85" s="9" customFormat="1" ht="12.75"/>
    <row r="86" s="9" customFormat="1" ht="12.75"/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9" customFormat="1" ht="12.75"/>
    <row r="98" s="9" customFormat="1" ht="12.75"/>
    <row r="99" s="9" customFormat="1" ht="12.75"/>
    <row r="100" s="9" customFormat="1" ht="12.75"/>
    <row r="101" s="9" customFormat="1" ht="12.75"/>
    <row r="102" s="9" customFormat="1" ht="12.75"/>
    <row r="103" s="9" customFormat="1" ht="12.75"/>
    <row r="104" s="9" customFormat="1" ht="12.75"/>
    <row r="105" s="9" customFormat="1" ht="12.75"/>
    <row r="106" s="9" customFormat="1" ht="12.75"/>
    <row r="107" s="9" customFormat="1" ht="12.75"/>
    <row r="108" s="9" customFormat="1" ht="12.75"/>
    <row r="109" s="9" customFormat="1" ht="12.75"/>
    <row r="110" s="9" customFormat="1" ht="12.75"/>
    <row r="111" s="9" customFormat="1" ht="12.75"/>
  </sheetData>
  <mergeCells count="33">
    <mergeCell ref="A1:N1"/>
    <mergeCell ref="A3:A7"/>
    <mergeCell ref="B3:G3"/>
    <mergeCell ref="H3:M3"/>
    <mergeCell ref="N3:N7"/>
    <mergeCell ref="B4:C4"/>
    <mergeCell ref="D4:E4"/>
    <mergeCell ref="F4:G4"/>
    <mergeCell ref="H4:I4"/>
    <mergeCell ref="J4:K4"/>
    <mergeCell ref="L4:M4"/>
    <mergeCell ref="B5:C5"/>
    <mergeCell ref="D5:E5"/>
    <mergeCell ref="F5:G5"/>
    <mergeCell ref="H5:I5"/>
    <mergeCell ref="J5:K5"/>
    <mergeCell ref="L5:M5"/>
    <mergeCell ref="A19:A23"/>
    <mergeCell ref="B19:G19"/>
    <mergeCell ref="H19:M19"/>
    <mergeCell ref="N19:N23"/>
    <mergeCell ref="B20:C20"/>
    <mergeCell ref="D20:E20"/>
    <mergeCell ref="F20:G20"/>
    <mergeCell ref="H20:I20"/>
    <mergeCell ref="J20:K20"/>
    <mergeCell ref="L20:M20"/>
    <mergeCell ref="J21:K21"/>
    <mergeCell ref="L21:M21"/>
    <mergeCell ref="B21:C21"/>
    <mergeCell ref="D21:E21"/>
    <mergeCell ref="F21:G21"/>
    <mergeCell ref="H21:I21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C4">
      <selection activeCell="L29" sqref="L29"/>
    </sheetView>
  </sheetViews>
  <sheetFormatPr defaultColWidth="9.140625" defaultRowHeight="12.75"/>
  <cols>
    <col min="1" max="1" width="9.7109375" style="40" customWidth="1"/>
    <col min="2" max="16384" width="9.140625" style="40" customWidth="1"/>
  </cols>
  <sheetData>
    <row r="1" spans="1:17" ht="33" customHeight="1">
      <c r="A1" s="942" t="s">
        <v>95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</row>
    <row r="2" spans="1:17" ht="18" customHeight="1">
      <c r="A2" s="40" t="s">
        <v>96</v>
      </c>
      <c r="Q2" s="270" t="s">
        <v>97</v>
      </c>
    </row>
    <row r="3" spans="1:17" ht="24.75" customHeight="1">
      <c r="A3" s="943" t="s">
        <v>775</v>
      </c>
      <c r="B3" s="61" t="s">
        <v>98</v>
      </c>
      <c r="C3" s="61" t="s">
        <v>99</v>
      </c>
      <c r="D3" s="61" t="s">
        <v>100</v>
      </c>
      <c r="E3" s="61" t="s">
        <v>101</v>
      </c>
      <c r="F3" s="61" t="s">
        <v>102</v>
      </c>
      <c r="G3" s="61" t="s">
        <v>103</v>
      </c>
      <c r="H3" s="61" t="s">
        <v>104</v>
      </c>
      <c r="I3" s="61" t="s">
        <v>105</v>
      </c>
      <c r="J3" s="61" t="s">
        <v>106</v>
      </c>
      <c r="K3" s="61" t="s">
        <v>107</v>
      </c>
      <c r="L3" s="1093" t="s">
        <v>108</v>
      </c>
      <c r="M3" s="955"/>
      <c r="N3" s="955"/>
      <c r="O3" s="955"/>
      <c r="P3" s="956"/>
      <c r="Q3" s="897" t="s">
        <v>776</v>
      </c>
    </row>
    <row r="4" spans="1:17" ht="16.5" customHeight="1">
      <c r="A4" s="1003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34" t="s">
        <v>109</v>
      </c>
      <c r="M4" s="134" t="s">
        <v>110</v>
      </c>
      <c r="N4" s="134" t="s">
        <v>111</v>
      </c>
      <c r="O4" s="271" t="s">
        <v>112</v>
      </c>
      <c r="P4" s="134" t="s">
        <v>113</v>
      </c>
      <c r="Q4" s="881"/>
    </row>
    <row r="5" spans="1:17" ht="16.5" customHeight="1">
      <c r="A5" s="1003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34" t="s">
        <v>114</v>
      </c>
      <c r="M5" s="101"/>
      <c r="N5" s="101"/>
      <c r="O5" s="101"/>
      <c r="P5" s="101"/>
      <c r="Q5" s="881"/>
    </row>
    <row r="6" spans="1:17" ht="16.5" customHeight="1">
      <c r="A6" s="1003"/>
      <c r="B6" s="101"/>
      <c r="C6" s="101"/>
      <c r="D6" s="101"/>
      <c r="E6" s="101"/>
      <c r="F6" s="101"/>
      <c r="G6" s="101"/>
      <c r="H6" s="101" t="s">
        <v>115</v>
      </c>
      <c r="I6" s="101"/>
      <c r="J6" s="101"/>
      <c r="K6" s="101"/>
      <c r="L6" s="102" t="s">
        <v>116</v>
      </c>
      <c r="M6" s="101"/>
      <c r="N6" s="101"/>
      <c r="O6" s="101" t="s">
        <v>117</v>
      </c>
      <c r="P6" s="101"/>
      <c r="Q6" s="881"/>
    </row>
    <row r="7" spans="1:17" ht="16.5" customHeight="1">
      <c r="A7" s="1004"/>
      <c r="B7" s="105" t="s">
        <v>118</v>
      </c>
      <c r="C7" s="104" t="s">
        <v>119</v>
      </c>
      <c r="D7" s="104" t="s">
        <v>120</v>
      </c>
      <c r="E7" s="104" t="s">
        <v>121</v>
      </c>
      <c r="F7" s="104" t="s">
        <v>122</v>
      </c>
      <c r="G7" s="104" t="s">
        <v>123</v>
      </c>
      <c r="H7" s="104" t="s">
        <v>124</v>
      </c>
      <c r="I7" s="104" t="s">
        <v>125</v>
      </c>
      <c r="J7" s="104" t="s">
        <v>126</v>
      </c>
      <c r="K7" s="104" t="s">
        <v>127</v>
      </c>
      <c r="L7" s="105" t="s">
        <v>128</v>
      </c>
      <c r="M7" s="104" t="s">
        <v>129</v>
      </c>
      <c r="N7" s="104" t="s">
        <v>130</v>
      </c>
      <c r="O7" s="104" t="s">
        <v>124</v>
      </c>
      <c r="P7" s="104" t="s">
        <v>131</v>
      </c>
      <c r="Q7" s="882"/>
    </row>
    <row r="8" spans="1:17" s="413" customFormat="1" ht="21.75" customHeight="1">
      <c r="A8" s="419" t="s">
        <v>554</v>
      </c>
      <c r="B8" s="566">
        <v>3827</v>
      </c>
      <c r="C8" s="417">
        <v>14</v>
      </c>
      <c r="D8" s="417">
        <v>1580</v>
      </c>
      <c r="E8" s="417">
        <v>156</v>
      </c>
      <c r="F8" s="417">
        <v>636</v>
      </c>
      <c r="G8" s="417" t="s">
        <v>527</v>
      </c>
      <c r="H8" s="417">
        <v>716</v>
      </c>
      <c r="I8" s="417">
        <v>80</v>
      </c>
      <c r="J8" s="417">
        <v>13</v>
      </c>
      <c r="K8" s="417">
        <v>108</v>
      </c>
      <c r="L8" s="417" t="s">
        <v>527</v>
      </c>
      <c r="M8" s="417" t="s">
        <v>527</v>
      </c>
      <c r="N8" s="417" t="s">
        <v>527</v>
      </c>
      <c r="O8" s="417">
        <v>326</v>
      </c>
      <c r="P8" s="418">
        <v>65</v>
      </c>
      <c r="Q8" s="419" t="s">
        <v>554</v>
      </c>
    </row>
    <row r="9" spans="1:17" s="413" customFormat="1" ht="21.75" customHeight="1">
      <c r="A9" s="419" t="s">
        <v>132</v>
      </c>
      <c r="B9" s="566">
        <v>3941</v>
      </c>
      <c r="C9" s="417">
        <v>12</v>
      </c>
      <c r="D9" s="417">
        <v>1657</v>
      </c>
      <c r="E9" s="417">
        <v>157</v>
      </c>
      <c r="F9" s="417">
        <v>700</v>
      </c>
      <c r="G9" s="417" t="s">
        <v>527</v>
      </c>
      <c r="H9" s="417">
        <v>701</v>
      </c>
      <c r="I9" s="417">
        <v>85</v>
      </c>
      <c r="J9" s="417">
        <v>12</v>
      </c>
      <c r="K9" s="417">
        <v>111</v>
      </c>
      <c r="L9" s="417" t="s">
        <v>527</v>
      </c>
      <c r="M9" s="417" t="s">
        <v>527</v>
      </c>
      <c r="N9" s="417" t="s">
        <v>527</v>
      </c>
      <c r="O9" s="417">
        <v>304</v>
      </c>
      <c r="P9" s="418">
        <v>68</v>
      </c>
      <c r="Q9" s="419" t="s">
        <v>132</v>
      </c>
    </row>
    <row r="10" spans="1:17" s="413" customFormat="1" ht="21.75" customHeight="1">
      <c r="A10" s="419" t="s">
        <v>504</v>
      </c>
      <c r="B10" s="566">
        <v>4259</v>
      </c>
      <c r="C10" s="417">
        <v>12</v>
      </c>
      <c r="D10" s="417">
        <v>1788</v>
      </c>
      <c r="E10" s="417">
        <v>164</v>
      </c>
      <c r="F10" s="417">
        <v>755</v>
      </c>
      <c r="G10" s="417" t="s">
        <v>527</v>
      </c>
      <c r="H10" s="417">
        <v>804</v>
      </c>
      <c r="I10" s="417">
        <v>85</v>
      </c>
      <c r="J10" s="417">
        <v>14</v>
      </c>
      <c r="K10" s="417">
        <v>112</v>
      </c>
      <c r="L10" s="417" t="s">
        <v>527</v>
      </c>
      <c r="M10" s="417" t="s">
        <v>527</v>
      </c>
      <c r="N10" s="417" t="s">
        <v>527</v>
      </c>
      <c r="O10" s="417">
        <v>316</v>
      </c>
      <c r="P10" s="418">
        <v>67</v>
      </c>
      <c r="Q10" s="419" t="s">
        <v>504</v>
      </c>
    </row>
    <row r="11" spans="1:17" s="413" customFormat="1" ht="21.75" customHeight="1">
      <c r="A11" s="419" t="s">
        <v>505</v>
      </c>
      <c r="B11" s="566">
        <v>4576</v>
      </c>
      <c r="C11" s="417">
        <v>14</v>
      </c>
      <c r="D11" s="417">
        <v>1976</v>
      </c>
      <c r="E11" s="417">
        <v>171</v>
      </c>
      <c r="F11" s="417">
        <v>824</v>
      </c>
      <c r="G11" s="417" t="s">
        <v>559</v>
      </c>
      <c r="H11" s="417">
        <v>807</v>
      </c>
      <c r="I11" s="417">
        <v>89</v>
      </c>
      <c r="J11" s="417">
        <v>12</v>
      </c>
      <c r="K11" s="417">
        <v>117</v>
      </c>
      <c r="L11" s="417" t="s">
        <v>559</v>
      </c>
      <c r="M11" s="417" t="s">
        <v>559</v>
      </c>
      <c r="N11" s="417" t="s">
        <v>559</v>
      </c>
      <c r="O11" s="417">
        <v>336</v>
      </c>
      <c r="P11" s="418">
        <v>78</v>
      </c>
      <c r="Q11" s="419" t="s">
        <v>505</v>
      </c>
    </row>
    <row r="12" spans="1:17" s="413" customFormat="1" ht="21.75" customHeight="1">
      <c r="A12" s="419" t="s">
        <v>552</v>
      </c>
      <c r="B12" s="566">
        <v>4716</v>
      </c>
      <c r="C12" s="417">
        <v>11</v>
      </c>
      <c r="D12" s="417">
        <v>2040</v>
      </c>
      <c r="E12" s="417">
        <v>172</v>
      </c>
      <c r="F12" s="417">
        <v>882</v>
      </c>
      <c r="G12" s="417" t="s">
        <v>559</v>
      </c>
      <c r="H12" s="417">
        <v>845</v>
      </c>
      <c r="I12" s="417">
        <v>83</v>
      </c>
      <c r="J12" s="417">
        <v>11</v>
      </c>
      <c r="K12" s="417">
        <v>121</v>
      </c>
      <c r="L12" s="417" t="s">
        <v>527</v>
      </c>
      <c r="M12" s="417" t="s">
        <v>527</v>
      </c>
      <c r="N12" s="417" t="s">
        <v>527</v>
      </c>
      <c r="O12" s="417">
        <v>322</v>
      </c>
      <c r="P12" s="418">
        <v>81</v>
      </c>
      <c r="Q12" s="419" t="s">
        <v>552</v>
      </c>
    </row>
    <row r="13" spans="1:17" s="429" customFormat="1" ht="21.75" customHeight="1">
      <c r="A13" s="378" t="s">
        <v>133</v>
      </c>
      <c r="B13" s="567">
        <f>SUM(C13:P13,B25:M25)</f>
        <v>4865</v>
      </c>
      <c r="C13" s="289">
        <v>11</v>
      </c>
      <c r="D13" s="289">
        <v>2114</v>
      </c>
      <c r="E13" s="289">
        <v>173</v>
      </c>
      <c r="F13" s="289">
        <v>944</v>
      </c>
      <c r="G13" s="902" t="s">
        <v>559</v>
      </c>
      <c r="H13" s="289">
        <v>888</v>
      </c>
      <c r="I13" s="289">
        <v>71</v>
      </c>
      <c r="J13" s="289">
        <v>11</v>
      </c>
      <c r="K13" s="289">
        <v>125</v>
      </c>
      <c r="L13" s="903" t="s">
        <v>559</v>
      </c>
      <c r="M13" s="903" t="s">
        <v>559</v>
      </c>
      <c r="N13" s="903" t="s">
        <v>559</v>
      </c>
      <c r="O13" s="289">
        <v>298</v>
      </c>
      <c r="P13" s="423">
        <v>79</v>
      </c>
      <c r="Q13" s="424" t="s">
        <v>133</v>
      </c>
    </row>
    <row r="14" spans="1:17" ht="16.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17" ht="24.75" customHeight="1">
      <c r="A15" s="943" t="s">
        <v>775</v>
      </c>
      <c r="B15" s="1094" t="s">
        <v>134</v>
      </c>
      <c r="C15" s="955"/>
      <c r="D15" s="956"/>
      <c r="E15" s="61" t="s">
        <v>135</v>
      </c>
      <c r="F15" s="61" t="s">
        <v>136</v>
      </c>
      <c r="G15" s="61" t="s">
        <v>137</v>
      </c>
      <c r="H15" s="61" t="s">
        <v>138</v>
      </c>
      <c r="I15" s="61" t="s">
        <v>139</v>
      </c>
      <c r="J15" s="61" t="s">
        <v>140</v>
      </c>
      <c r="K15" s="272" t="s">
        <v>141</v>
      </c>
      <c r="L15" s="61" t="s">
        <v>142</v>
      </c>
      <c r="M15" s="61" t="s">
        <v>143</v>
      </c>
      <c r="N15" s="1095" t="s">
        <v>776</v>
      </c>
      <c r="O15" s="51"/>
      <c r="P15" s="51"/>
      <c r="Q15" s="51"/>
    </row>
    <row r="16" spans="1:17" ht="19.5" customHeight="1">
      <c r="A16" s="1003"/>
      <c r="B16" s="61" t="s">
        <v>144</v>
      </c>
      <c r="C16" s="61" t="s">
        <v>110</v>
      </c>
      <c r="D16" s="61" t="s">
        <v>145</v>
      </c>
      <c r="E16" s="101"/>
      <c r="F16" s="101"/>
      <c r="G16" s="101"/>
      <c r="H16" s="101"/>
      <c r="I16" s="101"/>
      <c r="J16" s="101"/>
      <c r="K16" s="101"/>
      <c r="L16" s="134" t="s">
        <v>146</v>
      </c>
      <c r="M16" s="101"/>
      <c r="N16" s="1010"/>
      <c r="O16" s="51"/>
      <c r="P16" s="51"/>
      <c r="Q16" s="51"/>
    </row>
    <row r="17" spans="1:17" ht="19.5" customHeight="1">
      <c r="A17" s="1003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0"/>
      <c r="O17" s="51"/>
      <c r="P17" s="51"/>
      <c r="Q17" s="51"/>
    </row>
    <row r="18" spans="1:17" ht="16.5" customHeight="1">
      <c r="A18" s="1003"/>
      <c r="B18" s="101" t="s">
        <v>147</v>
      </c>
      <c r="C18" s="101"/>
      <c r="D18" s="101"/>
      <c r="E18" s="101" t="s">
        <v>148</v>
      </c>
      <c r="F18" s="101"/>
      <c r="G18" s="101"/>
      <c r="H18" s="101" t="s">
        <v>149</v>
      </c>
      <c r="I18" s="101" t="s">
        <v>150</v>
      </c>
      <c r="J18" s="101"/>
      <c r="K18" s="101" t="s">
        <v>151</v>
      </c>
      <c r="L18" s="101"/>
      <c r="M18" s="101"/>
      <c r="N18" s="1010"/>
      <c r="O18" s="51"/>
      <c r="P18" s="51"/>
      <c r="Q18" s="51"/>
    </row>
    <row r="19" spans="1:17" ht="16.5" customHeight="1">
      <c r="A19" s="1004"/>
      <c r="B19" s="104" t="s">
        <v>152</v>
      </c>
      <c r="C19" s="104" t="s">
        <v>129</v>
      </c>
      <c r="D19" s="104" t="s">
        <v>130</v>
      </c>
      <c r="E19" s="104" t="s">
        <v>130</v>
      </c>
      <c r="F19" s="104" t="s">
        <v>153</v>
      </c>
      <c r="G19" s="273" t="s">
        <v>154</v>
      </c>
      <c r="H19" s="105" t="s">
        <v>155</v>
      </c>
      <c r="I19" s="104" t="s">
        <v>156</v>
      </c>
      <c r="J19" s="104" t="s">
        <v>157</v>
      </c>
      <c r="K19" s="104" t="s">
        <v>158</v>
      </c>
      <c r="L19" s="104" t="s">
        <v>159</v>
      </c>
      <c r="M19" s="105" t="s">
        <v>160</v>
      </c>
      <c r="N19" s="1096"/>
      <c r="O19" s="51"/>
      <c r="P19" s="51"/>
      <c r="Q19" s="51"/>
    </row>
    <row r="20" spans="1:17" s="413" customFormat="1" ht="21.75" customHeight="1">
      <c r="A20" s="419" t="s">
        <v>554</v>
      </c>
      <c r="B20" s="416" t="s">
        <v>527</v>
      </c>
      <c r="C20" s="422">
        <v>26</v>
      </c>
      <c r="D20" s="422">
        <v>11</v>
      </c>
      <c r="E20" s="422" t="s">
        <v>527</v>
      </c>
      <c r="F20" s="422">
        <v>3</v>
      </c>
      <c r="G20" s="422">
        <v>51</v>
      </c>
      <c r="H20" s="422">
        <v>37</v>
      </c>
      <c r="I20" s="422" t="s">
        <v>527</v>
      </c>
      <c r="J20" s="422" t="s">
        <v>527</v>
      </c>
      <c r="K20" s="422" t="s">
        <v>527</v>
      </c>
      <c r="L20" s="422" t="s">
        <v>527</v>
      </c>
      <c r="M20" s="414">
        <v>5</v>
      </c>
      <c r="N20" s="419" t="s">
        <v>554</v>
      </c>
      <c r="O20" s="419"/>
      <c r="P20" s="419"/>
      <c r="Q20" s="419"/>
    </row>
    <row r="21" spans="1:17" s="413" customFormat="1" ht="21.75" customHeight="1">
      <c r="A21" s="419" t="s">
        <v>132</v>
      </c>
      <c r="B21" s="416" t="s">
        <v>527</v>
      </c>
      <c r="C21" s="422">
        <v>25</v>
      </c>
      <c r="D21" s="422">
        <v>9</v>
      </c>
      <c r="E21" s="422" t="s">
        <v>527</v>
      </c>
      <c r="F21" s="422">
        <v>3</v>
      </c>
      <c r="G21" s="422">
        <v>55</v>
      </c>
      <c r="H21" s="422">
        <v>37</v>
      </c>
      <c r="I21" s="422" t="s">
        <v>527</v>
      </c>
      <c r="J21" s="422" t="s">
        <v>527</v>
      </c>
      <c r="K21" s="422" t="s">
        <v>527</v>
      </c>
      <c r="L21" s="422" t="s">
        <v>527</v>
      </c>
      <c r="M21" s="414">
        <v>5</v>
      </c>
      <c r="N21" s="419" t="s">
        <v>132</v>
      </c>
      <c r="O21" s="419"/>
      <c r="P21" s="419"/>
      <c r="Q21" s="419"/>
    </row>
    <row r="22" spans="1:17" s="413" customFormat="1" ht="21.75" customHeight="1">
      <c r="A22" s="419" t="s">
        <v>504</v>
      </c>
      <c r="B22" s="416" t="s">
        <v>527</v>
      </c>
      <c r="C22" s="422">
        <v>26</v>
      </c>
      <c r="D22" s="422">
        <v>8</v>
      </c>
      <c r="E22" s="422" t="s">
        <v>527</v>
      </c>
      <c r="F22" s="422">
        <v>4</v>
      </c>
      <c r="G22" s="422">
        <v>59</v>
      </c>
      <c r="H22" s="422">
        <v>38</v>
      </c>
      <c r="I22" s="422" t="s">
        <v>527</v>
      </c>
      <c r="J22" s="422" t="s">
        <v>527</v>
      </c>
      <c r="K22" s="422" t="s">
        <v>527</v>
      </c>
      <c r="L22" s="422">
        <v>1</v>
      </c>
      <c r="M22" s="414">
        <v>6</v>
      </c>
      <c r="N22" s="419" t="s">
        <v>504</v>
      </c>
      <c r="O22" s="419"/>
      <c r="P22" s="419"/>
      <c r="Q22" s="419"/>
    </row>
    <row r="23" spans="1:17" s="413" customFormat="1" ht="21.75" customHeight="1">
      <c r="A23" s="419" t="s">
        <v>505</v>
      </c>
      <c r="B23" s="416" t="s">
        <v>559</v>
      </c>
      <c r="C23" s="422">
        <v>29</v>
      </c>
      <c r="D23" s="422">
        <v>8</v>
      </c>
      <c r="E23" s="422" t="s">
        <v>559</v>
      </c>
      <c r="F23" s="422">
        <v>5</v>
      </c>
      <c r="G23" s="422">
        <v>64</v>
      </c>
      <c r="H23" s="422">
        <v>38</v>
      </c>
      <c r="I23" s="422" t="s">
        <v>559</v>
      </c>
      <c r="J23" s="422" t="s">
        <v>559</v>
      </c>
      <c r="K23" s="422" t="s">
        <v>559</v>
      </c>
      <c r="L23" s="422">
        <v>1</v>
      </c>
      <c r="M23" s="414">
        <v>7</v>
      </c>
      <c r="N23" s="419" t="s">
        <v>505</v>
      </c>
      <c r="O23" s="419"/>
      <c r="P23" s="419"/>
      <c r="Q23" s="419"/>
    </row>
    <row r="24" spans="1:17" s="413" customFormat="1" ht="21.75" customHeight="1">
      <c r="A24" s="419" t="s">
        <v>552</v>
      </c>
      <c r="B24" s="416" t="s">
        <v>559</v>
      </c>
      <c r="C24" s="422">
        <v>30</v>
      </c>
      <c r="D24" s="422">
        <v>8</v>
      </c>
      <c r="E24" s="422" t="s">
        <v>527</v>
      </c>
      <c r="F24" s="422">
        <v>5</v>
      </c>
      <c r="G24" s="422">
        <v>63</v>
      </c>
      <c r="H24" s="422">
        <v>34</v>
      </c>
      <c r="I24" s="422" t="s">
        <v>527</v>
      </c>
      <c r="J24" s="422" t="s">
        <v>527</v>
      </c>
      <c r="K24" s="422" t="s">
        <v>527</v>
      </c>
      <c r="L24" s="422">
        <v>1</v>
      </c>
      <c r="M24" s="414">
        <v>7</v>
      </c>
      <c r="N24" s="419" t="s">
        <v>552</v>
      </c>
      <c r="O24" s="419"/>
      <c r="P24" s="419"/>
      <c r="Q24" s="419"/>
    </row>
    <row r="25" spans="1:17" s="429" customFormat="1" ht="21.75" customHeight="1">
      <c r="A25" s="378" t="s">
        <v>133</v>
      </c>
      <c r="B25" s="567">
        <v>0</v>
      </c>
      <c r="C25" s="289">
        <v>31</v>
      </c>
      <c r="D25" s="289">
        <v>6</v>
      </c>
      <c r="E25" s="420" t="s">
        <v>559</v>
      </c>
      <c r="F25" s="289">
        <v>6</v>
      </c>
      <c r="G25" s="289">
        <v>65</v>
      </c>
      <c r="H25" s="289">
        <v>36</v>
      </c>
      <c r="I25" s="420" t="s">
        <v>559</v>
      </c>
      <c r="J25" s="420" t="s">
        <v>559</v>
      </c>
      <c r="K25" s="420" t="s">
        <v>559</v>
      </c>
      <c r="L25" s="289">
        <v>1</v>
      </c>
      <c r="M25" s="423">
        <v>6</v>
      </c>
      <c r="N25" s="424" t="s">
        <v>133</v>
      </c>
      <c r="O25" s="421"/>
      <c r="P25" s="421"/>
      <c r="Q25" s="421"/>
    </row>
    <row r="26" spans="1:13" s="99" customFormat="1" ht="15" customHeight="1">
      <c r="A26" s="73" t="s">
        <v>774</v>
      </c>
      <c r="B26" s="278"/>
      <c r="I26" s="395" t="s">
        <v>773</v>
      </c>
      <c r="M26" s="279"/>
    </row>
    <row r="27" spans="1:17" s="334" customFormat="1" ht="13.5" customHeight="1">
      <c r="A27" s="334" t="s">
        <v>772</v>
      </c>
      <c r="K27" s="335"/>
      <c r="M27" s="336"/>
      <c r="O27" s="336"/>
      <c r="P27" s="336"/>
      <c r="Q27" s="336"/>
    </row>
  </sheetData>
  <mergeCells count="7">
    <mergeCell ref="A1:Q1"/>
    <mergeCell ref="L3:P3"/>
    <mergeCell ref="B15:D15"/>
    <mergeCell ref="A3:A7"/>
    <mergeCell ref="A15:A19"/>
    <mergeCell ref="N15:N19"/>
    <mergeCell ref="Q3:Q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SheetLayoutView="100" workbookViewId="0" topLeftCell="A10">
      <selection activeCell="H23" sqref="H23"/>
    </sheetView>
  </sheetViews>
  <sheetFormatPr defaultColWidth="9.140625" defaultRowHeight="12.75"/>
  <cols>
    <col min="1" max="1" width="16.00390625" style="37" customWidth="1"/>
    <col min="2" max="2" width="17.421875" style="37" customWidth="1"/>
    <col min="3" max="7" width="16.421875" style="37" customWidth="1"/>
    <col min="8" max="8" width="15.7109375" style="37" customWidth="1"/>
    <col min="9" max="9" width="16.00390625" style="37" customWidth="1"/>
    <col min="10" max="16384" width="9.140625" style="37" customWidth="1"/>
  </cols>
  <sheetData>
    <row r="1" spans="1:8" ht="32.25" customHeight="1">
      <c r="A1" s="942" t="s">
        <v>435</v>
      </c>
      <c r="B1" s="942"/>
      <c r="C1" s="942"/>
      <c r="D1" s="942"/>
      <c r="E1" s="942"/>
      <c r="F1" s="942"/>
      <c r="G1" s="942"/>
      <c r="H1" s="36"/>
    </row>
    <row r="2" spans="1:9" s="40" customFormat="1" ht="18" customHeight="1">
      <c r="A2" s="38" t="s">
        <v>436</v>
      </c>
      <c r="B2" s="39"/>
      <c r="C2" s="39"/>
      <c r="D2" s="39"/>
      <c r="E2" s="39"/>
      <c r="G2" s="41"/>
      <c r="I2" s="41" t="s">
        <v>437</v>
      </c>
    </row>
    <row r="3" spans="1:9" s="40" customFormat="1" ht="31.5" customHeight="1">
      <c r="A3" s="344" t="s">
        <v>671</v>
      </c>
      <c r="B3" s="43" t="s">
        <v>438</v>
      </c>
      <c r="C3" s="44" t="s">
        <v>439</v>
      </c>
      <c r="D3" s="45" t="s">
        <v>440</v>
      </c>
      <c r="E3" s="46" t="s">
        <v>441</v>
      </c>
      <c r="F3" s="47" t="s">
        <v>442</v>
      </c>
      <c r="G3" s="48" t="s">
        <v>443</v>
      </c>
      <c r="H3" s="47" t="s">
        <v>444</v>
      </c>
      <c r="I3" s="49" t="s">
        <v>672</v>
      </c>
    </row>
    <row r="4" spans="1:9" s="413" customFormat="1" ht="27" customHeight="1">
      <c r="A4" s="410" t="s">
        <v>445</v>
      </c>
      <c r="B4" s="590">
        <f>SUM(C4:F4)</f>
        <v>77095</v>
      </c>
      <c r="C4" s="590">
        <v>29783</v>
      </c>
      <c r="D4" s="590">
        <v>16106</v>
      </c>
      <c r="E4" s="590">
        <v>29929</v>
      </c>
      <c r="F4" s="590">
        <v>1277</v>
      </c>
      <c r="G4" s="596" t="s">
        <v>446</v>
      </c>
      <c r="H4" s="597" t="s">
        <v>446</v>
      </c>
      <c r="I4" s="412" t="s">
        <v>447</v>
      </c>
    </row>
    <row r="5" spans="1:9" s="413" customFormat="1" ht="27" customHeight="1">
      <c r="A5" s="414" t="s">
        <v>448</v>
      </c>
      <c r="B5" s="591">
        <v>80511</v>
      </c>
      <c r="C5" s="594" t="s">
        <v>528</v>
      </c>
      <c r="D5" s="594" t="s">
        <v>446</v>
      </c>
      <c r="E5" s="594" t="s">
        <v>446</v>
      </c>
      <c r="F5" s="594" t="s">
        <v>446</v>
      </c>
      <c r="G5" s="594" t="s">
        <v>446</v>
      </c>
      <c r="H5" s="595" t="s">
        <v>446</v>
      </c>
      <c r="I5" s="416" t="s">
        <v>448</v>
      </c>
    </row>
    <row r="6" spans="1:9" s="413" customFormat="1" ht="27" customHeight="1">
      <c r="A6" s="414" t="s">
        <v>449</v>
      </c>
      <c r="B6" s="591">
        <f>SUM(C6:G6)</f>
        <v>89835</v>
      </c>
      <c r="C6" s="591">
        <v>12441</v>
      </c>
      <c r="D6" s="591">
        <v>14374</v>
      </c>
      <c r="E6" s="591">
        <v>28618</v>
      </c>
      <c r="F6" s="591">
        <v>31621</v>
      </c>
      <c r="G6" s="591">
        <v>2781</v>
      </c>
      <c r="H6" s="598" t="s">
        <v>528</v>
      </c>
      <c r="I6" s="416" t="s">
        <v>450</v>
      </c>
    </row>
    <row r="7" spans="1:9" s="419" customFormat="1" ht="27" customHeight="1">
      <c r="A7" s="414" t="s">
        <v>451</v>
      </c>
      <c r="B7" s="523">
        <f>SUM(C7:H7,B15:G15)</f>
        <v>110277</v>
      </c>
      <c r="C7" s="591">
        <v>6959</v>
      </c>
      <c r="D7" s="591">
        <v>9455</v>
      </c>
      <c r="E7" s="591">
        <v>22905</v>
      </c>
      <c r="F7" s="591">
        <v>31898</v>
      </c>
      <c r="G7" s="591">
        <v>34486</v>
      </c>
      <c r="H7" s="592">
        <v>4574</v>
      </c>
      <c r="I7" s="416" t="s">
        <v>452</v>
      </c>
    </row>
    <row r="8" spans="1:9" s="419" customFormat="1" ht="27" customHeight="1">
      <c r="A8" s="414" t="s">
        <v>453</v>
      </c>
      <c r="B8" s="523">
        <f>SUM(C8:H8,B16:G16)</f>
        <v>122327</v>
      </c>
      <c r="C8" s="591">
        <v>6150</v>
      </c>
      <c r="D8" s="591">
        <v>6908</v>
      </c>
      <c r="E8" s="591">
        <v>19124</v>
      </c>
      <c r="F8" s="591">
        <v>30035</v>
      </c>
      <c r="G8" s="591">
        <v>32361</v>
      </c>
      <c r="H8" s="592">
        <v>24689</v>
      </c>
      <c r="I8" s="416" t="s">
        <v>453</v>
      </c>
    </row>
    <row r="9" spans="1:9" s="421" customFormat="1" ht="27" customHeight="1">
      <c r="A9" s="378" t="s">
        <v>454</v>
      </c>
      <c r="B9" s="524">
        <f>SUM(C9:H9,B17:G17)</f>
        <v>143189</v>
      </c>
      <c r="C9" s="525">
        <v>4040</v>
      </c>
      <c r="D9" s="525">
        <v>5402</v>
      </c>
      <c r="E9" s="525">
        <v>16982</v>
      </c>
      <c r="F9" s="525">
        <v>28172</v>
      </c>
      <c r="G9" s="525">
        <v>29599</v>
      </c>
      <c r="H9" s="593">
        <v>24613</v>
      </c>
      <c r="I9" s="420" t="s">
        <v>455</v>
      </c>
    </row>
    <row r="10" spans="1:9" s="40" customFormat="1" ht="27" customHeight="1">
      <c r="A10" s="51"/>
      <c r="B10" s="51"/>
      <c r="C10" s="51"/>
      <c r="D10" s="51"/>
      <c r="E10" s="51"/>
      <c r="F10" s="51"/>
      <c r="G10" s="51"/>
      <c r="H10" s="51"/>
      <c r="I10" s="52"/>
    </row>
    <row r="11" spans="1:9" s="40" customFormat="1" ht="27" customHeight="1">
      <c r="A11" s="345" t="s">
        <v>671</v>
      </c>
      <c r="B11" s="27">
        <v>2000</v>
      </c>
      <c r="C11" s="49">
        <v>2001</v>
      </c>
      <c r="D11" s="53">
        <v>2002</v>
      </c>
      <c r="E11" s="49">
        <v>2003</v>
      </c>
      <c r="F11" s="53">
        <v>2004</v>
      </c>
      <c r="G11" s="53">
        <v>2005</v>
      </c>
      <c r="H11" s="49" t="s">
        <v>672</v>
      </c>
      <c r="I11" s="54"/>
    </row>
    <row r="12" spans="1:9" s="413" customFormat="1" ht="27" customHeight="1">
      <c r="A12" s="414" t="s">
        <v>456</v>
      </c>
      <c r="B12" s="411" t="s">
        <v>457</v>
      </c>
      <c r="C12" s="411" t="s">
        <v>457</v>
      </c>
      <c r="D12" s="415" t="s">
        <v>457</v>
      </c>
      <c r="E12" s="415" t="s">
        <v>457</v>
      </c>
      <c r="F12" s="415" t="s">
        <v>457</v>
      </c>
      <c r="G12" s="415" t="s">
        <v>457</v>
      </c>
      <c r="H12" s="412" t="s">
        <v>456</v>
      </c>
      <c r="I12" s="422"/>
    </row>
    <row r="13" spans="1:9" s="413" customFormat="1" ht="27" customHeight="1">
      <c r="A13" s="414" t="s">
        <v>458</v>
      </c>
      <c r="B13" s="415" t="s">
        <v>457</v>
      </c>
      <c r="C13" s="415" t="s">
        <v>457</v>
      </c>
      <c r="D13" s="415" t="s">
        <v>457</v>
      </c>
      <c r="E13" s="415" t="s">
        <v>457</v>
      </c>
      <c r="F13" s="415" t="s">
        <v>457</v>
      </c>
      <c r="G13" s="415" t="s">
        <v>457</v>
      </c>
      <c r="H13" s="416" t="s">
        <v>458</v>
      </c>
      <c r="I13" s="422"/>
    </row>
    <row r="14" spans="1:9" s="413" customFormat="1" ht="27" customHeight="1">
      <c r="A14" s="414" t="s">
        <v>459</v>
      </c>
      <c r="B14" s="415" t="s">
        <v>457</v>
      </c>
      <c r="C14" s="415" t="s">
        <v>457</v>
      </c>
      <c r="D14" s="415" t="s">
        <v>457</v>
      </c>
      <c r="E14" s="415" t="s">
        <v>457</v>
      </c>
      <c r="F14" s="415" t="s">
        <v>457</v>
      </c>
      <c r="G14" s="415" t="s">
        <v>457</v>
      </c>
      <c r="H14" s="416" t="s">
        <v>459</v>
      </c>
      <c r="I14" s="422"/>
    </row>
    <row r="15" spans="1:9" s="413" customFormat="1" ht="27" customHeight="1">
      <c r="A15" s="414" t="s">
        <v>460</v>
      </c>
      <c r="B15" s="415" t="s">
        <v>457</v>
      </c>
      <c r="C15" s="415" t="s">
        <v>457</v>
      </c>
      <c r="D15" s="415" t="s">
        <v>457</v>
      </c>
      <c r="E15" s="415" t="s">
        <v>457</v>
      </c>
      <c r="F15" s="415" t="s">
        <v>457</v>
      </c>
      <c r="G15" s="415" t="s">
        <v>457</v>
      </c>
      <c r="H15" s="416" t="s">
        <v>452</v>
      </c>
      <c r="I15" s="422"/>
    </row>
    <row r="16" spans="1:9" s="413" customFormat="1" ht="27" customHeight="1">
      <c r="A16" s="414" t="s">
        <v>453</v>
      </c>
      <c r="B16" s="415">
        <v>3060</v>
      </c>
      <c r="C16" s="415" t="s">
        <v>457</v>
      </c>
      <c r="D16" s="415" t="s">
        <v>457</v>
      </c>
      <c r="E16" s="415" t="s">
        <v>457</v>
      </c>
      <c r="F16" s="415" t="s">
        <v>457</v>
      </c>
      <c r="G16" s="415" t="s">
        <v>457</v>
      </c>
      <c r="H16" s="416" t="s">
        <v>453</v>
      </c>
      <c r="I16" s="422"/>
    </row>
    <row r="17" spans="1:9" s="426" customFormat="1" ht="27" customHeight="1">
      <c r="A17" s="423" t="s">
        <v>455</v>
      </c>
      <c r="B17" s="289">
        <v>6467</v>
      </c>
      <c r="C17" s="289">
        <v>8117</v>
      </c>
      <c r="D17" s="289">
        <v>5745</v>
      </c>
      <c r="E17" s="289">
        <v>6366</v>
      </c>
      <c r="F17" s="289">
        <v>4831</v>
      </c>
      <c r="G17" s="423">
        <v>2855</v>
      </c>
      <c r="H17" s="424" t="s">
        <v>455</v>
      </c>
      <c r="I17" s="425"/>
    </row>
    <row r="18" spans="1:9" s="277" customFormat="1" ht="15.75" customHeight="1">
      <c r="A18" s="341" t="s">
        <v>668</v>
      </c>
      <c r="C18" s="342"/>
      <c r="E18" s="343"/>
      <c r="F18" s="343"/>
      <c r="H18" s="343" t="s">
        <v>669</v>
      </c>
      <c r="I18" s="342"/>
    </row>
    <row r="19" s="99" customFormat="1" ht="15.75" customHeight="1">
      <c r="A19" s="99" t="s">
        <v>670</v>
      </c>
    </row>
  </sheetData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workbookViewId="0" topLeftCell="A7">
      <selection activeCell="E17" sqref="E17"/>
    </sheetView>
  </sheetViews>
  <sheetFormatPr defaultColWidth="9.140625" defaultRowHeight="12.75"/>
  <cols>
    <col min="1" max="1" width="18.57421875" style="37" customWidth="1"/>
    <col min="2" max="2" width="16.8515625" style="37" customWidth="1"/>
    <col min="3" max="3" width="17.7109375" style="37" customWidth="1"/>
    <col min="4" max="7" width="16.8515625" style="37" customWidth="1"/>
    <col min="8" max="8" width="18.57421875" style="37" customWidth="1"/>
    <col min="9" max="16384" width="9.140625" style="37" customWidth="1"/>
  </cols>
  <sheetData>
    <row r="1" spans="1:8" ht="32.25" customHeight="1">
      <c r="A1" s="942" t="s">
        <v>461</v>
      </c>
      <c r="B1" s="942"/>
      <c r="C1" s="942"/>
      <c r="D1" s="942"/>
      <c r="E1" s="942"/>
      <c r="F1" s="942"/>
      <c r="G1" s="942"/>
      <c r="H1" s="942"/>
    </row>
    <row r="2" spans="1:8" s="40" customFormat="1" ht="18" customHeight="1">
      <c r="A2" s="58" t="s">
        <v>436</v>
      </c>
      <c r="H2" s="41" t="s">
        <v>437</v>
      </c>
    </row>
    <row r="3" spans="1:8" s="40" customFormat="1" ht="30" customHeight="1">
      <c r="A3" s="42"/>
      <c r="B3" s="59" t="s">
        <v>462</v>
      </c>
      <c r="C3" s="60" t="s">
        <v>463</v>
      </c>
      <c r="D3" s="59" t="s">
        <v>464</v>
      </c>
      <c r="E3" s="60" t="s">
        <v>465</v>
      </c>
      <c r="F3" s="59" t="s">
        <v>466</v>
      </c>
      <c r="G3" s="61" t="s">
        <v>467</v>
      </c>
      <c r="H3" s="62"/>
    </row>
    <row r="4" spans="1:8" s="40" customFormat="1" ht="30" customHeight="1">
      <c r="A4" s="346" t="s">
        <v>673</v>
      </c>
      <c r="B4" s="54"/>
      <c r="C4" s="63" t="s">
        <v>468</v>
      </c>
      <c r="D4" s="54"/>
      <c r="E4" s="64"/>
      <c r="F4" s="65" t="s">
        <v>469</v>
      </c>
      <c r="G4" s="66" t="s">
        <v>470</v>
      </c>
      <c r="H4" s="50" t="s">
        <v>672</v>
      </c>
    </row>
    <row r="5" spans="1:8" s="40" customFormat="1" ht="30" customHeight="1">
      <c r="A5" s="67"/>
      <c r="B5" s="68" t="s">
        <v>471</v>
      </c>
      <c r="C5" s="69" t="s">
        <v>472</v>
      </c>
      <c r="D5" s="68" t="s">
        <v>473</v>
      </c>
      <c r="E5" s="69" t="s">
        <v>474</v>
      </c>
      <c r="F5" s="70" t="s">
        <v>475</v>
      </c>
      <c r="G5" s="71" t="s">
        <v>476</v>
      </c>
      <c r="H5" s="72"/>
    </row>
    <row r="6" spans="1:8" s="413" customFormat="1" ht="18.75" customHeight="1">
      <c r="A6" s="414" t="s">
        <v>445</v>
      </c>
      <c r="B6" s="601">
        <f>SUM(C6:G6)</f>
        <v>77095</v>
      </c>
      <c r="C6" s="601">
        <v>74418</v>
      </c>
      <c r="D6" s="601">
        <v>672</v>
      </c>
      <c r="E6" s="601">
        <v>147</v>
      </c>
      <c r="F6" s="599" t="s">
        <v>528</v>
      </c>
      <c r="G6" s="601">
        <v>1858</v>
      </c>
      <c r="H6" s="412" t="s">
        <v>445</v>
      </c>
    </row>
    <row r="7" spans="1:8" s="413" customFormat="1" ht="18.75" customHeight="1">
      <c r="A7" s="414" t="s">
        <v>477</v>
      </c>
      <c r="B7" s="601">
        <f aca="true" t="shared" si="0" ref="B7:B21">SUM(C7:G7)</f>
        <v>80511</v>
      </c>
      <c r="C7" s="601">
        <v>74892</v>
      </c>
      <c r="D7" s="601">
        <v>1479</v>
      </c>
      <c r="E7" s="601">
        <v>1484</v>
      </c>
      <c r="F7" s="599" t="s">
        <v>528</v>
      </c>
      <c r="G7" s="601">
        <v>2656</v>
      </c>
      <c r="H7" s="416" t="s">
        <v>478</v>
      </c>
    </row>
    <row r="8" spans="1:8" s="413" customFormat="1" ht="18.75" customHeight="1">
      <c r="A8" s="414" t="s">
        <v>479</v>
      </c>
      <c r="B8" s="601">
        <f t="shared" si="0"/>
        <v>89835</v>
      </c>
      <c r="C8" s="601">
        <v>77464</v>
      </c>
      <c r="D8" s="601">
        <v>5309</v>
      </c>
      <c r="E8" s="601">
        <v>2303</v>
      </c>
      <c r="F8" s="601">
        <v>1848</v>
      </c>
      <c r="G8" s="601">
        <v>2911</v>
      </c>
      <c r="H8" s="416" t="s">
        <v>479</v>
      </c>
    </row>
    <row r="9" spans="1:8" s="413" customFormat="1" ht="18.75" customHeight="1">
      <c r="A9" s="414" t="s">
        <v>480</v>
      </c>
      <c r="B9" s="601">
        <v>110277</v>
      </c>
      <c r="C9" s="601">
        <v>75083</v>
      </c>
      <c r="D9" s="601">
        <v>15990</v>
      </c>
      <c r="E9" s="601">
        <v>8958</v>
      </c>
      <c r="F9" s="601">
        <v>5554</v>
      </c>
      <c r="G9" s="601">
        <v>4692</v>
      </c>
      <c r="H9" s="416" t="s">
        <v>480</v>
      </c>
    </row>
    <row r="10" spans="1:8" s="413" customFormat="1" ht="18.75" customHeight="1">
      <c r="A10" s="414" t="s">
        <v>453</v>
      </c>
      <c r="B10" s="601">
        <v>122327</v>
      </c>
      <c r="C10" s="601">
        <v>74532</v>
      </c>
      <c r="D10" s="601">
        <v>22356</v>
      </c>
      <c r="E10" s="601">
        <v>10622</v>
      </c>
      <c r="F10" s="601">
        <v>8974</v>
      </c>
      <c r="G10" s="601">
        <v>5843</v>
      </c>
      <c r="H10" s="416" t="s">
        <v>453</v>
      </c>
    </row>
    <row r="11" spans="1:8" s="429" customFormat="1" ht="18.75" customHeight="1">
      <c r="A11" s="427" t="s">
        <v>419</v>
      </c>
      <c r="B11" s="602">
        <f aca="true" t="shared" si="1" ref="B11:G11">SUM(B12:B21)</f>
        <v>143189</v>
      </c>
      <c r="C11" s="602">
        <f t="shared" si="1"/>
        <v>76798</v>
      </c>
      <c r="D11" s="602">
        <f t="shared" si="1"/>
        <v>34811</v>
      </c>
      <c r="E11" s="602">
        <f t="shared" si="1"/>
        <v>10492</v>
      </c>
      <c r="F11" s="602">
        <f t="shared" si="1"/>
        <v>17059</v>
      </c>
      <c r="G11" s="602">
        <f t="shared" si="1"/>
        <v>4029</v>
      </c>
      <c r="H11" s="428" t="s">
        <v>481</v>
      </c>
    </row>
    <row r="12" spans="1:8" s="413" customFormat="1" ht="18.75" customHeight="1">
      <c r="A12" s="414" t="s">
        <v>482</v>
      </c>
      <c r="B12" s="601">
        <f t="shared" si="0"/>
        <v>390</v>
      </c>
      <c r="C12" s="603">
        <v>220</v>
      </c>
      <c r="D12" s="603">
        <v>4</v>
      </c>
      <c r="E12" s="603">
        <v>2</v>
      </c>
      <c r="F12" s="603">
        <v>54</v>
      </c>
      <c r="G12" s="603">
        <v>110</v>
      </c>
      <c r="H12" s="416" t="s">
        <v>483</v>
      </c>
    </row>
    <row r="13" spans="1:8" s="413" customFormat="1" ht="18.75" customHeight="1">
      <c r="A13" s="414" t="s">
        <v>484</v>
      </c>
      <c r="B13" s="601">
        <f t="shared" si="0"/>
        <v>1591</v>
      </c>
      <c r="C13" s="603">
        <v>616</v>
      </c>
      <c r="D13" s="603">
        <v>572</v>
      </c>
      <c r="E13" s="603">
        <v>7</v>
      </c>
      <c r="F13" s="603">
        <v>283</v>
      </c>
      <c r="G13" s="603">
        <v>113</v>
      </c>
      <c r="H13" s="416" t="s">
        <v>484</v>
      </c>
    </row>
    <row r="14" spans="1:8" s="413" customFormat="1" ht="18.75" customHeight="1">
      <c r="A14" s="414" t="s">
        <v>485</v>
      </c>
      <c r="B14" s="601">
        <f t="shared" si="0"/>
        <v>10611</v>
      </c>
      <c r="C14" s="603">
        <v>5113</v>
      </c>
      <c r="D14" s="603">
        <v>2950</v>
      </c>
      <c r="E14" s="603">
        <v>721</v>
      </c>
      <c r="F14" s="603">
        <v>1367</v>
      </c>
      <c r="G14" s="603">
        <v>460</v>
      </c>
      <c r="H14" s="416" t="s">
        <v>485</v>
      </c>
    </row>
    <row r="15" spans="1:8" s="413" customFormat="1" ht="18.75" customHeight="1">
      <c r="A15" s="414" t="s">
        <v>486</v>
      </c>
      <c r="B15" s="601">
        <f t="shared" si="0"/>
        <v>34683</v>
      </c>
      <c r="C15" s="603">
        <v>16118</v>
      </c>
      <c r="D15" s="603">
        <v>12042</v>
      </c>
      <c r="E15" s="603">
        <v>2490</v>
      </c>
      <c r="F15" s="603">
        <v>3509</v>
      </c>
      <c r="G15" s="603">
        <v>524</v>
      </c>
      <c r="H15" s="416" t="s">
        <v>486</v>
      </c>
    </row>
    <row r="16" spans="1:8" s="413" customFormat="1" ht="18.75" customHeight="1">
      <c r="A16" s="414" t="s">
        <v>487</v>
      </c>
      <c r="B16" s="601">
        <f t="shared" si="0"/>
        <v>60213</v>
      </c>
      <c r="C16" s="603">
        <v>27872</v>
      </c>
      <c r="D16" s="603">
        <v>14884</v>
      </c>
      <c r="E16" s="603">
        <v>5787</v>
      </c>
      <c r="F16" s="603">
        <v>10662</v>
      </c>
      <c r="G16" s="603">
        <v>1008</v>
      </c>
      <c r="H16" s="416" t="s">
        <v>487</v>
      </c>
    </row>
    <row r="17" spans="1:8" s="413" customFormat="1" ht="18.75" customHeight="1">
      <c r="A17" s="414" t="s">
        <v>488</v>
      </c>
      <c r="B17" s="601">
        <f t="shared" si="0"/>
        <v>20431</v>
      </c>
      <c r="C17" s="603">
        <v>14220</v>
      </c>
      <c r="D17" s="603">
        <v>3164</v>
      </c>
      <c r="E17" s="603">
        <v>1308</v>
      </c>
      <c r="F17" s="603">
        <v>958</v>
      </c>
      <c r="G17" s="603">
        <v>781</v>
      </c>
      <c r="H17" s="416" t="s">
        <v>488</v>
      </c>
    </row>
    <row r="18" spans="1:8" s="413" customFormat="1" ht="18.75" customHeight="1">
      <c r="A18" s="414" t="s">
        <v>489</v>
      </c>
      <c r="B18" s="601">
        <f t="shared" si="0"/>
        <v>7942</v>
      </c>
      <c r="C18" s="603">
        <v>6114</v>
      </c>
      <c r="D18" s="603">
        <v>1036</v>
      </c>
      <c r="E18" s="603">
        <v>139</v>
      </c>
      <c r="F18" s="603">
        <v>162</v>
      </c>
      <c r="G18" s="603">
        <v>491</v>
      </c>
      <c r="H18" s="416" t="s">
        <v>489</v>
      </c>
    </row>
    <row r="19" spans="1:8" s="413" customFormat="1" ht="18.75" customHeight="1">
      <c r="A19" s="414" t="s">
        <v>490</v>
      </c>
      <c r="B19" s="601">
        <f t="shared" si="0"/>
        <v>5025</v>
      </c>
      <c r="C19" s="603">
        <v>4373</v>
      </c>
      <c r="D19" s="603">
        <v>157</v>
      </c>
      <c r="E19" s="603">
        <v>35</v>
      </c>
      <c r="F19" s="603">
        <v>61</v>
      </c>
      <c r="G19" s="603">
        <v>399</v>
      </c>
      <c r="H19" s="416" t="s">
        <v>490</v>
      </c>
    </row>
    <row r="20" spans="1:8" s="413" customFormat="1" ht="18.75" customHeight="1">
      <c r="A20" s="414" t="s">
        <v>491</v>
      </c>
      <c r="B20" s="601">
        <f t="shared" si="0"/>
        <v>1512</v>
      </c>
      <c r="C20" s="603">
        <v>1367</v>
      </c>
      <c r="D20" s="603">
        <v>2</v>
      </c>
      <c r="E20" s="603">
        <v>3</v>
      </c>
      <c r="F20" s="603">
        <v>3</v>
      </c>
      <c r="G20" s="603">
        <v>137</v>
      </c>
      <c r="H20" s="416" t="s">
        <v>491</v>
      </c>
    </row>
    <row r="21" spans="1:8" s="413" customFormat="1" ht="18.75" customHeight="1">
      <c r="A21" s="430" t="s">
        <v>492</v>
      </c>
      <c r="B21" s="601">
        <f t="shared" si="0"/>
        <v>791</v>
      </c>
      <c r="C21" s="604">
        <v>785</v>
      </c>
      <c r="D21" s="600" t="s">
        <v>528</v>
      </c>
      <c r="E21" s="600" t="s">
        <v>528</v>
      </c>
      <c r="F21" s="600" t="s">
        <v>528</v>
      </c>
      <c r="G21" s="604">
        <v>6</v>
      </c>
      <c r="H21" s="431" t="s">
        <v>493</v>
      </c>
    </row>
    <row r="22" spans="1:8" s="99" customFormat="1" ht="15" customHeight="1">
      <c r="A22" s="73" t="s">
        <v>612</v>
      </c>
      <c r="B22" s="278"/>
      <c r="F22" s="98"/>
      <c r="G22" s="98"/>
      <c r="H22" s="231" t="s">
        <v>610</v>
      </c>
    </row>
    <row r="23" s="99" customFormat="1" ht="15" customHeight="1">
      <c r="A23" s="279" t="s">
        <v>611</v>
      </c>
    </row>
    <row r="24" s="99" customFormat="1" ht="15" customHeight="1">
      <c r="A24" s="99" t="s">
        <v>674</v>
      </c>
    </row>
  </sheetData>
  <mergeCells count="1">
    <mergeCell ref="A1:H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3"/>
  <sheetViews>
    <sheetView zoomScaleSheetLayoutView="100" workbookViewId="0" topLeftCell="A16">
      <selection activeCell="Q4" sqref="Q4"/>
    </sheetView>
  </sheetViews>
  <sheetFormatPr defaultColWidth="9.140625" defaultRowHeight="12.75"/>
  <cols>
    <col min="1" max="1" width="13.7109375" style="40" customWidth="1"/>
    <col min="2" max="2" width="7.140625" style="40" customWidth="1"/>
    <col min="3" max="3" width="12.7109375" style="40" customWidth="1"/>
    <col min="4" max="4" width="10.8515625" style="40" customWidth="1"/>
    <col min="5" max="5" width="10.57421875" style="40" customWidth="1"/>
    <col min="6" max="6" width="10.8515625" style="40" customWidth="1"/>
    <col min="7" max="7" width="10.140625" style="40" customWidth="1"/>
    <col min="8" max="8" width="10.28125" style="40" customWidth="1"/>
    <col min="9" max="9" width="10.57421875" style="40" customWidth="1"/>
    <col min="10" max="10" width="12.8515625" style="40" customWidth="1"/>
    <col min="11" max="11" width="12.00390625" style="40" customWidth="1"/>
    <col min="12" max="12" width="10.00390625" style="40" customWidth="1"/>
    <col min="13" max="13" width="10.7109375" style="40" customWidth="1"/>
    <col min="14" max="14" width="9.7109375" style="40" customWidth="1"/>
    <col min="15" max="15" width="9.8515625" style="40" customWidth="1"/>
    <col min="16" max="16" width="10.00390625" style="40" customWidth="1"/>
    <col min="17" max="17" width="17.421875" style="103" customWidth="1"/>
    <col min="18" max="18" width="14.57421875" style="40" customWidth="1"/>
    <col min="19" max="16384" width="9.140625" style="40" customWidth="1"/>
  </cols>
  <sheetData>
    <row r="1" spans="1:18" ht="32.25" customHeight="1">
      <c r="A1" s="942" t="s">
        <v>613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</row>
    <row r="2" spans="1:17" ht="18.75" customHeight="1">
      <c r="A2" s="58" t="s">
        <v>614</v>
      </c>
      <c r="B2" s="58"/>
      <c r="Q2" s="108" t="s">
        <v>615</v>
      </c>
    </row>
    <row r="3" spans="1:18" s="99" customFormat="1" ht="23.25" customHeight="1">
      <c r="A3" s="52"/>
      <c r="B3" s="280"/>
      <c r="C3" s="950" t="s">
        <v>680</v>
      </c>
      <c r="D3" s="951"/>
      <c r="E3" s="951"/>
      <c r="F3" s="951"/>
      <c r="G3" s="951"/>
      <c r="H3" s="951"/>
      <c r="I3" s="933"/>
      <c r="J3" s="950" t="s">
        <v>681</v>
      </c>
      <c r="K3" s="951"/>
      <c r="L3" s="951"/>
      <c r="M3" s="951"/>
      <c r="N3" s="951"/>
      <c r="O3" s="951"/>
      <c r="P3" s="933"/>
      <c r="Q3" s="356"/>
      <c r="R3" s="98"/>
    </row>
    <row r="4" spans="1:17" s="99" customFormat="1" ht="15.75" customHeight="1">
      <c r="A4" s="98"/>
      <c r="B4" s="357"/>
      <c r="C4" s="60" t="s">
        <v>682</v>
      </c>
      <c r="D4" s="281" t="s">
        <v>683</v>
      </c>
      <c r="E4" s="281" t="s">
        <v>684</v>
      </c>
      <c r="F4" s="281" t="s">
        <v>685</v>
      </c>
      <c r="G4" s="282" t="s">
        <v>686</v>
      </c>
      <c r="H4" s="281" t="s">
        <v>687</v>
      </c>
      <c r="I4" s="282" t="s">
        <v>688</v>
      </c>
      <c r="J4" s="60" t="s">
        <v>682</v>
      </c>
      <c r="K4" s="281" t="s">
        <v>683</v>
      </c>
      <c r="L4" s="281" t="s">
        <v>684</v>
      </c>
      <c r="M4" s="281" t="s">
        <v>685</v>
      </c>
      <c r="N4" s="282" t="s">
        <v>686</v>
      </c>
      <c r="O4" s="281" t="s">
        <v>687</v>
      </c>
      <c r="P4" s="60" t="s">
        <v>688</v>
      </c>
      <c r="Q4" s="358"/>
    </row>
    <row r="5" spans="1:17" s="99" customFormat="1" ht="8.25" customHeight="1">
      <c r="A5" s="98"/>
      <c r="B5" s="357"/>
      <c r="C5" s="106"/>
      <c r="D5" s="106"/>
      <c r="E5" s="106"/>
      <c r="F5" s="359" t="s">
        <v>689</v>
      </c>
      <c r="G5" s="112"/>
      <c r="H5" s="360"/>
      <c r="I5" s="112"/>
      <c r="J5" s="106"/>
      <c r="K5" s="106"/>
      <c r="L5" s="106"/>
      <c r="M5" s="359" t="s">
        <v>689</v>
      </c>
      <c r="N5" s="112"/>
      <c r="O5" s="360"/>
      <c r="P5" s="360"/>
      <c r="Q5" s="358"/>
    </row>
    <row r="6" spans="1:17" s="99" customFormat="1" ht="22.5" customHeight="1">
      <c r="A6" s="361"/>
      <c r="B6" s="362"/>
      <c r="C6" s="276" t="s">
        <v>690</v>
      </c>
      <c r="D6" s="276" t="s">
        <v>691</v>
      </c>
      <c r="E6" s="276" t="s">
        <v>692</v>
      </c>
      <c r="F6" s="363" t="s">
        <v>693</v>
      </c>
      <c r="G6" s="379" t="s">
        <v>749</v>
      </c>
      <c r="H6" s="114" t="s">
        <v>694</v>
      </c>
      <c r="I6" s="274" t="s">
        <v>695</v>
      </c>
      <c r="J6" s="276" t="s">
        <v>690</v>
      </c>
      <c r="K6" s="276" t="s">
        <v>691</v>
      </c>
      <c r="L6" s="276" t="s">
        <v>692</v>
      </c>
      <c r="M6" s="363" t="s">
        <v>693</v>
      </c>
      <c r="N6" s="379" t="s">
        <v>749</v>
      </c>
      <c r="O6" s="114" t="s">
        <v>694</v>
      </c>
      <c r="P6" s="365" t="s">
        <v>695</v>
      </c>
      <c r="Q6" s="366"/>
    </row>
    <row r="7" spans="1:17" s="18" customFormat="1" ht="12.75" customHeight="1">
      <c r="A7" s="539" t="s">
        <v>705</v>
      </c>
      <c r="B7" s="432" t="s">
        <v>696</v>
      </c>
      <c r="C7" s="433">
        <v>1624</v>
      </c>
      <c r="D7" s="433">
        <v>972</v>
      </c>
      <c r="E7" s="434">
        <v>0</v>
      </c>
      <c r="F7" s="433">
        <v>311</v>
      </c>
      <c r="G7" s="434">
        <v>0</v>
      </c>
      <c r="H7" s="433">
        <v>3</v>
      </c>
      <c r="I7" s="435">
        <v>338</v>
      </c>
      <c r="J7" s="433">
        <v>1252</v>
      </c>
      <c r="K7" s="433">
        <v>882</v>
      </c>
      <c r="L7" s="434">
        <v>0</v>
      </c>
      <c r="M7" s="433">
        <v>199</v>
      </c>
      <c r="N7" s="434">
        <v>0</v>
      </c>
      <c r="O7" s="433">
        <v>2</v>
      </c>
      <c r="P7" s="436">
        <v>169</v>
      </c>
      <c r="Q7" s="437" t="s">
        <v>741</v>
      </c>
    </row>
    <row r="8" spans="1:17" s="439" customFormat="1" ht="12.75" customHeight="1">
      <c r="A8" s="540"/>
      <c r="B8" s="432" t="s">
        <v>752</v>
      </c>
      <c r="C8" s="433">
        <v>645088</v>
      </c>
      <c r="D8" s="433">
        <v>582366</v>
      </c>
      <c r="E8" s="434">
        <v>0</v>
      </c>
      <c r="F8" s="433">
        <v>27552</v>
      </c>
      <c r="G8" s="434">
        <v>0</v>
      </c>
      <c r="H8" s="433">
        <v>362</v>
      </c>
      <c r="I8" s="436">
        <v>34808</v>
      </c>
      <c r="J8" s="433">
        <v>575356</v>
      </c>
      <c r="K8" s="433">
        <v>532865</v>
      </c>
      <c r="L8" s="434">
        <v>0</v>
      </c>
      <c r="M8" s="433">
        <v>20822</v>
      </c>
      <c r="N8" s="434">
        <v>0</v>
      </c>
      <c r="O8" s="433">
        <v>246</v>
      </c>
      <c r="P8" s="436">
        <v>21423</v>
      </c>
      <c r="Q8" s="437"/>
    </row>
    <row r="9" spans="1:17" s="439" customFormat="1" ht="12.75" customHeight="1">
      <c r="A9" s="539" t="s">
        <v>706</v>
      </c>
      <c r="B9" s="432" t="s">
        <v>696</v>
      </c>
      <c r="C9" s="433">
        <v>1009</v>
      </c>
      <c r="D9" s="433">
        <v>637</v>
      </c>
      <c r="E9" s="434">
        <v>0</v>
      </c>
      <c r="F9" s="433">
        <v>319</v>
      </c>
      <c r="G9" s="434">
        <v>0</v>
      </c>
      <c r="H9" s="433">
        <v>12</v>
      </c>
      <c r="I9" s="436">
        <v>41</v>
      </c>
      <c r="J9" s="433">
        <v>732</v>
      </c>
      <c r="K9" s="433">
        <v>501</v>
      </c>
      <c r="L9" s="434">
        <v>0</v>
      </c>
      <c r="M9" s="433">
        <v>199</v>
      </c>
      <c r="N9" s="434">
        <v>0</v>
      </c>
      <c r="O9" s="433">
        <v>7</v>
      </c>
      <c r="P9" s="436">
        <v>25</v>
      </c>
      <c r="Q9" s="437" t="s">
        <v>742</v>
      </c>
    </row>
    <row r="10" spans="1:17" s="439" customFormat="1" ht="12.75" customHeight="1">
      <c r="A10" s="540"/>
      <c r="B10" s="432" t="s">
        <v>752</v>
      </c>
      <c r="C10" s="433">
        <v>254367</v>
      </c>
      <c r="D10" s="433">
        <v>216082</v>
      </c>
      <c r="E10" s="434">
        <v>0</v>
      </c>
      <c r="F10" s="433">
        <v>28040</v>
      </c>
      <c r="G10" s="434">
        <v>0</v>
      </c>
      <c r="H10" s="433">
        <v>2529</v>
      </c>
      <c r="I10" s="436">
        <v>7716</v>
      </c>
      <c r="J10" s="433">
        <v>214787</v>
      </c>
      <c r="K10" s="433">
        <v>186837</v>
      </c>
      <c r="L10" s="434">
        <v>0</v>
      </c>
      <c r="M10" s="433">
        <v>19607</v>
      </c>
      <c r="N10" s="434">
        <v>0</v>
      </c>
      <c r="O10" s="433">
        <v>2133</v>
      </c>
      <c r="P10" s="436">
        <v>6210</v>
      </c>
      <c r="Q10" s="437"/>
    </row>
    <row r="11" spans="1:17" s="429" customFormat="1" ht="12.75" customHeight="1">
      <c r="A11" s="539" t="s">
        <v>707</v>
      </c>
      <c r="B11" s="432" t="s">
        <v>696</v>
      </c>
      <c r="C11" s="433">
        <v>2580</v>
      </c>
      <c r="D11" s="433">
        <v>2170</v>
      </c>
      <c r="E11" s="434">
        <v>0</v>
      </c>
      <c r="F11" s="433">
        <v>358</v>
      </c>
      <c r="G11" s="434">
        <v>0</v>
      </c>
      <c r="H11" s="433">
        <v>13</v>
      </c>
      <c r="I11" s="436">
        <v>39</v>
      </c>
      <c r="J11" s="433">
        <v>2067</v>
      </c>
      <c r="K11" s="433">
        <v>1812</v>
      </c>
      <c r="L11" s="434">
        <v>0</v>
      </c>
      <c r="M11" s="433">
        <v>214</v>
      </c>
      <c r="N11" s="434">
        <v>0</v>
      </c>
      <c r="O11" s="433">
        <v>9</v>
      </c>
      <c r="P11" s="436">
        <v>32</v>
      </c>
      <c r="Q11" s="437" t="s">
        <v>743</v>
      </c>
    </row>
    <row r="12" spans="1:17" s="429" customFormat="1" ht="12.75" customHeight="1">
      <c r="A12" s="541"/>
      <c r="B12" s="432" t="s">
        <v>752</v>
      </c>
      <c r="C12" s="433">
        <v>1289153</v>
      </c>
      <c r="D12" s="433">
        <v>1248539</v>
      </c>
      <c r="E12" s="434">
        <v>0</v>
      </c>
      <c r="F12" s="433">
        <v>33936</v>
      </c>
      <c r="G12" s="434">
        <v>0</v>
      </c>
      <c r="H12" s="433">
        <v>1314</v>
      </c>
      <c r="I12" s="436">
        <v>5364</v>
      </c>
      <c r="J12" s="433">
        <v>1201671</v>
      </c>
      <c r="K12" s="433">
        <v>1172416</v>
      </c>
      <c r="L12" s="434">
        <v>0</v>
      </c>
      <c r="M12" s="433">
        <v>24669</v>
      </c>
      <c r="N12" s="434">
        <v>0</v>
      </c>
      <c r="O12" s="433">
        <v>995</v>
      </c>
      <c r="P12" s="436">
        <v>3591</v>
      </c>
      <c r="Q12" s="437"/>
    </row>
    <row r="13" spans="1:17" s="18" customFormat="1" ht="12.75" customHeight="1">
      <c r="A13" s="539" t="s">
        <v>708</v>
      </c>
      <c r="B13" s="432" t="s">
        <v>696</v>
      </c>
      <c r="C13" s="433">
        <v>934</v>
      </c>
      <c r="D13" s="433">
        <v>664</v>
      </c>
      <c r="E13" s="434">
        <v>0</v>
      </c>
      <c r="F13" s="433">
        <v>250</v>
      </c>
      <c r="G13" s="434">
        <v>0</v>
      </c>
      <c r="H13" s="433">
        <v>19</v>
      </c>
      <c r="I13" s="436">
        <v>1</v>
      </c>
      <c r="J13" s="433">
        <v>615</v>
      </c>
      <c r="K13" s="433">
        <v>458</v>
      </c>
      <c r="L13" s="434">
        <v>0</v>
      </c>
      <c r="M13" s="433">
        <v>150</v>
      </c>
      <c r="N13" s="434">
        <v>0</v>
      </c>
      <c r="O13" s="433">
        <v>18</v>
      </c>
      <c r="P13" s="767">
        <v>0</v>
      </c>
      <c r="Q13" s="437" t="s">
        <v>744</v>
      </c>
    </row>
    <row r="14" spans="1:17" s="18" customFormat="1" ht="12.75" customHeight="1">
      <c r="A14" s="540"/>
      <c r="B14" s="432" t="s">
        <v>752</v>
      </c>
      <c r="C14" s="433">
        <v>213485</v>
      </c>
      <c r="D14" s="433">
        <v>190673</v>
      </c>
      <c r="E14" s="434">
        <v>0</v>
      </c>
      <c r="F14" s="433">
        <v>19532</v>
      </c>
      <c r="G14" s="434">
        <v>0</v>
      </c>
      <c r="H14" s="433">
        <v>3228</v>
      </c>
      <c r="I14" s="436">
        <v>52</v>
      </c>
      <c r="J14" s="433">
        <v>155186</v>
      </c>
      <c r="K14" s="433">
        <v>142691</v>
      </c>
      <c r="L14" s="434">
        <v>0</v>
      </c>
      <c r="M14" s="433">
        <v>12161</v>
      </c>
      <c r="N14" s="434">
        <v>0</v>
      </c>
      <c r="O14" s="433">
        <v>3129</v>
      </c>
      <c r="P14" s="767">
        <v>0</v>
      </c>
      <c r="Q14" s="437"/>
    </row>
    <row r="15" spans="1:17" s="18" customFormat="1" ht="12.75" customHeight="1">
      <c r="A15" s="539" t="s">
        <v>710</v>
      </c>
      <c r="B15" s="432" t="s">
        <v>494</v>
      </c>
      <c r="C15" s="433">
        <v>2021</v>
      </c>
      <c r="D15" s="433">
        <v>1750</v>
      </c>
      <c r="E15" s="434">
        <v>0</v>
      </c>
      <c r="F15" s="433">
        <v>258</v>
      </c>
      <c r="G15" s="434">
        <v>0</v>
      </c>
      <c r="H15" s="433">
        <v>13</v>
      </c>
      <c r="I15" s="436">
        <v>0</v>
      </c>
      <c r="J15" s="433">
        <v>1516</v>
      </c>
      <c r="K15" s="433">
        <v>1367</v>
      </c>
      <c r="L15" s="434">
        <v>0</v>
      </c>
      <c r="M15" s="433">
        <v>142</v>
      </c>
      <c r="N15" s="434">
        <v>0</v>
      </c>
      <c r="O15" s="433">
        <v>7</v>
      </c>
      <c r="P15" s="767">
        <v>0</v>
      </c>
      <c r="Q15" s="437" t="s">
        <v>745</v>
      </c>
    </row>
    <row r="16" spans="1:17" s="18" customFormat="1" ht="12.75" customHeight="1">
      <c r="A16" s="540"/>
      <c r="B16" s="432" t="s">
        <v>752</v>
      </c>
      <c r="C16" s="433">
        <v>1357024</v>
      </c>
      <c r="D16" s="433">
        <v>1335845</v>
      </c>
      <c r="E16" s="434">
        <v>0</v>
      </c>
      <c r="F16" s="433">
        <v>19452</v>
      </c>
      <c r="G16" s="434">
        <v>0</v>
      </c>
      <c r="H16" s="433">
        <v>1727</v>
      </c>
      <c r="I16" s="436">
        <v>0</v>
      </c>
      <c r="J16" s="433">
        <v>1260675</v>
      </c>
      <c r="K16" s="433">
        <v>1247760</v>
      </c>
      <c r="L16" s="434">
        <v>0</v>
      </c>
      <c r="M16" s="433">
        <v>12026</v>
      </c>
      <c r="N16" s="434">
        <v>0</v>
      </c>
      <c r="O16" s="433">
        <v>889</v>
      </c>
      <c r="P16" s="767">
        <v>0</v>
      </c>
      <c r="Q16" s="437"/>
    </row>
    <row r="17" spans="1:17" s="18" customFormat="1" ht="12.75" customHeight="1">
      <c r="A17" s="539" t="s">
        <v>709</v>
      </c>
      <c r="B17" s="432" t="s">
        <v>494</v>
      </c>
      <c r="C17" s="433">
        <v>1161</v>
      </c>
      <c r="D17" s="433">
        <v>813</v>
      </c>
      <c r="E17" s="434">
        <v>0</v>
      </c>
      <c r="F17" s="433">
        <v>314</v>
      </c>
      <c r="G17" s="434">
        <v>0</v>
      </c>
      <c r="H17" s="433">
        <v>34</v>
      </c>
      <c r="I17" s="436">
        <v>0</v>
      </c>
      <c r="J17" s="433">
        <v>827</v>
      </c>
      <c r="K17" s="433">
        <v>590</v>
      </c>
      <c r="L17" s="434">
        <v>0</v>
      </c>
      <c r="M17" s="433">
        <v>207</v>
      </c>
      <c r="N17" s="434">
        <v>0</v>
      </c>
      <c r="O17" s="433">
        <v>30</v>
      </c>
      <c r="P17" s="767">
        <v>0</v>
      </c>
      <c r="Q17" s="437" t="s">
        <v>746</v>
      </c>
    </row>
    <row r="18" spans="1:17" s="18" customFormat="1" ht="12.75" customHeight="1">
      <c r="A18" s="540"/>
      <c r="B18" s="432" t="s">
        <v>752</v>
      </c>
      <c r="C18" s="433">
        <v>317645</v>
      </c>
      <c r="D18" s="433">
        <v>287265</v>
      </c>
      <c r="E18" s="434">
        <v>0</v>
      </c>
      <c r="F18" s="433">
        <v>24343</v>
      </c>
      <c r="G18" s="434">
        <v>0</v>
      </c>
      <c r="H18" s="433">
        <v>6037</v>
      </c>
      <c r="I18" s="436">
        <v>0</v>
      </c>
      <c r="J18" s="433">
        <v>262627</v>
      </c>
      <c r="K18" s="433">
        <v>238236</v>
      </c>
      <c r="L18" s="434">
        <v>0</v>
      </c>
      <c r="M18" s="433">
        <v>18845</v>
      </c>
      <c r="N18" s="434">
        <v>0</v>
      </c>
      <c r="O18" s="433">
        <v>5546</v>
      </c>
      <c r="P18" s="767">
        <v>0</v>
      </c>
      <c r="Q18" s="437"/>
    </row>
    <row r="19" spans="1:17" s="18" customFormat="1" ht="12.75" customHeight="1">
      <c r="A19" s="542" t="s">
        <v>711</v>
      </c>
      <c r="B19" s="347" t="s">
        <v>696</v>
      </c>
      <c r="C19" s="440">
        <v>1180</v>
      </c>
      <c r="D19" s="441">
        <v>526</v>
      </c>
      <c r="E19" s="442">
        <v>408</v>
      </c>
      <c r="F19" s="441">
        <v>224</v>
      </c>
      <c r="G19" s="442">
        <v>11</v>
      </c>
      <c r="H19" s="441">
        <v>11</v>
      </c>
      <c r="I19" s="436">
        <v>0</v>
      </c>
      <c r="J19" s="351">
        <v>785</v>
      </c>
      <c r="K19" s="441">
        <v>405</v>
      </c>
      <c r="L19" s="441">
        <v>242</v>
      </c>
      <c r="M19" s="441">
        <v>121</v>
      </c>
      <c r="N19" s="441">
        <v>7</v>
      </c>
      <c r="O19" s="441">
        <v>10</v>
      </c>
      <c r="P19" s="767">
        <v>0</v>
      </c>
      <c r="Q19" s="443" t="s">
        <v>747</v>
      </c>
    </row>
    <row r="20" spans="1:17" s="18" customFormat="1" ht="12.75" customHeight="1">
      <c r="A20" s="542"/>
      <c r="B20" s="347" t="s">
        <v>752</v>
      </c>
      <c r="C20" s="440">
        <v>567996</v>
      </c>
      <c r="D20" s="441">
        <v>435027</v>
      </c>
      <c r="E20" s="442">
        <v>80642</v>
      </c>
      <c r="F20" s="441">
        <v>17931</v>
      </c>
      <c r="G20" s="442">
        <v>30983</v>
      </c>
      <c r="H20" s="441">
        <v>3413</v>
      </c>
      <c r="I20" s="436">
        <v>0</v>
      </c>
      <c r="J20" s="351">
        <v>475895</v>
      </c>
      <c r="K20" s="441">
        <v>384699</v>
      </c>
      <c r="L20" s="441">
        <v>54689</v>
      </c>
      <c r="M20" s="441">
        <v>12317</v>
      </c>
      <c r="N20" s="441">
        <v>20915</v>
      </c>
      <c r="O20" s="441">
        <v>3275</v>
      </c>
      <c r="P20" s="767">
        <v>0</v>
      </c>
      <c r="Q20" s="443"/>
    </row>
    <row r="21" spans="1:17" s="18" customFormat="1" ht="12.75" customHeight="1">
      <c r="A21" s="542" t="s">
        <v>712</v>
      </c>
      <c r="B21" s="347" t="s">
        <v>696</v>
      </c>
      <c r="C21" s="440">
        <v>1096</v>
      </c>
      <c r="D21" s="441">
        <v>774</v>
      </c>
      <c r="E21" s="434">
        <v>0</v>
      </c>
      <c r="F21" s="441">
        <v>215</v>
      </c>
      <c r="G21" s="434">
        <v>0</v>
      </c>
      <c r="H21" s="441">
        <v>107</v>
      </c>
      <c r="I21" s="436">
        <v>0</v>
      </c>
      <c r="J21" s="351">
        <v>714</v>
      </c>
      <c r="K21" s="441">
        <v>509</v>
      </c>
      <c r="L21" s="434">
        <v>0</v>
      </c>
      <c r="M21" s="441">
        <v>116</v>
      </c>
      <c r="N21" s="434">
        <v>0</v>
      </c>
      <c r="O21" s="441">
        <v>89</v>
      </c>
      <c r="P21" s="767">
        <v>0</v>
      </c>
      <c r="Q21" s="443" t="s">
        <v>748</v>
      </c>
    </row>
    <row r="22" spans="1:17" s="18" customFormat="1" ht="12.75" customHeight="1">
      <c r="A22" s="349"/>
      <c r="B22" s="347" t="s">
        <v>752</v>
      </c>
      <c r="C22" s="440">
        <v>285405</v>
      </c>
      <c r="D22" s="441">
        <v>251821</v>
      </c>
      <c r="E22" s="434">
        <v>0</v>
      </c>
      <c r="F22" s="441">
        <v>14722</v>
      </c>
      <c r="G22" s="434">
        <v>0</v>
      </c>
      <c r="H22" s="441">
        <v>18862</v>
      </c>
      <c r="I22" s="436">
        <v>0</v>
      </c>
      <c r="J22" s="351">
        <v>223791</v>
      </c>
      <c r="K22" s="441">
        <v>197021</v>
      </c>
      <c r="L22" s="434">
        <v>0</v>
      </c>
      <c r="M22" s="441">
        <v>9591</v>
      </c>
      <c r="N22" s="434">
        <v>0</v>
      </c>
      <c r="O22" s="441">
        <v>17179</v>
      </c>
      <c r="P22" s="767">
        <v>0</v>
      </c>
      <c r="Q22" s="355"/>
    </row>
    <row r="23" spans="1:17" s="444" customFormat="1" ht="12.75" customHeight="1">
      <c r="A23" s="349" t="s">
        <v>497</v>
      </c>
      <c r="B23" s="347" t="s">
        <v>696</v>
      </c>
      <c r="C23" s="350">
        <v>1987</v>
      </c>
      <c r="D23" s="351">
        <v>831</v>
      </c>
      <c r="E23" s="352">
        <v>790</v>
      </c>
      <c r="F23" s="351">
        <v>281</v>
      </c>
      <c r="G23" s="352">
        <v>27</v>
      </c>
      <c r="H23" s="351">
        <v>58</v>
      </c>
      <c r="I23" s="353">
        <v>0</v>
      </c>
      <c r="J23" s="351">
        <v>1344</v>
      </c>
      <c r="K23" s="351">
        <v>666</v>
      </c>
      <c r="L23" s="351">
        <v>455</v>
      </c>
      <c r="M23" s="351">
        <v>159</v>
      </c>
      <c r="N23" s="351">
        <v>14</v>
      </c>
      <c r="O23" s="351">
        <v>50</v>
      </c>
      <c r="P23" s="768">
        <v>0</v>
      </c>
      <c r="Q23" s="354" t="s">
        <v>497</v>
      </c>
    </row>
    <row r="24" spans="1:17" s="444" customFormat="1" ht="12.75" customHeight="1">
      <c r="A24" s="349"/>
      <c r="B24" s="347" t="s">
        <v>752</v>
      </c>
      <c r="C24" s="350">
        <v>675284</v>
      </c>
      <c r="D24" s="351">
        <v>464461</v>
      </c>
      <c r="E24" s="352">
        <v>151740</v>
      </c>
      <c r="F24" s="351">
        <v>20350</v>
      </c>
      <c r="G24" s="352">
        <v>31783</v>
      </c>
      <c r="H24" s="351">
        <v>6950</v>
      </c>
      <c r="I24" s="353">
        <v>0</v>
      </c>
      <c r="J24" s="351">
        <v>529889</v>
      </c>
      <c r="K24" s="351">
        <v>396657</v>
      </c>
      <c r="L24" s="351">
        <v>91287</v>
      </c>
      <c r="M24" s="351">
        <v>13434</v>
      </c>
      <c r="N24" s="351">
        <v>23283</v>
      </c>
      <c r="O24" s="351">
        <v>5228</v>
      </c>
      <c r="P24" s="768">
        <v>0</v>
      </c>
      <c r="Q24" s="355"/>
    </row>
    <row r="25" spans="1:17" s="450" customFormat="1" ht="15.75" customHeight="1">
      <c r="A25" s="425" t="s">
        <v>713</v>
      </c>
      <c r="B25" s="445" t="s">
        <v>494</v>
      </c>
      <c r="C25" s="446">
        <v>3625</v>
      </c>
      <c r="D25" s="447">
        <v>1526</v>
      </c>
      <c r="E25" s="447">
        <v>1407</v>
      </c>
      <c r="F25" s="447">
        <v>572</v>
      </c>
      <c r="G25" s="447">
        <v>30</v>
      </c>
      <c r="H25" s="447">
        <v>86</v>
      </c>
      <c r="I25" s="448">
        <v>4</v>
      </c>
      <c r="J25" s="447">
        <v>2182</v>
      </c>
      <c r="K25" s="447">
        <v>1083</v>
      </c>
      <c r="L25" s="447">
        <v>770</v>
      </c>
      <c r="M25" s="447">
        <v>244</v>
      </c>
      <c r="N25" s="447">
        <v>22</v>
      </c>
      <c r="O25" s="447">
        <v>62</v>
      </c>
      <c r="P25" s="449">
        <v>1</v>
      </c>
      <c r="Q25" s="421" t="s">
        <v>420</v>
      </c>
    </row>
    <row r="26" spans="1:16" s="450" customFormat="1" ht="15.75" customHeight="1">
      <c r="A26" s="451"/>
      <c r="B26" s="452" t="s">
        <v>496</v>
      </c>
      <c r="C26" s="446">
        <v>1068275</v>
      </c>
      <c r="D26" s="447">
        <v>689493</v>
      </c>
      <c r="E26" s="447">
        <v>269226</v>
      </c>
      <c r="F26" s="447">
        <v>47378</v>
      </c>
      <c r="G26" s="447">
        <v>53713</v>
      </c>
      <c r="H26" s="447">
        <v>7701</v>
      </c>
      <c r="I26" s="448">
        <v>764</v>
      </c>
      <c r="J26" s="447">
        <v>821391</v>
      </c>
      <c r="K26" s="447">
        <v>581946</v>
      </c>
      <c r="L26" s="447">
        <v>162313</v>
      </c>
      <c r="M26" s="447">
        <v>21677</v>
      </c>
      <c r="N26" s="447">
        <v>49109</v>
      </c>
      <c r="O26" s="447">
        <v>6341</v>
      </c>
      <c r="P26" s="449">
        <v>5</v>
      </c>
    </row>
    <row r="27" spans="1:17" s="18" customFormat="1" ht="15.75" customHeight="1">
      <c r="A27" s="453" t="s">
        <v>697</v>
      </c>
      <c r="B27" s="454" t="s">
        <v>494</v>
      </c>
      <c r="C27" s="455">
        <v>1312</v>
      </c>
      <c r="D27" s="455">
        <v>658</v>
      </c>
      <c r="E27" s="455">
        <v>301</v>
      </c>
      <c r="F27" s="455">
        <v>301</v>
      </c>
      <c r="G27" s="455">
        <v>2</v>
      </c>
      <c r="H27" s="455">
        <v>50</v>
      </c>
      <c r="I27" s="456">
        <v>0</v>
      </c>
      <c r="J27" s="455">
        <v>957</v>
      </c>
      <c r="K27" s="455">
        <v>573</v>
      </c>
      <c r="L27" s="455">
        <v>172</v>
      </c>
      <c r="M27" s="455">
        <v>167</v>
      </c>
      <c r="N27" s="455">
        <v>1</v>
      </c>
      <c r="O27" s="455">
        <v>44</v>
      </c>
      <c r="P27" s="457">
        <v>0</v>
      </c>
      <c r="Q27" s="18" t="s">
        <v>737</v>
      </c>
    </row>
    <row r="28" spans="1:16" s="18" customFormat="1" ht="15.75" customHeight="1">
      <c r="A28" s="458"/>
      <c r="B28" s="454" t="s">
        <v>496</v>
      </c>
      <c r="C28" s="455">
        <v>314181</v>
      </c>
      <c r="D28" s="455">
        <v>260046</v>
      </c>
      <c r="E28" s="455">
        <v>25721</v>
      </c>
      <c r="F28" s="455">
        <v>22363</v>
      </c>
      <c r="G28" s="455">
        <v>725</v>
      </c>
      <c r="H28" s="455">
        <v>5326</v>
      </c>
      <c r="I28" s="456">
        <v>0</v>
      </c>
      <c r="J28" s="455">
        <v>284101</v>
      </c>
      <c r="K28" s="455">
        <v>246358</v>
      </c>
      <c r="L28" s="455">
        <v>17364</v>
      </c>
      <c r="M28" s="455">
        <v>14749</v>
      </c>
      <c r="N28" s="455">
        <v>641</v>
      </c>
      <c r="O28" s="455">
        <v>4989</v>
      </c>
      <c r="P28" s="457">
        <v>0</v>
      </c>
    </row>
    <row r="29" spans="1:17" s="18" customFormat="1" ht="15.75" customHeight="1">
      <c r="A29" s="453" t="s">
        <v>698</v>
      </c>
      <c r="B29" s="454" t="s">
        <v>696</v>
      </c>
      <c r="C29" s="455">
        <v>1231</v>
      </c>
      <c r="D29" s="455">
        <v>619</v>
      </c>
      <c r="E29" s="455">
        <v>459</v>
      </c>
      <c r="F29" s="455">
        <v>109</v>
      </c>
      <c r="G29" s="455">
        <v>16</v>
      </c>
      <c r="H29" s="455">
        <v>27</v>
      </c>
      <c r="I29" s="456">
        <v>1</v>
      </c>
      <c r="J29" s="455">
        <v>680</v>
      </c>
      <c r="K29" s="455">
        <v>383</v>
      </c>
      <c r="L29" s="455">
        <v>253</v>
      </c>
      <c r="M29" s="455">
        <v>19</v>
      </c>
      <c r="N29" s="455">
        <v>11</v>
      </c>
      <c r="O29" s="455">
        <v>13</v>
      </c>
      <c r="P29" s="457">
        <v>1</v>
      </c>
      <c r="Q29" s="18" t="s">
        <v>738</v>
      </c>
    </row>
    <row r="30" spans="1:16" s="18" customFormat="1" ht="15.75" customHeight="1">
      <c r="A30" s="458"/>
      <c r="B30" s="454" t="s">
        <v>699</v>
      </c>
      <c r="C30" s="455">
        <v>389354</v>
      </c>
      <c r="D30" s="455">
        <v>281067</v>
      </c>
      <c r="E30" s="455">
        <v>83983</v>
      </c>
      <c r="F30" s="455">
        <v>9067</v>
      </c>
      <c r="G30" s="455">
        <v>13659</v>
      </c>
      <c r="H30" s="455">
        <v>1573</v>
      </c>
      <c r="I30" s="456">
        <v>5</v>
      </c>
      <c r="J30" s="455">
        <v>295378</v>
      </c>
      <c r="K30" s="455">
        <v>224136</v>
      </c>
      <c r="L30" s="455">
        <v>57566</v>
      </c>
      <c r="M30" s="455">
        <v>1597</v>
      </c>
      <c r="N30" s="455">
        <v>11352</v>
      </c>
      <c r="O30" s="455">
        <v>722</v>
      </c>
      <c r="P30" s="457">
        <v>5</v>
      </c>
    </row>
    <row r="31" spans="1:17" s="18" customFormat="1" ht="24.75" customHeight="1">
      <c r="A31" s="453" t="s">
        <v>700</v>
      </c>
      <c r="B31" s="454" t="s">
        <v>494</v>
      </c>
      <c r="C31" s="455">
        <v>306</v>
      </c>
      <c r="D31" s="455">
        <v>21</v>
      </c>
      <c r="E31" s="455">
        <v>242</v>
      </c>
      <c r="F31" s="455">
        <v>40</v>
      </c>
      <c r="G31" s="455">
        <v>1</v>
      </c>
      <c r="H31" s="455">
        <v>0</v>
      </c>
      <c r="I31" s="456">
        <v>2</v>
      </c>
      <c r="J31" s="455">
        <v>117</v>
      </c>
      <c r="K31" s="455">
        <v>9</v>
      </c>
      <c r="L31" s="455">
        <v>103</v>
      </c>
      <c r="M31" s="455">
        <v>4</v>
      </c>
      <c r="N31" s="455">
        <v>1</v>
      </c>
      <c r="O31" s="455">
        <v>0</v>
      </c>
      <c r="P31" s="457">
        <v>0</v>
      </c>
      <c r="Q31" s="459" t="s">
        <v>751</v>
      </c>
    </row>
    <row r="32" spans="1:16" s="18" customFormat="1" ht="15.75" customHeight="1">
      <c r="A32" s="458"/>
      <c r="B32" s="454" t="s">
        <v>496</v>
      </c>
      <c r="C32" s="455">
        <v>77918</v>
      </c>
      <c r="D32" s="455">
        <v>5775</v>
      </c>
      <c r="E32" s="455">
        <v>60780</v>
      </c>
      <c r="F32" s="455">
        <v>6974</v>
      </c>
      <c r="G32" s="455">
        <v>3648</v>
      </c>
      <c r="H32" s="455">
        <v>0</v>
      </c>
      <c r="I32" s="456">
        <v>741</v>
      </c>
      <c r="J32" s="455">
        <v>34378</v>
      </c>
      <c r="K32" s="455">
        <v>3377</v>
      </c>
      <c r="L32" s="455">
        <v>26823</v>
      </c>
      <c r="M32" s="455">
        <v>530</v>
      </c>
      <c r="N32" s="455">
        <v>3648</v>
      </c>
      <c r="O32" s="455">
        <v>0</v>
      </c>
      <c r="P32" s="457">
        <v>0</v>
      </c>
    </row>
    <row r="33" spans="1:17" s="18" customFormat="1" ht="15.75" customHeight="1">
      <c r="A33" s="453" t="s">
        <v>701</v>
      </c>
      <c r="B33" s="454" t="s">
        <v>494</v>
      </c>
      <c r="C33" s="455">
        <v>42</v>
      </c>
      <c r="D33" s="455">
        <v>3</v>
      </c>
      <c r="E33" s="455">
        <v>36</v>
      </c>
      <c r="F33" s="455">
        <v>3</v>
      </c>
      <c r="G33" s="455">
        <v>0</v>
      </c>
      <c r="H33" s="455">
        <v>0</v>
      </c>
      <c r="I33" s="456">
        <v>0</v>
      </c>
      <c r="J33" s="455">
        <v>12</v>
      </c>
      <c r="K33" s="455">
        <v>1</v>
      </c>
      <c r="L33" s="455">
        <v>11</v>
      </c>
      <c r="M33" s="455">
        <v>0</v>
      </c>
      <c r="N33" s="455">
        <v>0</v>
      </c>
      <c r="O33" s="455">
        <v>0</v>
      </c>
      <c r="P33" s="457">
        <v>0</v>
      </c>
      <c r="Q33" s="460" t="s">
        <v>833</v>
      </c>
    </row>
    <row r="34" spans="1:16" s="18" customFormat="1" ht="15.75" customHeight="1">
      <c r="A34" s="458"/>
      <c r="B34" s="454" t="s">
        <v>496</v>
      </c>
      <c r="C34" s="455">
        <v>19344</v>
      </c>
      <c r="D34" s="455">
        <v>2319</v>
      </c>
      <c r="E34" s="455">
        <v>17025</v>
      </c>
      <c r="F34" s="455">
        <v>0</v>
      </c>
      <c r="G34" s="455">
        <v>0</v>
      </c>
      <c r="H34" s="455">
        <v>0</v>
      </c>
      <c r="I34" s="456">
        <v>0</v>
      </c>
      <c r="J34" s="455">
        <v>7061</v>
      </c>
      <c r="K34" s="455">
        <v>2246</v>
      </c>
      <c r="L34" s="455">
        <v>4815</v>
      </c>
      <c r="M34" s="455">
        <v>0</v>
      </c>
      <c r="N34" s="455">
        <v>0</v>
      </c>
      <c r="O34" s="455">
        <v>0</v>
      </c>
      <c r="P34" s="457">
        <v>0</v>
      </c>
    </row>
    <row r="35" spans="1:17" s="18" customFormat="1" ht="15.75" customHeight="1">
      <c r="A35" s="453" t="s">
        <v>702</v>
      </c>
      <c r="B35" s="454" t="s">
        <v>696</v>
      </c>
      <c r="C35" s="455">
        <v>17</v>
      </c>
      <c r="D35" s="455">
        <v>9</v>
      </c>
      <c r="E35" s="455">
        <v>8</v>
      </c>
      <c r="F35" s="455">
        <v>0</v>
      </c>
      <c r="G35" s="455">
        <v>0</v>
      </c>
      <c r="H35" s="455">
        <v>0</v>
      </c>
      <c r="I35" s="456">
        <v>0</v>
      </c>
      <c r="J35" s="455">
        <v>5</v>
      </c>
      <c r="K35" s="455">
        <v>1</v>
      </c>
      <c r="L35" s="455">
        <v>4</v>
      </c>
      <c r="M35" s="455">
        <v>0</v>
      </c>
      <c r="N35" s="455">
        <v>0</v>
      </c>
      <c r="O35" s="455">
        <v>0</v>
      </c>
      <c r="P35" s="457">
        <v>0</v>
      </c>
      <c r="Q35" s="460" t="s">
        <v>616</v>
      </c>
    </row>
    <row r="36" spans="1:16" s="18" customFormat="1" ht="15.75" customHeight="1">
      <c r="A36" s="458"/>
      <c r="B36" s="454" t="s">
        <v>699</v>
      </c>
      <c r="C36" s="455">
        <v>6897</v>
      </c>
      <c r="D36" s="455">
        <v>2092</v>
      </c>
      <c r="E36" s="455">
        <v>4805</v>
      </c>
      <c r="F36" s="455">
        <v>0</v>
      </c>
      <c r="G36" s="455">
        <v>0</v>
      </c>
      <c r="H36" s="455">
        <v>0</v>
      </c>
      <c r="I36" s="456">
        <v>0</v>
      </c>
      <c r="J36" s="455">
        <v>5714</v>
      </c>
      <c r="K36" s="455">
        <v>1245</v>
      </c>
      <c r="L36" s="455">
        <v>4469</v>
      </c>
      <c r="M36" s="455">
        <v>0</v>
      </c>
      <c r="N36" s="455">
        <v>0</v>
      </c>
      <c r="O36" s="455">
        <v>0</v>
      </c>
      <c r="P36" s="457">
        <v>0</v>
      </c>
    </row>
    <row r="37" spans="1:17" s="18" customFormat="1" ht="15.75" customHeight="1">
      <c r="A37" s="453" t="s">
        <v>703</v>
      </c>
      <c r="B37" s="454" t="s">
        <v>494</v>
      </c>
      <c r="C37" s="455">
        <v>243</v>
      </c>
      <c r="D37" s="455">
        <v>156</v>
      </c>
      <c r="E37" s="455">
        <v>53</v>
      </c>
      <c r="F37" s="455">
        <v>22</v>
      </c>
      <c r="G37" s="455">
        <v>9</v>
      </c>
      <c r="H37" s="455">
        <v>3</v>
      </c>
      <c r="I37" s="456">
        <v>0</v>
      </c>
      <c r="J37" s="455">
        <v>114</v>
      </c>
      <c r="K37" s="455">
        <v>79</v>
      </c>
      <c r="L37" s="455">
        <v>22</v>
      </c>
      <c r="M37" s="455">
        <v>4</v>
      </c>
      <c r="N37" s="455">
        <v>8</v>
      </c>
      <c r="O37" s="455">
        <v>1</v>
      </c>
      <c r="P37" s="457">
        <v>0</v>
      </c>
      <c r="Q37" s="460" t="s">
        <v>617</v>
      </c>
    </row>
    <row r="38" spans="1:16" s="18" customFormat="1" ht="15.75" customHeight="1">
      <c r="A38" s="458"/>
      <c r="B38" s="454" t="s">
        <v>496</v>
      </c>
      <c r="C38" s="455">
        <v>185022</v>
      </c>
      <c r="D38" s="455">
        <v>125514</v>
      </c>
      <c r="E38" s="455">
        <v>21485</v>
      </c>
      <c r="F38" s="455">
        <v>3116</v>
      </c>
      <c r="G38" s="455">
        <v>34723</v>
      </c>
      <c r="H38" s="455">
        <v>184</v>
      </c>
      <c r="I38" s="456">
        <v>0</v>
      </c>
      <c r="J38" s="455">
        <v>140942</v>
      </c>
      <c r="K38" s="455">
        <v>94479</v>
      </c>
      <c r="L38" s="455">
        <v>11627</v>
      </c>
      <c r="M38" s="455">
        <v>1452</v>
      </c>
      <c r="N38" s="455">
        <v>33284</v>
      </c>
      <c r="O38" s="455">
        <v>100</v>
      </c>
      <c r="P38" s="457">
        <v>0</v>
      </c>
    </row>
    <row r="39" spans="1:17" s="18" customFormat="1" ht="15.75" customHeight="1">
      <c r="A39" s="453" t="s">
        <v>704</v>
      </c>
      <c r="B39" s="454" t="s">
        <v>494</v>
      </c>
      <c r="C39" s="455">
        <v>474</v>
      </c>
      <c r="D39" s="455">
        <v>60</v>
      </c>
      <c r="E39" s="455">
        <v>308</v>
      </c>
      <c r="F39" s="455">
        <v>97</v>
      </c>
      <c r="G39" s="455">
        <v>2</v>
      </c>
      <c r="H39" s="455">
        <v>6</v>
      </c>
      <c r="I39" s="456">
        <v>1</v>
      </c>
      <c r="J39" s="455">
        <v>297</v>
      </c>
      <c r="K39" s="455">
        <v>37</v>
      </c>
      <c r="L39" s="455">
        <v>205</v>
      </c>
      <c r="M39" s="455">
        <v>50</v>
      </c>
      <c r="N39" s="455">
        <v>1</v>
      </c>
      <c r="O39" s="455">
        <v>4</v>
      </c>
      <c r="P39" s="457">
        <v>0</v>
      </c>
      <c r="Q39" s="460" t="s">
        <v>739</v>
      </c>
    </row>
    <row r="40" spans="1:16" s="18" customFormat="1" ht="15.75" customHeight="1">
      <c r="A40" s="461"/>
      <c r="B40" s="462" t="s">
        <v>496</v>
      </c>
      <c r="C40" s="463">
        <v>75559</v>
      </c>
      <c r="D40" s="464">
        <v>12680</v>
      </c>
      <c r="E40" s="464">
        <v>55427</v>
      </c>
      <c r="F40" s="464">
        <v>5858</v>
      </c>
      <c r="G40" s="464">
        <v>958</v>
      </c>
      <c r="H40" s="464">
        <v>618</v>
      </c>
      <c r="I40" s="465">
        <v>18</v>
      </c>
      <c r="J40" s="464">
        <v>53817</v>
      </c>
      <c r="K40" s="464">
        <v>10105</v>
      </c>
      <c r="L40" s="464">
        <v>39649</v>
      </c>
      <c r="M40" s="464">
        <v>3349</v>
      </c>
      <c r="N40" s="464">
        <v>184</v>
      </c>
      <c r="O40" s="464">
        <v>530</v>
      </c>
      <c r="P40" s="466">
        <v>0</v>
      </c>
    </row>
    <row r="41" spans="1:17" s="413" customFormat="1" ht="12.75">
      <c r="A41" s="467" t="s">
        <v>644</v>
      </c>
      <c r="B41" s="468"/>
      <c r="C41" s="468"/>
      <c r="D41" s="469"/>
      <c r="E41" s="469"/>
      <c r="K41" s="934" t="s">
        <v>834</v>
      </c>
      <c r="L41" s="934"/>
      <c r="M41" s="934"/>
      <c r="N41" s="934"/>
      <c r="O41" s="934"/>
      <c r="P41" s="934"/>
      <c r="Q41" s="934"/>
    </row>
    <row r="42" spans="1:17" s="413" customFormat="1" ht="12.75">
      <c r="A42" s="413" t="s">
        <v>677</v>
      </c>
      <c r="N42" s="470" t="s">
        <v>750</v>
      </c>
      <c r="Q42" s="471"/>
    </row>
    <row r="43" spans="1:17" s="413" customFormat="1" ht="12.75">
      <c r="A43" s="413" t="s">
        <v>678</v>
      </c>
      <c r="Q43" s="471"/>
    </row>
  </sheetData>
  <mergeCells count="4">
    <mergeCell ref="C3:I3"/>
    <mergeCell ref="J3:P3"/>
    <mergeCell ref="A1:R1"/>
    <mergeCell ref="K41:Q4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3"/>
  <sheetViews>
    <sheetView workbookViewId="0" topLeftCell="F7">
      <selection activeCell="R46" sqref="R46"/>
    </sheetView>
  </sheetViews>
  <sheetFormatPr defaultColWidth="9.140625" defaultRowHeight="12.75"/>
  <cols>
    <col min="1" max="1" width="13.7109375" style="40" customWidth="1"/>
    <col min="2" max="2" width="9.140625" style="40" customWidth="1"/>
    <col min="3" max="3" width="11.140625" style="40" customWidth="1"/>
    <col min="4" max="4" width="10.140625" style="40" customWidth="1"/>
    <col min="5" max="5" width="10.57421875" style="40" customWidth="1"/>
    <col min="6" max="6" width="9.8515625" style="40" customWidth="1"/>
    <col min="7" max="9" width="9.7109375" style="40" customWidth="1"/>
    <col min="10" max="10" width="11.00390625" style="40" customWidth="1"/>
    <col min="11" max="11" width="10.8515625" style="40" customWidth="1"/>
    <col min="12" max="12" width="11.28125" style="40" customWidth="1"/>
    <col min="13" max="16" width="9.140625" style="40" customWidth="1"/>
    <col min="17" max="17" width="12.00390625" style="103" customWidth="1"/>
    <col min="18" max="18" width="13.7109375" style="40" customWidth="1"/>
    <col min="19" max="16384" width="9.140625" style="40" customWidth="1"/>
  </cols>
  <sheetData>
    <row r="1" spans="1:18" ht="32.25" customHeight="1">
      <c r="A1" s="942" t="s">
        <v>675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</row>
    <row r="2" spans="1:17" ht="22.5" customHeight="1">
      <c r="A2" s="58" t="s">
        <v>614</v>
      </c>
      <c r="B2" s="58"/>
      <c r="Q2" s="108" t="s">
        <v>615</v>
      </c>
    </row>
    <row r="3" spans="1:18" s="99" customFormat="1" ht="12.75">
      <c r="A3" s="52"/>
      <c r="B3" s="52"/>
      <c r="C3" s="937" t="s">
        <v>714</v>
      </c>
      <c r="D3" s="938"/>
      <c r="E3" s="938"/>
      <c r="F3" s="938"/>
      <c r="G3" s="938"/>
      <c r="H3" s="938"/>
      <c r="I3" s="939"/>
      <c r="J3" s="937" t="s">
        <v>715</v>
      </c>
      <c r="K3" s="924"/>
      <c r="L3" s="924"/>
      <c r="M3" s="924"/>
      <c r="N3" s="924"/>
      <c r="O3" s="924"/>
      <c r="P3" s="925"/>
      <c r="Q3" s="375"/>
      <c r="R3" s="98"/>
    </row>
    <row r="4" spans="1:18" s="99" customFormat="1" ht="12.75">
      <c r="A4" s="98"/>
      <c r="B4" s="98"/>
      <c r="C4" s="60" t="s">
        <v>716</v>
      </c>
      <c r="D4" s="281" t="s">
        <v>717</v>
      </c>
      <c r="E4" s="281" t="s">
        <v>718</v>
      </c>
      <c r="F4" s="281" t="s">
        <v>719</v>
      </c>
      <c r="G4" s="282" t="s">
        <v>720</v>
      </c>
      <c r="H4" s="281" t="s">
        <v>721</v>
      </c>
      <c r="I4" s="381" t="s">
        <v>722</v>
      </c>
      <c r="J4" s="381" t="s">
        <v>716</v>
      </c>
      <c r="K4" s="281" t="s">
        <v>717</v>
      </c>
      <c r="L4" s="281" t="s">
        <v>718</v>
      </c>
      <c r="M4" s="281" t="s">
        <v>719</v>
      </c>
      <c r="N4" s="282" t="s">
        <v>720</v>
      </c>
      <c r="O4" s="281" t="s">
        <v>721</v>
      </c>
      <c r="P4" s="282" t="s">
        <v>722</v>
      </c>
      <c r="Q4" s="376"/>
      <c r="R4" s="98"/>
    </row>
    <row r="5" spans="1:18" s="99" customFormat="1" ht="12.75">
      <c r="A5" s="98"/>
      <c r="B5" s="98"/>
      <c r="C5" s="106"/>
      <c r="D5" s="106"/>
      <c r="E5" s="106"/>
      <c r="F5" s="359" t="s">
        <v>723</v>
      </c>
      <c r="G5" s="112"/>
      <c r="H5" s="360"/>
      <c r="I5" s="117"/>
      <c r="J5" s="112"/>
      <c r="K5" s="106"/>
      <c r="L5" s="106"/>
      <c r="M5" s="359" t="s">
        <v>723</v>
      </c>
      <c r="N5" s="112"/>
      <c r="O5" s="360"/>
      <c r="P5" s="112"/>
      <c r="Q5" s="376"/>
      <c r="R5" s="98"/>
    </row>
    <row r="6" spans="1:18" s="99" customFormat="1" ht="12.75">
      <c r="A6" s="361"/>
      <c r="B6" s="361"/>
      <c r="C6" s="276" t="s">
        <v>499</v>
      </c>
      <c r="D6" s="276" t="s">
        <v>724</v>
      </c>
      <c r="E6" s="276" t="s">
        <v>725</v>
      </c>
      <c r="F6" s="363" t="s">
        <v>726</v>
      </c>
      <c r="G6" s="364" t="s">
        <v>727</v>
      </c>
      <c r="H6" s="114" t="s">
        <v>728</v>
      </c>
      <c r="I6" s="382" t="s">
        <v>326</v>
      </c>
      <c r="J6" s="113" t="s">
        <v>499</v>
      </c>
      <c r="K6" s="276" t="s">
        <v>724</v>
      </c>
      <c r="L6" s="276" t="s">
        <v>725</v>
      </c>
      <c r="M6" s="363" t="s">
        <v>726</v>
      </c>
      <c r="N6" s="364" t="s">
        <v>727</v>
      </c>
      <c r="O6" s="114" t="s">
        <v>728</v>
      </c>
      <c r="P6" s="274" t="s">
        <v>326</v>
      </c>
      <c r="Q6" s="377"/>
      <c r="R6" s="98"/>
    </row>
    <row r="7" spans="1:17" s="18" customFormat="1" ht="12.75" customHeight="1">
      <c r="A7" s="540" t="s">
        <v>280</v>
      </c>
      <c r="B7" s="472" t="s">
        <v>494</v>
      </c>
      <c r="C7" s="473">
        <v>372</v>
      </c>
      <c r="D7" s="474">
        <v>90</v>
      </c>
      <c r="E7" s="474" t="s">
        <v>753</v>
      </c>
      <c r="F7" s="474">
        <v>112</v>
      </c>
      <c r="G7" s="474" t="s">
        <v>753</v>
      </c>
      <c r="H7" s="474">
        <v>1</v>
      </c>
      <c r="I7" s="385">
        <v>169</v>
      </c>
      <c r="J7" s="474" t="s">
        <v>729</v>
      </c>
      <c r="K7" s="474" t="s">
        <v>753</v>
      </c>
      <c r="L7" s="383" t="s">
        <v>753</v>
      </c>
      <c r="M7" s="383" t="s">
        <v>753</v>
      </c>
      <c r="N7" s="383" t="s">
        <v>753</v>
      </c>
      <c r="O7" s="383" t="s">
        <v>753</v>
      </c>
      <c r="P7" s="475" t="s">
        <v>753</v>
      </c>
      <c r="Q7" s="438" t="s">
        <v>741</v>
      </c>
    </row>
    <row r="8" spans="1:17" s="18" customFormat="1" ht="12.75" customHeight="1">
      <c r="A8" s="540"/>
      <c r="B8" s="472" t="s">
        <v>496</v>
      </c>
      <c r="C8" s="473">
        <v>69732</v>
      </c>
      <c r="D8" s="474">
        <v>49501</v>
      </c>
      <c r="E8" s="474" t="s">
        <v>753</v>
      </c>
      <c r="F8" s="474">
        <v>6730</v>
      </c>
      <c r="G8" s="474" t="s">
        <v>753</v>
      </c>
      <c r="H8" s="474">
        <v>116</v>
      </c>
      <c r="I8" s="385">
        <v>13385</v>
      </c>
      <c r="J8" s="474" t="s">
        <v>729</v>
      </c>
      <c r="K8" s="474" t="s">
        <v>753</v>
      </c>
      <c r="L8" s="383" t="s">
        <v>753</v>
      </c>
      <c r="M8" s="383" t="s">
        <v>753</v>
      </c>
      <c r="N8" s="383" t="s">
        <v>753</v>
      </c>
      <c r="O8" s="383" t="s">
        <v>753</v>
      </c>
      <c r="P8" s="384" t="s">
        <v>753</v>
      </c>
      <c r="Q8" s="438"/>
    </row>
    <row r="9" spans="1:17" s="18" customFormat="1" ht="12.75" customHeight="1">
      <c r="A9" s="540" t="s">
        <v>281</v>
      </c>
      <c r="B9" s="472" t="s">
        <v>494</v>
      </c>
      <c r="C9" s="473">
        <v>277</v>
      </c>
      <c r="D9" s="474">
        <v>136</v>
      </c>
      <c r="E9" s="474" t="s">
        <v>753</v>
      </c>
      <c r="F9" s="474">
        <v>120</v>
      </c>
      <c r="G9" s="474" t="s">
        <v>753</v>
      </c>
      <c r="H9" s="474">
        <v>5</v>
      </c>
      <c r="I9" s="385">
        <v>16</v>
      </c>
      <c r="J9" s="474" t="s">
        <v>729</v>
      </c>
      <c r="K9" s="474" t="s">
        <v>753</v>
      </c>
      <c r="L9" s="383" t="s">
        <v>753</v>
      </c>
      <c r="M9" s="383" t="s">
        <v>753</v>
      </c>
      <c r="N9" s="383" t="s">
        <v>753</v>
      </c>
      <c r="O9" s="383" t="s">
        <v>753</v>
      </c>
      <c r="P9" s="384" t="s">
        <v>753</v>
      </c>
      <c r="Q9" s="438" t="s">
        <v>742</v>
      </c>
    </row>
    <row r="10" spans="1:17" s="18" customFormat="1" ht="12.75" customHeight="1">
      <c r="A10" s="540"/>
      <c r="B10" s="472" t="s">
        <v>496</v>
      </c>
      <c r="C10" s="473">
        <v>39580</v>
      </c>
      <c r="D10" s="474">
        <v>29245</v>
      </c>
      <c r="E10" s="474" t="s">
        <v>753</v>
      </c>
      <c r="F10" s="474">
        <v>8433</v>
      </c>
      <c r="G10" s="474" t="s">
        <v>753</v>
      </c>
      <c r="H10" s="474">
        <v>396</v>
      </c>
      <c r="I10" s="385">
        <v>1506</v>
      </c>
      <c r="J10" s="474" t="s">
        <v>730</v>
      </c>
      <c r="K10" s="474" t="s">
        <v>753</v>
      </c>
      <c r="L10" s="383" t="s">
        <v>753</v>
      </c>
      <c r="M10" s="383" t="s">
        <v>753</v>
      </c>
      <c r="N10" s="383" t="s">
        <v>753</v>
      </c>
      <c r="O10" s="383" t="s">
        <v>753</v>
      </c>
      <c r="P10" s="384" t="s">
        <v>753</v>
      </c>
      <c r="Q10" s="438"/>
    </row>
    <row r="11" spans="1:17" s="450" customFormat="1" ht="12.75" customHeight="1">
      <c r="A11" s="540" t="s">
        <v>731</v>
      </c>
      <c r="B11" s="472" t="s">
        <v>494</v>
      </c>
      <c r="C11" s="474">
        <v>513</v>
      </c>
      <c r="D11" s="474">
        <v>358</v>
      </c>
      <c r="E11" s="474" t="s">
        <v>753</v>
      </c>
      <c r="F11" s="474">
        <v>144</v>
      </c>
      <c r="G11" s="474" t="s">
        <v>753</v>
      </c>
      <c r="H11" s="474">
        <v>4</v>
      </c>
      <c r="I11" s="385">
        <v>7</v>
      </c>
      <c r="J11" s="367">
        <v>0</v>
      </c>
      <c r="K11" s="474" t="s">
        <v>753</v>
      </c>
      <c r="L11" s="383" t="s">
        <v>753</v>
      </c>
      <c r="M11" s="383" t="s">
        <v>753</v>
      </c>
      <c r="N11" s="383" t="s">
        <v>753</v>
      </c>
      <c r="O11" s="383" t="s">
        <v>753</v>
      </c>
      <c r="P11" s="384" t="s">
        <v>753</v>
      </c>
      <c r="Q11" s="438" t="s">
        <v>743</v>
      </c>
    </row>
    <row r="12" spans="1:17" s="450" customFormat="1" ht="12.75" customHeight="1">
      <c r="A12" s="541"/>
      <c r="B12" s="472" t="s">
        <v>496</v>
      </c>
      <c r="C12" s="474">
        <v>87482</v>
      </c>
      <c r="D12" s="474">
        <v>76123</v>
      </c>
      <c r="E12" s="367">
        <v>0</v>
      </c>
      <c r="F12" s="474">
        <v>9267</v>
      </c>
      <c r="G12" s="367">
        <v>0</v>
      </c>
      <c r="H12" s="474">
        <v>319</v>
      </c>
      <c r="I12" s="385">
        <v>1773</v>
      </c>
      <c r="J12" s="367">
        <v>0</v>
      </c>
      <c r="K12" s="367">
        <v>0</v>
      </c>
      <c r="L12" s="383" t="s">
        <v>753</v>
      </c>
      <c r="M12" s="383" t="s">
        <v>753</v>
      </c>
      <c r="N12" s="383" t="s">
        <v>753</v>
      </c>
      <c r="O12" s="383" t="s">
        <v>753</v>
      </c>
      <c r="P12" s="384" t="s">
        <v>753</v>
      </c>
      <c r="Q12" s="438"/>
    </row>
    <row r="13" spans="1:17" s="18" customFormat="1" ht="12.75" customHeight="1">
      <c r="A13" s="541" t="s">
        <v>732</v>
      </c>
      <c r="B13" s="472" t="s">
        <v>494</v>
      </c>
      <c r="C13" s="474">
        <v>296</v>
      </c>
      <c r="D13" s="474">
        <v>206</v>
      </c>
      <c r="E13" s="367">
        <v>0</v>
      </c>
      <c r="F13" s="474">
        <v>100</v>
      </c>
      <c r="G13" s="367">
        <v>0</v>
      </c>
      <c r="H13" s="474">
        <v>1</v>
      </c>
      <c r="I13" s="385">
        <v>1</v>
      </c>
      <c r="J13" s="367">
        <v>0</v>
      </c>
      <c r="K13" s="367">
        <v>0</v>
      </c>
      <c r="L13" s="383" t="s">
        <v>753</v>
      </c>
      <c r="M13" s="383" t="s">
        <v>753</v>
      </c>
      <c r="N13" s="383" t="s">
        <v>753</v>
      </c>
      <c r="O13" s="383" t="s">
        <v>753</v>
      </c>
      <c r="P13" s="384" t="s">
        <v>753</v>
      </c>
      <c r="Q13" s="438" t="s">
        <v>744</v>
      </c>
    </row>
    <row r="14" spans="1:17" s="18" customFormat="1" ht="12.75" customHeight="1">
      <c r="A14" s="540"/>
      <c r="B14" s="472" t="s">
        <v>496</v>
      </c>
      <c r="C14" s="474">
        <v>52338</v>
      </c>
      <c r="D14" s="474">
        <v>47982</v>
      </c>
      <c r="E14" s="367">
        <v>0</v>
      </c>
      <c r="F14" s="474">
        <v>7371</v>
      </c>
      <c r="G14" s="367">
        <v>0</v>
      </c>
      <c r="H14" s="474">
        <v>99</v>
      </c>
      <c r="I14" s="385">
        <v>52</v>
      </c>
      <c r="J14" s="367">
        <v>0</v>
      </c>
      <c r="K14" s="367">
        <v>0</v>
      </c>
      <c r="L14" s="383" t="s">
        <v>753</v>
      </c>
      <c r="M14" s="383" t="s">
        <v>753</v>
      </c>
      <c r="N14" s="383" t="s">
        <v>753</v>
      </c>
      <c r="O14" s="383" t="s">
        <v>753</v>
      </c>
      <c r="P14" s="384" t="s">
        <v>753</v>
      </c>
      <c r="Q14" s="438"/>
    </row>
    <row r="15" spans="1:17" s="18" customFormat="1" ht="12.75" customHeight="1">
      <c r="A15" s="540" t="s">
        <v>733</v>
      </c>
      <c r="B15" s="472" t="s">
        <v>494</v>
      </c>
      <c r="C15" s="474">
        <v>505</v>
      </c>
      <c r="D15" s="474">
        <v>383</v>
      </c>
      <c r="E15" s="367">
        <v>0</v>
      </c>
      <c r="F15" s="474">
        <v>116</v>
      </c>
      <c r="G15" s="367">
        <v>0</v>
      </c>
      <c r="H15" s="474">
        <v>6</v>
      </c>
      <c r="I15" s="369">
        <v>0</v>
      </c>
      <c r="J15" s="367">
        <v>0</v>
      </c>
      <c r="K15" s="367">
        <v>0</v>
      </c>
      <c r="L15" s="383" t="s">
        <v>753</v>
      </c>
      <c r="M15" s="383" t="s">
        <v>753</v>
      </c>
      <c r="N15" s="383" t="s">
        <v>753</v>
      </c>
      <c r="O15" s="383" t="s">
        <v>753</v>
      </c>
      <c r="P15" s="384" t="s">
        <v>753</v>
      </c>
      <c r="Q15" s="438" t="s">
        <v>745</v>
      </c>
    </row>
    <row r="16" spans="1:17" s="18" customFormat="1" ht="12.75" customHeight="1">
      <c r="A16" s="540"/>
      <c r="B16" s="472" t="s">
        <v>496</v>
      </c>
      <c r="C16" s="474">
        <v>96349</v>
      </c>
      <c r="D16" s="474">
        <v>88085</v>
      </c>
      <c r="E16" s="367">
        <v>0</v>
      </c>
      <c r="F16" s="474">
        <v>7426</v>
      </c>
      <c r="G16" s="367">
        <v>0</v>
      </c>
      <c r="H16" s="474">
        <v>838</v>
      </c>
      <c r="I16" s="369">
        <v>0</v>
      </c>
      <c r="J16" s="367">
        <v>0</v>
      </c>
      <c r="K16" s="367">
        <v>0</v>
      </c>
      <c r="L16" s="383" t="s">
        <v>753</v>
      </c>
      <c r="M16" s="383" t="s">
        <v>753</v>
      </c>
      <c r="N16" s="383" t="s">
        <v>753</v>
      </c>
      <c r="O16" s="383" t="s">
        <v>753</v>
      </c>
      <c r="P16" s="384" t="s">
        <v>753</v>
      </c>
      <c r="Q16" s="438"/>
    </row>
    <row r="17" spans="1:17" s="18" customFormat="1" ht="12.75" customHeight="1">
      <c r="A17" s="540" t="s">
        <v>734</v>
      </c>
      <c r="B17" s="472" t="s">
        <v>494</v>
      </c>
      <c r="C17" s="474">
        <v>334</v>
      </c>
      <c r="D17" s="474">
        <v>223</v>
      </c>
      <c r="E17" s="367">
        <v>0</v>
      </c>
      <c r="F17" s="474">
        <v>107</v>
      </c>
      <c r="G17" s="367">
        <v>0</v>
      </c>
      <c r="H17" s="474">
        <v>4</v>
      </c>
      <c r="I17" s="369">
        <v>0</v>
      </c>
      <c r="J17" s="367">
        <v>0</v>
      </c>
      <c r="K17" s="367">
        <v>0</v>
      </c>
      <c r="L17" s="383" t="s">
        <v>753</v>
      </c>
      <c r="M17" s="383" t="s">
        <v>753</v>
      </c>
      <c r="N17" s="383" t="s">
        <v>753</v>
      </c>
      <c r="O17" s="383" t="s">
        <v>753</v>
      </c>
      <c r="P17" s="384" t="s">
        <v>753</v>
      </c>
      <c r="Q17" s="438" t="s">
        <v>746</v>
      </c>
    </row>
    <row r="18" spans="1:17" s="18" customFormat="1" ht="12.75" customHeight="1">
      <c r="A18" s="540"/>
      <c r="B18" s="472" t="s">
        <v>496</v>
      </c>
      <c r="C18" s="474">
        <v>55018</v>
      </c>
      <c r="D18" s="474">
        <v>49029</v>
      </c>
      <c r="E18" s="367">
        <v>0</v>
      </c>
      <c r="F18" s="474">
        <v>5498</v>
      </c>
      <c r="G18" s="367">
        <v>0</v>
      </c>
      <c r="H18" s="474">
        <v>491</v>
      </c>
      <c r="I18" s="385" t="s">
        <v>753</v>
      </c>
      <c r="J18" s="367">
        <v>0</v>
      </c>
      <c r="K18" s="367">
        <v>0</v>
      </c>
      <c r="L18" s="383" t="s">
        <v>753</v>
      </c>
      <c r="M18" s="383" t="s">
        <v>753</v>
      </c>
      <c r="N18" s="383" t="s">
        <v>753</v>
      </c>
      <c r="O18" s="383" t="s">
        <v>753</v>
      </c>
      <c r="P18" s="384" t="s">
        <v>753</v>
      </c>
      <c r="Q18" s="438"/>
    </row>
    <row r="19" spans="1:17" s="18" customFormat="1" ht="12.75" customHeight="1">
      <c r="A19" s="542" t="s">
        <v>735</v>
      </c>
      <c r="B19" s="476" t="s">
        <v>494</v>
      </c>
      <c r="C19" s="477">
        <v>392</v>
      </c>
      <c r="D19" s="478">
        <v>118</v>
      </c>
      <c r="E19" s="478">
        <v>166</v>
      </c>
      <c r="F19" s="479">
        <v>103</v>
      </c>
      <c r="G19" s="478">
        <v>4</v>
      </c>
      <c r="H19" s="479">
        <v>1</v>
      </c>
      <c r="I19" s="369">
        <v>0</v>
      </c>
      <c r="J19" s="368">
        <v>3</v>
      </c>
      <c r="K19" s="368">
        <v>3</v>
      </c>
      <c r="L19" s="383" t="s">
        <v>753</v>
      </c>
      <c r="M19" s="383" t="s">
        <v>753</v>
      </c>
      <c r="N19" s="383" t="s">
        <v>753</v>
      </c>
      <c r="O19" s="383" t="s">
        <v>753</v>
      </c>
      <c r="P19" s="384" t="s">
        <v>753</v>
      </c>
      <c r="Q19" s="370" t="s">
        <v>747</v>
      </c>
    </row>
    <row r="20" spans="1:17" s="18" customFormat="1" ht="12.75" customHeight="1">
      <c r="A20" s="542"/>
      <c r="B20" s="476" t="s">
        <v>496</v>
      </c>
      <c r="C20" s="477">
        <v>90166</v>
      </c>
      <c r="D20" s="478">
        <v>48393</v>
      </c>
      <c r="E20" s="478">
        <v>25953</v>
      </c>
      <c r="F20" s="479">
        <v>5614</v>
      </c>
      <c r="G20" s="478">
        <v>10068</v>
      </c>
      <c r="H20" s="479">
        <v>138</v>
      </c>
      <c r="I20" s="369">
        <v>0</v>
      </c>
      <c r="J20" s="368">
        <v>1935</v>
      </c>
      <c r="K20" s="368">
        <v>1935</v>
      </c>
      <c r="L20" s="383" t="s">
        <v>753</v>
      </c>
      <c r="M20" s="383" t="s">
        <v>753</v>
      </c>
      <c r="N20" s="383" t="s">
        <v>753</v>
      </c>
      <c r="O20" s="383" t="s">
        <v>753</v>
      </c>
      <c r="P20" s="384" t="s">
        <v>753</v>
      </c>
      <c r="Q20" s="370"/>
    </row>
    <row r="21" spans="1:17" s="18" customFormat="1" ht="12.75" customHeight="1">
      <c r="A21" s="542" t="s">
        <v>736</v>
      </c>
      <c r="B21" s="476" t="s">
        <v>494</v>
      </c>
      <c r="C21" s="477">
        <v>382</v>
      </c>
      <c r="D21" s="478">
        <v>264</v>
      </c>
      <c r="E21" s="478">
        <v>0</v>
      </c>
      <c r="F21" s="479">
        <v>99</v>
      </c>
      <c r="G21" s="478">
        <v>0</v>
      </c>
      <c r="H21" s="479">
        <v>19</v>
      </c>
      <c r="I21" s="369">
        <v>0</v>
      </c>
      <c r="J21" s="367">
        <v>0</v>
      </c>
      <c r="K21" s="367">
        <v>0</v>
      </c>
      <c r="L21" s="383" t="s">
        <v>753</v>
      </c>
      <c r="M21" s="383" t="s">
        <v>753</v>
      </c>
      <c r="N21" s="383" t="s">
        <v>753</v>
      </c>
      <c r="O21" s="383" t="s">
        <v>753</v>
      </c>
      <c r="P21" s="384" t="s">
        <v>753</v>
      </c>
      <c r="Q21" s="370" t="s">
        <v>748</v>
      </c>
    </row>
    <row r="22" spans="1:17" s="450" customFormat="1" ht="12.75" customHeight="1">
      <c r="A22" s="480"/>
      <c r="B22" s="476" t="s">
        <v>496</v>
      </c>
      <c r="C22" s="477">
        <v>61614</v>
      </c>
      <c r="D22" s="478">
        <v>54652</v>
      </c>
      <c r="E22" s="478">
        <v>0</v>
      </c>
      <c r="F22" s="479">
        <v>5131</v>
      </c>
      <c r="G22" s="478">
        <v>0</v>
      </c>
      <c r="H22" s="479">
        <v>1831</v>
      </c>
      <c r="I22" s="369">
        <v>0</v>
      </c>
      <c r="J22" s="367">
        <v>0</v>
      </c>
      <c r="K22" s="367">
        <v>0</v>
      </c>
      <c r="L22" s="383" t="s">
        <v>753</v>
      </c>
      <c r="M22" s="383" t="s">
        <v>753</v>
      </c>
      <c r="N22" s="383" t="s">
        <v>753</v>
      </c>
      <c r="O22" s="383" t="s">
        <v>753</v>
      </c>
      <c r="P22" s="384" t="s">
        <v>753</v>
      </c>
      <c r="Q22" s="370"/>
    </row>
    <row r="23" spans="1:17" s="444" customFormat="1" ht="12.75" customHeight="1">
      <c r="A23" s="371" t="s">
        <v>497</v>
      </c>
      <c r="B23" s="348" t="s">
        <v>494</v>
      </c>
      <c r="C23" s="372">
        <v>605</v>
      </c>
      <c r="D23" s="373">
        <v>139</v>
      </c>
      <c r="E23" s="373">
        <v>332</v>
      </c>
      <c r="F23" s="373">
        <v>117</v>
      </c>
      <c r="G23" s="373">
        <v>11</v>
      </c>
      <c r="H23" s="373">
        <v>6</v>
      </c>
      <c r="I23" s="380">
        <v>0</v>
      </c>
      <c r="J23" s="373">
        <v>41</v>
      </c>
      <c r="K23" s="373">
        <v>26</v>
      </c>
      <c r="L23" s="373">
        <v>3</v>
      </c>
      <c r="M23" s="373">
        <v>5</v>
      </c>
      <c r="N23" s="373">
        <v>2</v>
      </c>
      <c r="O23" s="373">
        <v>2</v>
      </c>
      <c r="P23" s="133" t="s">
        <v>753</v>
      </c>
      <c r="Q23" s="349" t="s">
        <v>497</v>
      </c>
    </row>
    <row r="24" spans="1:17" s="444" customFormat="1" ht="12.75" customHeight="1">
      <c r="A24" s="374"/>
      <c r="B24" s="348" t="s">
        <v>496</v>
      </c>
      <c r="C24" s="372">
        <v>128391</v>
      </c>
      <c r="D24" s="373">
        <v>56781</v>
      </c>
      <c r="E24" s="373">
        <v>58933</v>
      </c>
      <c r="F24" s="373">
        <v>6375</v>
      </c>
      <c r="G24" s="373">
        <v>5745</v>
      </c>
      <c r="H24" s="373">
        <v>557</v>
      </c>
      <c r="I24" s="380">
        <v>0</v>
      </c>
      <c r="J24" s="373">
        <v>18295</v>
      </c>
      <c r="K24" s="373">
        <v>11023</v>
      </c>
      <c r="L24" s="373">
        <v>1520</v>
      </c>
      <c r="M24" s="373">
        <v>541</v>
      </c>
      <c r="N24" s="373">
        <v>2755</v>
      </c>
      <c r="O24" s="373">
        <v>1165</v>
      </c>
      <c r="P24" s="133" t="s">
        <v>753</v>
      </c>
      <c r="Q24" s="370"/>
    </row>
    <row r="25" spans="1:17" s="450" customFormat="1" ht="15" customHeight="1">
      <c r="A25" s="451">
        <v>2006</v>
      </c>
      <c r="B25" s="481" t="s">
        <v>494</v>
      </c>
      <c r="C25" s="446">
        <v>1100</v>
      </c>
      <c r="D25" s="447">
        <v>239</v>
      </c>
      <c r="E25" s="447">
        <v>590</v>
      </c>
      <c r="F25" s="447">
        <v>247</v>
      </c>
      <c r="G25" s="447">
        <v>6</v>
      </c>
      <c r="H25" s="447">
        <v>15</v>
      </c>
      <c r="I25" s="448">
        <v>3</v>
      </c>
      <c r="J25" s="447">
        <v>343</v>
      </c>
      <c r="K25" s="447">
        <v>204</v>
      </c>
      <c r="L25" s="447">
        <v>47</v>
      </c>
      <c r="M25" s="447">
        <v>81</v>
      </c>
      <c r="N25" s="447">
        <v>2</v>
      </c>
      <c r="O25" s="447">
        <v>9</v>
      </c>
      <c r="P25" s="449">
        <v>0</v>
      </c>
      <c r="Q25" s="421" t="s">
        <v>420</v>
      </c>
    </row>
    <row r="26" spans="1:16" s="450" customFormat="1" ht="15" customHeight="1">
      <c r="A26" s="451"/>
      <c r="B26" s="481" t="s">
        <v>496</v>
      </c>
      <c r="C26" s="446">
        <v>173445</v>
      </c>
      <c r="D26" s="447">
        <v>50848</v>
      </c>
      <c r="E26" s="447">
        <v>99994</v>
      </c>
      <c r="F26" s="447">
        <v>18323</v>
      </c>
      <c r="G26" s="447">
        <v>2847</v>
      </c>
      <c r="H26" s="447">
        <v>674</v>
      </c>
      <c r="I26" s="448">
        <v>759</v>
      </c>
      <c r="J26" s="447">
        <v>73439</v>
      </c>
      <c r="K26" s="447">
        <v>56699</v>
      </c>
      <c r="L26" s="447">
        <v>6919</v>
      </c>
      <c r="M26" s="447">
        <v>7378</v>
      </c>
      <c r="N26" s="447">
        <v>1757</v>
      </c>
      <c r="O26" s="447">
        <v>686</v>
      </c>
      <c r="P26" s="449">
        <v>0</v>
      </c>
    </row>
    <row r="27" spans="1:17" s="18" customFormat="1" ht="15" customHeight="1">
      <c r="A27" s="453" t="s">
        <v>697</v>
      </c>
      <c r="B27" s="482" t="s">
        <v>494</v>
      </c>
      <c r="C27" s="484">
        <v>304</v>
      </c>
      <c r="D27" s="455">
        <v>62</v>
      </c>
      <c r="E27" s="455">
        <v>122</v>
      </c>
      <c r="F27" s="455">
        <v>114</v>
      </c>
      <c r="G27" s="455">
        <v>1</v>
      </c>
      <c r="H27" s="455">
        <v>5</v>
      </c>
      <c r="I27" s="456">
        <v>0</v>
      </c>
      <c r="J27" s="455">
        <v>51</v>
      </c>
      <c r="K27" s="455">
        <v>23</v>
      </c>
      <c r="L27" s="455">
        <v>7</v>
      </c>
      <c r="M27" s="455">
        <v>20</v>
      </c>
      <c r="N27" s="455">
        <v>0</v>
      </c>
      <c r="O27" s="455">
        <v>1</v>
      </c>
      <c r="P27" s="457">
        <v>0</v>
      </c>
      <c r="Q27" s="18" t="s">
        <v>737</v>
      </c>
    </row>
    <row r="28" spans="1:16" s="18" customFormat="1" ht="15" customHeight="1">
      <c r="A28" s="458"/>
      <c r="B28" s="482" t="s">
        <v>496</v>
      </c>
      <c r="C28" s="484">
        <v>24443</v>
      </c>
      <c r="D28" s="455">
        <v>9864</v>
      </c>
      <c r="E28" s="455">
        <v>7694</v>
      </c>
      <c r="F28" s="455">
        <v>6512</v>
      </c>
      <c r="G28" s="455">
        <v>84</v>
      </c>
      <c r="H28" s="455">
        <v>289</v>
      </c>
      <c r="I28" s="455">
        <v>0</v>
      </c>
      <c r="J28" s="484">
        <v>5637</v>
      </c>
      <c r="K28" s="455">
        <v>3824</v>
      </c>
      <c r="L28" s="455">
        <v>663</v>
      </c>
      <c r="M28" s="455">
        <v>1102</v>
      </c>
      <c r="N28" s="455">
        <v>0</v>
      </c>
      <c r="O28" s="455">
        <v>48</v>
      </c>
      <c r="P28" s="457">
        <v>0</v>
      </c>
    </row>
    <row r="29" spans="1:17" s="18" customFormat="1" ht="15" customHeight="1">
      <c r="A29" s="453" t="s">
        <v>698</v>
      </c>
      <c r="B29" s="482" t="s">
        <v>494</v>
      </c>
      <c r="C29" s="484">
        <v>322</v>
      </c>
      <c r="D29" s="455">
        <v>89</v>
      </c>
      <c r="E29" s="455">
        <v>177</v>
      </c>
      <c r="F29" s="455">
        <v>45</v>
      </c>
      <c r="G29" s="455">
        <v>4</v>
      </c>
      <c r="H29" s="455">
        <v>7</v>
      </c>
      <c r="I29" s="455">
        <v>0</v>
      </c>
      <c r="J29" s="484">
        <v>229</v>
      </c>
      <c r="K29" s="455">
        <v>147</v>
      </c>
      <c r="L29" s="455">
        <v>29</v>
      </c>
      <c r="M29" s="455">
        <v>45</v>
      </c>
      <c r="N29" s="455">
        <v>1</v>
      </c>
      <c r="O29" s="455">
        <v>7</v>
      </c>
      <c r="P29" s="457">
        <v>0</v>
      </c>
      <c r="Q29" s="18" t="s">
        <v>738</v>
      </c>
    </row>
    <row r="30" spans="1:16" s="18" customFormat="1" ht="15" customHeight="1">
      <c r="A30" s="458"/>
      <c r="B30" s="482" t="s">
        <v>496</v>
      </c>
      <c r="C30" s="484">
        <v>44328</v>
      </c>
      <c r="D30" s="455">
        <v>17694</v>
      </c>
      <c r="E30" s="455">
        <v>21187</v>
      </c>
      <c r="F30" s="455">
        <v>3166</v>
      </c>
      <c r="G30" s="455">
        <v>1989</v>
      </c>
      <c r="H30" s="455">
        <v>292</v>
      </c>
      <c r="I30" s="455">
        <v>0</v>
      </c>
      <c r="J30" s="484">
        <v>49648</v>
      </c>
      <c r="K30" s="455">
        <v>39237</v>
      </c>
      <c r="L30" s="455">
        <v>5230</v>
      </c>
      <c r="M30" s="455">
        <v>4304</v>
      </c>
      <c r="N30" s="455">
        <v>318</v>
      </c>
      <c r="O30" s="455">
        <v>559</v>
      </c>
      <c r="P30" s="457">
        <v>0</v>
      </c>
    </row>
    <row r="31" spans="1:17" s="18" customFormat="1" ht="24" customHeight="1">
      <c r="A31" s="453" t="s">
        <v>700</v>
      </c>
      <c r="B31" s="482" t="s">
        <v>494</v>
      </c>
      <c r="C31" s="484">
        <v>181</v>
      </c>
      <c r="D31" s="455">
        <v>8</v>
      </c>
      <c r="E31" s="455">
        <v>138</v>
      </c>
      <c r="F31" s="455">
        <v>33</v>
      </c>
      <c r="G31" s="455">
        <v>0</v>
      </c>
      <c r="H31" s="455">
        <v>0</v>
      </c>
      <c r="I31" s="455">
        <v>2</v>
      </c>
      <c r="J31" s="484">
        <v>8</v>
      </c>
      <c r="K31" s="455">
        <v>4</v>
      </c>
      <c r="L31" s="455">
        <v>1</v>
      </c>
      <c r="M31" s="455">
        <v>3</v>
      </c>
      <c r="N31" s="455">
        <v>0</v>
      </c>
      <c r="O31" s="455">
        <v>0</v>
      </c>
      <c r="P31" s="457">
        <v>0</v>
      </c>
      <c r="Q31" s="459" t="s">
        <v>740</v>
      </c>
    </row>
    <row r="32" spans="1:16" s="18" customFormat="1" ht="15" customHeight="1">
      <c r="A32" s="458"/>
      <c r="B32" s="482" t="s">
        <v>496</v>
      </c>
      <c r="C32" s="484">
        <v>41725</v>
      </c>
      <c r="D32" s="455">
        <v>1089</v>
      </c>
      <c r="E32" s="455">
        <v>33859</v>
      </c>
      <c r="F32" s="455">
        <v>6036</v>
      </c>
      <c r="G32" s="455">
        <v>0</v>
      </c>
      <c r="H32" s="455">
        <v>0</v>
      </c>
      <c r="I32" s="455">
        <v>741</v>
      </c>
      <c r="J32" s="484">
        <v>1815</v>
      </c>
      <c r="K32" s="455">
        <v>1309</v>
      </c>
      <c r="L32" s="455">
        <v>98</v>
      </c>
      <c r="M32" s="455">
        <v>408</v>
      </c>
      <c r="N32" s="455">
        <v>0</v>
      </c>
      <c r="O32" s="455">
        <v>0</v>
      </c>
      <c r="P32" s="457">
        <v>0</v>
      </c>
    </row>
    <row r="33" spans="1:17" s="18" customFormat="1" ht="15" customHeight="1">
      <c r="A33" s="453" t="s">
        <v>701</v>
      </c>
      <c r="B33" s="482" t="s">
        <v>494</v>
      </c>
      <c r="C33" s="484">
        <v>28</v>
      </c>
      <c r="D33" s="455">
        <v>1</v>
      </c>
      <c r="E33" s="455">
        <v>24</v>
      </c>
      <c r="F33" s="455">
        <v>3</v>
      </c>
      <c r="G33" s="455">
        <v>0</v>
      </c>
      <c r="H33" s="455">
        <v>0</v>
      </c>
      <c r="I33" s="455">
        <v>0</v>
      </c>
      <c r="J33" s="484">
        <v>2</v>
      </c>
      <c r="K33" s="455">
        <v>1</v>
      </c>
      <c r="L33" s="455">
        <v>1</v>
      </c>
      <c r="M33" s="455">
        <v>0</v>
      </c>
      <c r="N33" s="455">
        <v>0</v>
      </c>
      <c r="O33" s="455">
        <v>0</v>
      </c>
      <c r="P33" s="457">
        <v>0</v>
      </c>
      <c r="Q33" s="460" t="s">
        <v>833</v>
      </c>
    </row>
    <row r="34" spans="1:16" s="18" customFormat="1" ht="15" customHeight="1">
      <c r="A34" s="458"/>
      <c r="B34" s="482" t="s">
        <v>496</v>
      </c>
      <c r="C34" s="484">
        <v>12080</v>
      </c>
      <c r="D34" s="455">
        <v>0</v>
      </c>
      <c r="E34" s="455">
        <v>12080</v>
      </c>
      <c r="F34" s="455">
        <v>0</v>
      </c>
      <c r="G34" s="455">
        <v>0</v>
      </c>
      <c r="H34" s="455">
        <v>0</v>
      </c>
      <c r="I34" s="455">
        <v>0</v>
      </c>
      <c r="J34" s="484">
        <v>203</v>
      </c>
      <c r="K34" s="455">
        <v>73</v>
      </c>
      <c r="L34" s="455">
        <v>130</v>
      </c>
      <c r="M34" s="455">
        <v>0</v>
      </c>
      <c r="N34" s="455">
        <v>0</v>
      </c>
      <c r="O34" s="455">
        <v>0</v>
      </c>
      <c r="P34" s="457">
        <v>0</v>
      </c>
    </row>
    <row r="35" spans="1:17" s="18" customFormat="1" ht="13.5" customHeight="1">
      <c r="A35" s="453" t="s">
        <v>702</v>
      </c>
      <c r="B35" s="482" t="s">
        <v>494</v>
      </c>
      <c r="C35" s="484">
        <v>12</v>
      </c>
      <c r="D35" s="455">
        <v>8</v>
      </c>
      <c r="E35" s="455">
        <v>4</v>
      </c>
      <c r="F35" s="455">
        <v>0</v>
      </c>
      <c r="G35" s="455">
        <v>0</v>
      </c>
      <c r="H35" s="455">
        <v>0</v>
      </c>
      <c r="I35" s="455">
        <v>0</v>
      </c>
      <c r="J35" s="484">
        <v>0</v>
      </c>
      <c r="K35" s="455">
        <v>0</v>
      </c>
      <c r="L35" s="455">
        <v>0</v>
      </c>
      <c r="M35" s="455">
        <v>0</v>
      </c>
      <c r="N35" s="455">
        <v>0</v>
      </c>
      <c r="O35" s="455">
        <v>0</v>
      </c>
      <c r="P35" s="457">
        <v>0</v>
      </c>
      <c r="Q35" s="460" t="s">
        <v>616</v>
      </c>
    </row>
    <row r="36" spans="1:16" s="18" customFormat="1" ht="13.5" customHeight="1">
      <c r="A36" s="458"/>
      <c r="B36" s="482" t="s">
        <v>496</v>
      </c>
      <c r="C36" s="484">
        <v>1183</v>
      </c>
      <c r="D36" s="455">
        <v>847</v>
      </c>
      <c r="E36" s="455">
        <v>336</v>
      </c>
      <c r="F36" s="455">
        <v>0</v>
      </c>
      <c r="G36" s="455">
        <v>0</v>
      </c>
      <c r="H36" s="455">
        <v>0</v>
      </c>
      <c r="I36" s="455">
        <v>0</v>
      </c>
      <c r="J36" s="484">
        <v>0</v>
      </c>
      <c r="K36" s="455">
        <v>0</v>
      </c>
      <c r="L36" s="455">
        <v>0</v>
      </c>
      <c r="M36" s="455">
        <v>0</v>
      </c>
      <c r="N36" s="455">
        <v>0</v>
      </c>
      <c r="O36" s="455">
        <v>0</v>
      </c>
      <c r="P36" s="457">
        <v>0</v>
      </c>
    </row>
    <row r="37" spans="1:17" s="18" customFormat="1" ht="13.5" customHeight="1">
      <c r="A37" s="453" t="s">
        <v>703</v>
      </c>
      <c r="B37" s="482" t="s">
        <v>494</v>
      </c>
      <c r="C37" s="484">
        <v>94</v>
      </c>
      <c r="D37" s="455">
        <v>54</v>
      </c>
      <c r="E37" s="455">
        <v>26</v>
      </c>
      <c r="F37" s="455">
        <v>12</v>
      </c>
      <c r="G37" s="455">
        <v>0</v>
      </c>
      <c r="H37" s="455">
        <v>2</v>
      </c>
      <c r="I37" s="455">
        <v>0</v>
      </c>
      <c r="J37" s="484">
        <v>35</v>
      </c>
      <c r="K37" s="455">
        <v>23</v>
      </c>
      <c r="L37" s="455">
        <v>5</v>
      </c>
      <c r="M37" s="455">
        <v>6</v>
      </c>
      <c r="N37" s="455">
        <v>1</v>
      </c>
      <c r="O37" s="455">
        <v>0</v>
      </c>
      <c r="P37" s="457">
        <v>0</v>
      </c>
      <c r="Q37" s="460" t="s">
        <v>617</v>
      </c>
    </row>
    <row r="38" spans="1:16" s="18" customFormat="1" ht="13.5" customHeight="1">
      <c r="A38" s="458"/>
      <c r="B38" s="482" t="s">
        <v>496</v>
      </c>
      <c r="C38" s="484">
        <v>30213</v>
      </c>
      <c r="D38" s="455">
        <v>19615</v>
      </c>
      <c r="E38" s="455">
        <v>9532</v>
      </c>
      <c r="F38" s="455">
        <v>982</v>
      </c>
      <c r="G38" s="455">
        <v>0</v>
      </c>
      <c r="H38" s="455">
        <v>84</v>
      </c>
      <c r="I38" s="455">
        <v>0</v>
      </c>
      <c r="J38" s="484">
        <v>13867</v>
      </c>
      <c r="K38" s="455">
        <v>11420</v>
      </c>
      <c r="L38" s="455">
        <v>326</v>
      </c>
      <c r="M38" s="455">
        <v>682</v>
      </c>
      <c r="N38" s="455">
        <v>1439</v>
      </c>
      <c r="O38" s="455">
        <v>0</v>
      </c>
      <c r="P38" s="457">
        <v>0</v>
      </c>
    </row>
    <row r="39" spans="1:17" s="18" customFormat="1" ht="13.5" customHeight="1">
      <c r="A39" s="453" t="s">
        <v>704</v>
      </c>
      <c r="B39" s="482" t="s">
        <v>494</v>
      </c>
      <c r="C39" s="484">
        <v>159</v>
      </c>
      <c r="D39" s="455">
        <v>17</v>
      </c>
      <c r="E39" s="455">
        <v>99</v>
      </c>
      <c r="F39" s="455">
        <v>40</v>
      </c>
      <c r="G39" s="455">
        <v>1</v>
      </c>
      <c r="H39" s="455">
        <v>1</v>
      </c>
      <c r="I39" s="455">
        <v>1</v>
      </c>
      <c r="J39" s="484">
        <v>18</v>
      </c>
      <c r="K39" s="455">
        <v>6</v>
      </c>
      <c r="L39" s="455">
        <v>4</v>
      </c>
      <c r="M39" s="455">
        <v>7</v>
      </c>
      <c r="N39" s="455">
        <v>0</v>
      </c>
      <c r="O39" s="455">
        <v>1</v>
      </c>
      <c r="P39" s="457">
        <v>0</v>
      </c>
      <c r="Q39" s="460" t="s">
        <v>739</v>
      </c>
    </row>
    <row r="40" spans="1:18" s="18" customFormat="1" ht="13.5" customHeight="1">
      <c r="A40" s="461"/>
      <c r="B40" s="483" t="s">
        <v>496</v>
      </c>
      <c r="C40" s="463">
        <v>19473</v>
      </c>
      <c r="D40" s="464">
        <v>1739</v>
      </c>
      <c r="E40" s="464">
        <v>15306</v>
      </c>
      <c r="F40" s="464">
        <v>1627</v>
      </c>
      <c r="G40" s="464">
        <v>774</v>
      </c>
      <c r="H40" s="464">
        <v>9</v>
      </c>
      <c r="I40" s="464">
        <v>18</v>
      </c>
      <c r="J40" s="463">
        <v>2269</v>
      </c>
      <c r="K40" s="464">
        <v>836</v>
      </c>
      <c r="L40" s="464">
        <v>472</v>
      </c>
      <c r="M40" s="464">
        <v>882</v>
      </c>
      <c r="N40" s="464">
        <v>0</v>
      </c>
      <c r="O40" s="464">
        <v>79</v>
      </c>
      <c r="P40" s="466">
        <v>0</v>
      </c>
      <c r="R40" s="439"/>
    </row>
    <row r="41" spans="1:18" s="413" customFormat="1" ht="12.75">
      <c r="A41" s="467" t="s">
        <v>642</v>
      </c>
      <c r="B41" s="468"/>
      <c r="C41" s="468"/>
      <c r="D41" s="469"/>
      <c r="E41" s="469"/>
      <c r="K41" s="935" t="s">
        <v>834</v>
      </c>
      <c r="L41" s="935"/>
      <c r="M41" s="935"/>
      <c r="N41" s="935"/>
      <c r="O41" s="935"/>
      <c r="P41" s="935"/>
      <c r="Q41" s="935"/>
      <c r="R41" s="936"/>
    </row>
    <row r="42" spans="1:17" s="413" customFormat="1" ht="12.75">
      <c r="A42" s="413" t="s">
        <v>676</v>
      </c>
      <c r="N42" s="470" t="s">
        <v>618</v>
      </c>
      <c r="Q42" s="471"/>
    </row>
    <row r="43" spans="1:17" s="413" customFormat="1" ht="12.75">
      <c r="A43" s="413" t="s">
        <v>679</v>
      </c>
      <c r="Q43" s="471"/>
    </row>
  </sheetData>
  <mergeCells count="4">
    <mergeCell ref="K41:R41"/>
    <mergeCell ref="C3:I3"/>
    <mergeCell ref="J3:P3"/>
    <mergeCell ref="A1:R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A7">
      <selection activeCell="DL606" sqref="DL606"/>
    </sheetView>
  </sheetViews>
  <sheetFormatPr defaultColWidth="9.140625" defaultRowHeight="12.75"/>
  <cols>
    <col min="1" max="1" width="11.57421875" style="40" customWidth="1"/>
    <col min="2" max="2" width="15.8515625" style="40" customWidth="1"/>
    <col min="3" max="3" width="14.8515625" style="40" customWidth="1"/>
    <col min="4" max="4" width="15.421875" style="40" customWidth="1"/>
    <col min="5" max="5" width="15.57421875" style="40" customWidth="1"/>
    <col min="6" max="6" width="15.8515625" style="40" customWidth="1"/>
    <col min="7" max="7" width="15.00390625" style="40" customWidth="1"/>
    <col min="8" max="8" width="15.7109375" style="40" customWidth="1"/>
    <col min="9" max="9" width="14.8515625" style="40" customWidth="1"/>
    <col min="10" max="10" width="12.421875" style="40" customWidth="1"/>
    <col min="11" max="115" width="0" style="40" hidden="1" customWidth="1"/>
    <col min="116" max="16384" width="9.140625" style="40" customWidth="1"/>
  </cols>
  <sheetData>
    <row r="1" spans="1:10" s="283" customFormat="1" ht="32.25" customHeight="1">
      <c r="A1" s="942" t="s">
        <v>619</v>
      </c>
      <c r="B1" s="942"/>
      <c r="C1" s="942"/>
      <c r="D1" s="942"/>
      <c r="E1" s="942"/>
      <c r="F1" s="942"/>
      <c r="G1" s="942"/>
      <c r="H1" s="942"/>
      <c r="I1" s="942"/>
      <c r="J1" s="942"/>
    </row>
    <row r="2" spans="1:15" ht="18" customHeight="1">
      <c r="A2" s="58" t="s">
        <v>620</v>
      </c>
      <c r="B2" s="58"/>
      <c r="J2" s="41" t="s">
        <v>621</v>
      </c>
      <c r="O2" s="103"/>
    </row>
    <row r="3" spans="1:16" s="51" customFormat="1" ht="30" customHeight="1">
      <c r="A3" s="930" t="s">
        <v>755</v>
      </c>
      <c r="B3" s="926" t="s">
        <v>622</v>
      </c>
      <c r="C3" s="927"/>
      <c r="D3" s="926" t="s">
        <v>623</v>
      </c>
      <c r="E3" s="927"/>
      <c r="F3" s="926" t="s">
        <v>624</v>
      </c>
      <c r="G3" s="927"/>
      <c r="H3" s="926" t="s">
        <v>625</v>
      </c>
      <c r="I3" s="927"/>
      <c r="J3" s="928" t="s">
        <v>756</v>
      </c>
      <c r="O3" s="135"/>
      <c r="P3" s="284"/>
    </row>
    <row r="4" spans="1:16" s="51" customFormat="1" ht="30" customHeight="1">
      <c r="A4" s="931"/>
      <c r="B4" s="285" t="s">
        <v>626</v>
      </c>
      <c r="C4" s="285" t="s">
        <v>627</v>
      </c>
      <c r="D4" s="285" t="s">
        <v>626</v>
      </c>
      <c r="E4" s="285" t="s">
        <v>627</v>
      </c>
      <c r="F4" s="285" t="s">
        <v>626</v>
      </c>
      <c r="G4" s="285" t="s">
        <v>627</v>
      </c>
      <c r="H4" s="285" t="s">
        <v>626</v>
      </c>
      <c r="I4" s="285" t="s">
        <v>627</v>
      </c>
      <c r="J4" s="929"/>
      <c r="K4" s="286"/>
      <c r="L4" s="286"/>
      <c r="P4" s="54"/>
    </row>
    <row r="5" spans="1:10" s="413" customFormat="1" ht="19.5" customHeight="1">
      <c r="A5" s="500" t="s">
        <v>628</v>
      </c>
      <c r="B5" s="605">
        <v>4791</v>
      </c>
      <c r="C5" s="511">
        <v>1785290</v>
      </c>
      <c r="D5" s="609">
        <v>2734</v>
      </c>
      <c r="E5" s="515">
        <v>977301</v>
      </c>
      <c r="F5" s="609">
        <v>1187</v>
      </c>
      <c r="G5" s="515">
        <v>562103</v>
      </c>
      <c r="H5" s="609">
        <v>351</v>
      </c>
      <c r="I5" s="516">
        <v>95316</v>
      </c>
      <c r="J5" s="501" t="s">
        <v>628</v>
      </c>
    </row>
    <row r="6" spans="1:10" s="413" customFormat="1" ht="19.5" customHeight="1">
      <c r="A6" s="422" t="s">
        <v>504</v>
      </c>
      <c r="B6" s="606">
        <v>4666</v>
      </c>
      <c r="C6" s="512">
        <v>2081004</v>
      </c>
      <c r="D6" s="610">
        <v>2499</v>
      </c>
      <c r="E6" s="517">
        <v>1046858</v>
      </c>
      <c r="F6" s="610">
        <v>1249</v>
      </c>
      <c r="G6" s="517">
        <v>712866</v>
      </c>
      <c r="H6" s="610">
        <v>200</v>
      </c>
      <c r="I6" s="518">
        <v>52634</v>
      </c>
      <c r="J6" s="502" t="s">
        <v>504</v>
      </c>
    </row>
    <row r="7" spans="1:10" s="413" customFormat="1" ht="19.5" customHeight="1">
      <c r="A7" s="422" t="s">
        <v>505</v>
      </c>
      <c r="B7" s="606">
        <v>3608</v>
      </c>
      <c r="C7" s="512">
        <v>1126552</v>
      </c>
      <c r="D7" s="610">
        <v>1691</v>
      </c>
      <c r="E7" s="517">
        <v>392788</v>
      </c>
      <c r="F7" s="610">
        <v>1074</v>
      </c>
      <c r="G7" s="517">
        <v>359691</v>
      </c>
      <c r="H7" s="610">
        <v>198</v>
      </c>
      <c r="I7" s="518">
        <v>47919</v>
      </c>
      <c r="J7" s="422" t="s">
        <v>505</v>
      </c>
    </row>
    <row r="8" spans="1:10" s="413" customFormat="1" ht="19.5" customHeight="1">
      <c r="A8" s="422" t="s">
        <v>552</v>
      </c>
      <c r="B8" s="606">
        <v>3132</v>
      </c>
      <c r="C8" s="512">
        <v>1059578</v>
      </c>
      <c r="D8" s="610">
        <v>1300</v>
      </c>
      <c r="E8" s="517">
        <v>357047</v>
      </c>
      <c r="F8" s="610">
        <v>928</v>
      </c>
      <c r="G8" s="517">
        <v>402867</v>
      </c>
      <c r="H8" s="610">
        <v>223</v>
      </c>
      <c r="I8" s="518">
        <v>63261</v>
      </c>
      <c r="J8" s="422" t="s">
        <v>552</v>
      </c>
    </row>
    <row r="9" spans="1:10" s="413" customFormat="1" ht="19.5" customHeight="1">
      <c r="A9" s="425" t="s">
        <v>629</v>
      </c>
      <c r="B9" s="607">
        <f>'[1]최종'!$C$9</f>
        <v>3625</v>
      </c>
      <c r="C9" s="513">
        <f>'[1]최종'!$C$10</f>
        <v>1068275</v>
      </c>
      <c r="D9" s="611">
        <f>'[1]최종'!$C$12</f>
        <v>1312</v>
      </c>
      <c r="E9" s="519">
        <f>'[1]최종'!$C$13</f>
        <v>314181</v>
      </c>
      <c r="F9" s="611">
        <f>'[1]최종'!$C$15</f>
        <v>1231</v>
      </c>
      <c r="G9" s="519">
        <f>'[1]최종'!$C$16</f>
        <v>389354</v>
      </c>
      <c r="H9" s="611">
        <f>'[1]최종'!$C$18</f>
        <v>306</v>
      </c>
      <c r="I9" s="520">
        <f>'[1]최종'!$C$19</f>
        <v>77918</v>
      </c>
      <c r="J9" s="425" t="s">
        <v>630</v>
      </c>
    </row>
    <row r="10" spans="1:10" s="413" customFormat="1" ht="19.5" customHeight="1">
      <c r="A10" s="503" t="s">
        <v>631</v>
      </c>
      <c r="B10" s="606">
        <f>SUM(D10,F10,H10,B20,D20,F20,H20)</f>
        <v>2130</v>
      </c>
      <c r="C10" s="512">
        <f>SUM(E10,G10,I10,C20,E20,G20,I20)</f>
        <v>585138</v>
      </c>
      <c r="D10" s="610">
        <f>'[2]도청분포함'!$C$11</f>
        <v>756</v>
      </c>
      <c r="E10" s="517">
        <f>'[2]도청분포함'!$C$12</f>
        <v>177576</v>
      </c>
      <c r="F10" s="610">
        <f>'[2]도청분포함'!$C$13</f>
        <v>706</v>
      </c>
      <c r="G10" s="517">
        <f>'[2]도청분포함'!$C$14</f>
        <v>197815</v>
      </c>
      <c r="H10" s="610">
        <f>'[2]도청분포함'!$C$15</f>
        <v>207</v>
      </c>
      <c r="I10" s="518">
        <f>'[2]도청분포함'!$C$16</f>
        <v>51321</v>
      </c>
      <c r="J10" s="504" t="s">
        <v>632</v>
      </c>
    </row>
    <row r="11" spans="1:10" s="413" customFormat="1" ht="19.5" customHeight="1">
      <c r="A11" s="505" t="s">
        <v>633</v>
      </c>
      <c r="B11" s="608">
        <f>'[3]도청분포함'!$C$9</f>
        <v>1495</v>
      </c>
      <c r="C11" s="514">
        <f>'[3]도청분포함'!$C$10</f>
        <v>483137</v>
      </c>
      <c r="D11" s="612">
        <f>'[3]도청분포함'!$C$12</f>
        <v>556</v>
      </c>
      <c r="E11" s="521">
        <f>'[3]도청분포함'!$C$13</f>
        <v>136605</v>
      </c>
      <c r="F11" s="612">
        <f>'[3]도청분포함'!$C$15</f>
        <v>525</v>
      </c>
      <c r="G11" s="521">
        <f>'[3]도청분포함'!$C$16</f>
        <v>191539</v>
      </c>
      <c r="H11" s="612">
        <f>'[3]도청분포함'!$C$18</f>
        <v>99</v>
      </c>
      <c r="I11" s="522">
        <f>'[3]도청분포함'!$C$19</f>
        <v>26597</v>
      </c>
      <c r="J11" s="506" t="s">
        <v>634</v>
      </c>
    </row>
    <row r="12" ht="18" customHeight="1"/>
    <row r="13" spans="1:10" s="51" customFormat="1" ht="30" customHeight="1">
      <c r="A13" s="930" t="s">
        <v>755</v>
      </c>
      <c r="B13" s="926" t="s">
        <v>635</v>
      </c>
      <c r="C13" s="927"/>
      <c r="D13" s="926" t="s">
        <v>636</v>
      </c>
      <c r="E13" s="927"/>
      <c r="F13" s="926" t="s">
        <v>637</v>
      </c>
      <c r="G13" s="927"/>
      <c r="H13" s="926" t="s">
        <v>638</v>
      </c>
      <c r="I13" s="927"/>
      <c r="J13" s="928" t="s">
        <v>756</v>
      </c>
    </row>
    <row r="14" spans="1:10" s="51" customFormat="1" ht="30" customHeight="1">
      <c r="A14" s="931"/>
      <c r="B14" s="285" t="s">
        <v>639</v>
      </c>
      <c r="C14" s="285" t="s">
        <v>640</v>
      </c>
      <c r="D14" s="285" t="s">
        <v>639</v>
      </c>
      <c r="E14" s="285" t="s">
        <v>640</v>
      </c>
      <c r="F14" s="285" t="s">
        <v>639</v>
      </c>
      <c r="G14" s="285" t="s">
        <v>640</v>
      </c>
      <c r="H14" s="285" t="s">
        <v>639</v>
      </c>
      <c r="I14" s="285" t="s">
        <v>640</v>
      </c>
      <c r="J14" s="929"/>
    </row>
    <row r="15" spans="1:13" s="429" customFormat="1" ht="19.5" customHeight="1">
      <c r="A15" s="500" t="s">
        <v>641</v>
      </c>
      <c r="B15" s="613">
        <v>55</v>
      </c>
      <c r="C15" s="515">
        <v>15634</v>
      </c>
      <c r="D15" s="609">
        <v>184</v>
      </c>
      <c r="E15" s="515">
        <v>120987</v>
      </c>
      <c r="F15" s="617">
        <v>8</v>
      </c>
      <c r="G15" s="515">
        <v>1109</v>
      </c>
      <c r="H15" s="609">
        <v>807</v>
      </c>
      <c r="I15" s="516">
        <v>229143</v>
      </c>
      <c r="J15" s="507" t="s">
        <v>641</v>
      </c>
      <c r="K15" s="508"/>
      <c r="L15" s="508"/>
      <c r="M15" s="508"/>
    </row>
    <row r="16" spans="1:13" s="429" customFormat="1" ht="19.5" customHeight="1">
      <c r="A16" s="422" t="s">
        <v>504</v>
      </c>
      <c r="B16" s="614">
        <v>71</v>
      </c>
      <c r="C16" s="517">
        <v>34512</v>
      </c>
      <c r="D16" s="610">
        <v>184</v>
      </c>
      <c r="E16" s="517">
        <v>120987</v>
      </c>
      <c r="F16" s="618">
        <v>7</v>
      </c>
      <c r="G16" s="517">
        <v>7035</v>
      </c>
      <c r="H16" s="610">
        <v>456</v>
      </c>
      <c r="I16" s="518">
        <v>106112</v>
      </c>
      <c r="J16" s="502" t="s">
        <v>504</v>
      </c>
      <c r="K16" s="508"/>
      <c r="L16" s="508"/>
      <c r="M16" s="508"/>
    </row>
    <row r="17" spans="1:13" s="429" customFormat="1" ht="19.5" customHeight="1">
      <c r="A17" s="422" t="s">
        <v>505</v>
      </c>
      <c r="B17" s="614">
        <v>21</v>
      </c>
      <c r="C17" s="517">
        <v>9728</v>
      </c>
      <c r="D17" s="610">
        <v>201</v>
      </c>
      <c r="E17" s="517">
        <v>190229</v>
      </c>
      <c r="F17" s="618">
        <v>32</v>
      </c>
      <c r="G17" s="517">
        <v>71514</v>
      </c>
      <c r="H17" s="610">
        <v>391</v>
      </c>
      <c r="I17" s="518">
        <v>54683</v>
      </c>
      <c r="J17" s="422" t="s">
        <v>505</v>
      </c>
      <c r="K17" s="508"/>
      <c r="L17" s="508"/>
      <c r="M17" s="508"/>
    </row>
    <row r="18" spans="1:13" s="429" customFormat="1" ht="19.5" customHeight="1">
      <c r="A18" s="422" t="s">
        <v>552</v>
      </c>
      <c r="B18" s="614">
        <v>43</v>
      </c>
      <c r="C18" s="517">
        <v>18230</v>
      </c>
      <c r="D18" s="610">
        <v>214</v>
      </c>
      <c r="E18" s="517">
        <v>134006</v>
      </c>
      <c r="F18" s="618">
        <v>39</v>
      </c>
      <c r="G18" s="517">
        <v>17225</v>
      </c>
      <c r="H18" s="610">
        <v>385</v>
      </c>
      <c r="I18" s="518">
        <v>66942</v>
      </c>
      <c r="J18" s="422" t="s">
        <v>552</v>
      </c>
      <c r="K18" s="508"/>
      <c r="L18" s="508"/>
      <c r="M18" s="508"/>
    </row>
    <row r="19" spans="1:10" s="429" customFormat="1" ht="19.5" customHeight="1">
      <c r="A19" s="425" t="s">
        <v>630</v>
      </c>
      <c r="B19" s="615">
        <f>'[1]최종'!$C$21</f>
        <v>42</v>
      </c>
      <c r="C19" s="519">
        <f>'[1]최종'!$C$22</f>
        <v>19344</v>
      </c>
      <c r="D19" s="611">
        <f>'[1]최종'!$C$27</f>
        <v>243</v>
      </c>
      <c r="E19" s="519">
        <f>'[1]최종'!$C$28</f>
        <v>185022</v>
      </c>
      <c r="F19" s="619">
        <f>'[1]최종'!$C$24</f>
        <v>17</v>
      </c>
      <c r="G19" s="519">
        <f>'[1]최종'!$C$25</f>
        <v>6897</v>
      </c>
      <c r="H19" s="611">
        <f>'[1]최종'!$C$30</f>
        <v>474</v>
      </c>
      <c r="I19" s="520">
        <f>'[1]최종'!$C$31</f>
        <v>75559</v>
      </c>
      <c r="J19" s="425" t="s">
        <v>630</v>
      </c>
    </row>
    <row r="20" spans="1:10" s="413" customFormat="1" ht="19.5" customHeight="1">
      <c r="A20" s="503" t="s">
        <v>631</v>
      </c>
      <c r="B20" s="614">
        <f>'[2]도청분포함'!$C$17</f>
        <v>29</v>
      </c>
      <c r="C20" s="517">
        <f>'[2]도청분포함'!$C$18</f>
        <v>16814</v>
      </c>
      <c r="D20" s="610">
        <f>'[2]도청분포함'!$C$21</f>
        <v>132</v>
      </c>
      <c r="E20" s="517">
        <f>'[2]도청분포함'!$C$22</f>
        <v>82217</v>
      </c>
      <c r="F20" s="618">
        <f>'[2]도청분포함'!$C$19</f>
        <v>14</v>
      </c>
      <c r="G20" s="517">
        <f>'[2]도청분포함'!$C$20</f>
        <v>6481</v>
      </c>
      <c r="H20" s="610">
        <f>'[2]도청분포함'!$C$23</f>
        <v>286</v>
      </c>
      <c r="I20" s="518">
        <f>'[2]도청분포함'!$C$24</f>
        <v>52914</v>
      </c>
      <c r="J20" s="504" t="s">
        <v>632</v>
      </c>
    </row>
    <row r="21" spans="1:10" s="413" customFormat="1" ht="19.5" customHeight="1">
      <c r="A21" s="503" t="s">
        <v>633</v>
      </c>
      <c r="B21" s="616">
        <f>'[3]도청분포함'!$C$21</f>
        <v>13</v>
      </c>
      <c r="C21" s="521">
        <f>'[3]도청분포함'!$C$22</f>
        <v>2530</v>
      </c>
      <c r="D21" s="612">
        <f>'[3]도청분포함'!$C$27</f>
        <v>111</v>
      </c>
      <c r="E21" s="521">
        <f>'[3]도청분포함'!$C$28</f>
        <v>102805</v>
      </c>
      <c r="F21" s="620">
        <f>'[3]도청분포함'!$C$24</f>
        <v>3</v>
      </c>
      <c r="G21" s="521">
        <f>'[3]도청분포함'!$C$25</f>
        <v>416</v>
      </c>
      <c r="H21" s="612">
        <f>'[3]도청분포함'!$C$30</f>
        <v>188</v>
      </c>
      <c r="I21" s="522">
        <f>'[3]도청분포함'!$C$31</f>
        <v>22645</v>
      </c>
      <c r="J21" s="504" t="s">
        <v>634</v>
      </c>
    </row>
    <row r="22" spans="1:10" ht="12.75">
      <c r="A22" s="73" t="s">
        <v>644</v>
      </c>
      <c r="B22" s="99"/>
      <c r="J22" s="97" t="s">
        <v>643</v>
      </c>
    </row>
    <row r="23" ht="12.75">
      <c r="A23" s="40" t="s">
        <v>754</v>
      </c>
    </row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</sheetData>
  <mergeCells count="13">
    <mergeCell ref="A1:J1"/>
    <mergeCell ref="A3:A4"/>
    <mergeCell ref="B3:C3"/>
    <mergeCell ref="D3:E3"/>
    <mergeCell ref="F3:G3"/>
    <mergeCell ref="H3:I3"/>
    <mergeCell ref="J3:J4"/>
    <mergeCell ref="H13:I13"/>
    <mergeCell ref="J13:J14"/>
    <mergeCell ref="A13:A14"/>
    <mergeCell ref="B13:C13"/>
    <mergeCell ref="D13:E13"/>
    <mergeCell ref="F13:G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G35"/>
  <sheetViews>
    <sheetView zoomScaleSheetLayoutView="100" workbookViewId="0" topLeftCell="A10">
      <selection activeCell="F6" sqref="F6"/>
    </sheetView>
  </sheetViews>
  <sheetFormatPr defaultColWidth="9.140625" defaultRowHeight="12.75"/>
  <cols>
    <col min="1" max="1" width="14.00390625" style="0" customWidth="1"/>
    <col min="2" max="2" width="13.57421875" style="0" customWidth="1"/>
    <col min="3" max="8" width="15.140625" style="0" customWidth="1"/>
    <col min="9" max="9" width="13.8515625" style="0" customWidth="1"/>
    <col min="10" max="10" width="14.421875" style="0" customWidth="1"/>
  </cols>
  <sheetData>
    <row r="1" spans="1:10" s="769" customFormat="1" ht="32.25" customHeight="1">
      <c r="A1" s="942" t="s">
        <v>507</v>
      </c>
      <c r="B1" s="942"/>
      <c r="C1" s="942"/>
      <c r="D1" s="942"/>
      <c r="E1" s="942"/>
      <c r="F1" s="942"/>
      <c r="G1" s="942"/>
      <c r="H1" s="942"/>
      <c r="I1" s="942"/>
      <c r="J1" s="942"/>
    </row>
    <row r="2" spans="1:10" s="40" customFormat="1" ht="18" customHeight="1">
      <c r="A2" s="58" t="s">
        <v>837</v>
      </c>
      <c r="J2" s="270" t="s">
        <v>838</v>
      </c>
    </row>
    <row r="3" spans="1:10" s="99" customFormat="1" ht="18" customHeight="1">
      <c r="A3" s="943" t="s">
        <v>508</v>
      </c>
      <c r="B3" s="757" t="s">
        <v>509</v>
      </c>
      <c r="C3" s="757" t="s">
        <v>510</v>
      </c>
      <c r="D3" s="905" t="s">
        <v>511</v>
      </c>
      <c r="E3" s="906"/>
      <c r="F3" s="906"/>
      <c r="G3" s="906"/>
      <c r="H3" s="906"/>
      <c r="I3" s="913"/>
      <c r="J3" s="932" t="s">
        <v>512</v>
      </c>
    </row>
    <row r="4" spans="1:10" s="99" customFormat="1" ht="18" customHeight="1">
      <c r="A4" s="944"/>
      <c r="B4" s="359"/>
      <c r="C4" s="359"/>
      <c r="D4" s="770" t="s">
        <v>513</v>
      </c>
      <c r="E4" s="770" t="s">
        <v>514</v>
      </c>
      <c r="F4" s="746" t="s">
        <v>515</v>
      </c>
      <c r="G4" s="770" t="s">
        <v>516</v>
      </c>
      <c r="H4" s="932" t="s">
        <v>517</v>
      </c>
      <c r="I4" s="907"/>
      <c r="J4" s="947"/>
    </row>
    <row r="5" spans="1:10" s="99" customFormat="1" ht="18" customHeight="1">
      <c r="A5" s="944"/>
      <c r="B5" s="359" t="s">
        <v>518</v>
      </c>
      <c r="C5" s="359" t="s">
        <v>518</v>
      </c>
      <c r="D5" s="359"/>
      <c r="E5" s="359"/>
      <c r="F5" s="752"/>
      <c r="G5" s="359"/>
      <c r="H5" s="947"/>
      <c r="I5" s="908"/>
      <c r="J5" s="947"/>
    </row>
    <row r="6" spans="1:10" s="99" customFormat="1" ht="18" customHeight="1">
      <c r="A6" s="945"/>
      <c r="B6" s="762" t="s">
        <v>519</v>
      </c>
      <c r="C6" s="762" t="s">
        <v>835</v>
      </c>
      <c r="D6" s="762" t="s">
        <v>520</v>
      </c>
      <c r="E6" s="762" t="s">
        <v>520</v>
      </c>
      <c r="F6" s="762" t="s">
        <v>520</v>
      </c>
      <c r="G6" s="762" t="s">
        <v>520</v>
      </c>
      <c r="H6" s="948" t="s">
        <v>521</v>
      </c>
      <c r="I6" s="909"/>
      <c r="J6" s="948"/>
    </row>
    <row r="7" spans="1:40" s="80" customFormat="1" ht="19.5" customHeight="1">
      <c r="A7" s="543" t="s">
        <v>796</v>
      </c>
      <c r="B7" s="736">
        <v>117</v>
      </c>
      <c r="C7" s="736">
        <v>3741</v>
      </c>
      <c r="D7" s="85">
        <v>63</v>
      </c>
      <c r="E7" s="736">
        <v>115</v>
      </c>
      <c r="F7" s="736">
        <v>2188</v>
      </c>
      <c r="G7" s="736">
        <v>1221</v>
      </c>
      <c r="H7" s="919">
        <v>154</v>
      </c>
      <c r="I7" s="920"/>
      <c r="J7" s="546" t="s">
        <v>798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</row>
    <row r="8" spans="1:40" s="21" customFormat="1" ht="19.5" customHeight="1">
      <c r="A8" s="544" t="s">
        <v>797</v>
      </c>
      <c r="B8" s="737">
        <v>3</v>
      </c>
      <c r="C8" s="736">
        <v>41</v>
      </c>
      <c r="D8" s="85">
        <v>0</v>
      </c>
      <c r="E8" s="736">
        <v>41</v>
      </c>
      <c r="F8" s="25" t="s">
        <v>559</v>
      </c>
      <c r="G8" s="25" t="s">
        <v>559</v>
      </c>
      <c r="H8" s="921">
        <v>0</v>
      </c>
      <c r="I8" s="922"/>
      <c r="J8" s="547" t="s">
        <v>799</v>
      </c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</row>
    <row r="9" spans="1:40" s="74" customFormat="1" ht="19.5" customHeight="1">
      <c r="A9" s="545" t="s">
        <v>711</v>
      </c>
      <c r="B9" s="738">
        <v>14</v>
      </c>
      <c r="C9" s="739">
        <v>247</v>
      </c>
      <c r="D9" s="86">
        <v>19</v>
      </c>
      <c r="E9" s="739">
        <v>6</v>
      </c>
      <c r="F9" s="739">
        <v>199</v>
      </c>
      <c r="G9" s="739">
        <v>5</v>
      </c>
      <c r="H9" s="923">
        <v>18</v>
      </c>
      <c r="I9" s="904"/>
      <c r="J9" s="548" t="s">
        <v>800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</row>
    <row r="10" spans="1:40" s="92" customFormat="1" ht="19.5" customHeight="1">
      <c r="A10" s="545" t="s">
        <v>712</v>
      </c>
      <c r="B10" s="739">
        <v>7</v>
      </c>
      <c r="C10" s="739">
        <v>170</v>
      </c>
      <c r="D10" s="86">
        <v>0</v>
      </c>
      <c r="E10" s="739">
        <v>110</v>
      </c>
      <c r="F10" s="739">
        <v>60</v>
      </c>
      <c r="G10" s="15" t="s">
        <v>559</v>
      </c>
      <c r="H10" s="923">
        <v>0</v>
      </c>
      <c r="I10" s="904"/>
      <c r="J10" s="548" t="s">
        <v>748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</row>
    <row r="11" spans="1:40" s="76" customFormat="1" ht="19.5" customHeight="1">
      <c r="A11" s="87" t="s">
        <v>497</v>
      </c>
      <c r="B11" s="629">
        <v>28</v>
      </c>
      <c r="C11" s="631">
        <f>SUM(D11:H11)</f>
        <v>544</v>
      </c>
      <c r="D11" s="94">
        <v>0</v>
      </c>
      <c r="E11" s="627">
        <v>0</v>
      </c>
      <c r="F11" s="631">
        <v>442</v>
      </c>
      <c r="G11" s="631">
        <v>102</v>
      </c>
      <c r="H11" s="914">
        <v>0</v>
      </c>
      <c r="I11" s="915"/>
      <c r="J11" s="95" t="s">
        <v>497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</row>
    <row r="12" spans="1:40" s="76" customFormat="1" ht="19.5" customHeight="1">
      <c r="A12" s="287" t="s">
        <v>498</v>
      </c>
      <c r="B12" s="630">
        <v>12</v>
      </c>
      <c r="C12" s="632">
        <v>414</v>
      </c>
      <c r="D12" s="288" t="s">
        <v>528</v>
      </c>
      <c r="E12" s="628" t="s">
        <v>528</v>
      </c>
      <c r="F12" s="632">
        <v>394</v>
      </c>
      <c r="G12" s="632">
        <v>20</v>
      </c>
      <c r="H12" s="916" t="s">
        <v>528</v>
      </c>
      <c r="I12" s="917"/>
      <c r="J12" s="290" t="s">
        <v>498</v>
      </c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</row>
    <row r="13" s="93" customFormat="1" ht="12.75"/>
    <row r="14" spans="1:10" s="99" customFormat="1" ht="18" customHeight="1">
      <c r="A14" s="943" t="s">
        <v>508</v>
      </c>
      <c r="B14" s="918" t="s">
        <v>522</v>
      </c>
      <c r="C14" s="951"/>
      <c r="D14" s="951"/>
      <c r="E14" s="951"/>
      <c r="F14" s="951"/>
      <c r="G14" s="951"/>
      <c r="H14" s="951"/>
      <c r="I14" s="933"/>
      <c r="J14" s="932" t="s">
        <v>512</v>
      </c>
    </row>
    <row r="15" spans="1:10" s="99" customFormat="1" ht="18" customHeight="1">
      <c r="A15" s="944"/>
      <c r="B15" s="912" t="s">
        <v>523</v>
      </c>
      <c r="C15" s="913"/>
      <c r="D15" s="912" t="s">
        <v>524</v>
      </c>
      <c r="E15" s="913"/>
      <c r="F15" s="912" t="s">
        <v>525</v>
      </c>
      <c r="G15" s="913"/>
      <c r="H15" s="912" t="s">
        <v>526</v>
      </c>
      <c r="I15" s="913"/>
      <c r="J15" s="947"/>
    </row>
    <row r="16" spans="1:10" s="99" customFormat="1" ht="18" customHeight="1">
      <c r="A16" s="944"/>
      <c r="B16" s="757" t="s">
        <v>509</v>
      </c>
      <c r="C16" s="757" t="s">
        <v>510</v>
      </c>
      <c r="D16" s="757" t="s">
        <v>509</v>
      </c>
      <c r="E16" s="757" t="s">
        <v>510</v>
      </c>
      <c r="F16" s="757" t="s">
        <v>509</v>
      </c>
      <c r="G16" s="757" t="s">
        <v>510</v>
      </c>
      <c r="H16" s="757" t="s">
        <v>509</v>
      </c>
      <c r="I16" s="757" t="s">
        <v>510</v>
      </c>
      <c r="J16" s="947"/>
    </row>
    <row r="17" spans="1:10" s="99" customFormat="1" ht="18" customHeight="1">
      <c r="A17" s="944"/>
      <c r="B17" s="359" t="s">
        <v>518</v>
      </c>
      <c r="C17" s="359" t="s">
        <v>518</v>
      </c>
      <c r="D17" s="359" t="s">
        <v>518</v>
      </c>
      <c r="E17" s="359" t="s">
        <v>518</v>
      </c>
      <c r="F17" s="359" t="s">
        <v>518</v>
      </c>
      <c r="G17" s="359" t="s">
        <v>518</v>
      </c>
      <c r="H17" s="359" t="s">
        <v>518</v>
      </c>
      <c r="I17" s="359" t="s">
        <v>518</v>
      </c>
      <c r="J17" s="947"/>
    </row>
    <row r="18" spans="1:10" s="99" customFormat="1" ht="18" customHeight="1">
      <c r="A18" s="945"/>
      <c r="B18" s="771" t="s">
        <v>519</v>
      </c>
      <c r="C18" s="762" t="s">
        <v>836</v>
      </c>
      <c r="D18" s="771" t="s">
        <v>506</v>
      </c>
      <c r="E18" s="762" t="s">
        <v>835</v>
      </c>
      <c r="F18" s="771" t="s">
        <v>506</v>
      </c>
      <c r="G18" s="762" t="s">
        <v>835</v>
      </c>
      <c r="H18" s="771" t="s">
        <v>506</v>
      </c>
      <c r="I18" s="762" t="s">
        <v>835</v>
      </c>
      <c r="J18" s="948"/>
    </row>
    <row r="19" spans="1:10" s="21" customFormat="1" ht="19.5" customHeight="1">
      <c r="A19" s="543" t="s">
        <v>796</v>
      </c>
      <c r="B19" s="621">
        <v>8</v>
      </c>
      <c r="C19" s="624">
        <v>99</v>
      </c>
      <c r="D19" s="621">
        <v>70</v>
      </c>
      <c r="E19" s="625">
        <v>1893</v>
      </c>
      <c r="F19" s="740">
        <v>39</v>
      </c>
      <c r="G19" s="741">
        <v>1749</v>
      </c>
      <c r="H19" s="23" t="s">
        <v>528</v>
      </c>
      <c r="I19" s="89" t="s">
        <v>528</v>
      </c>
      <c r="J19" s="546" t="s">
        <v>798</v>
      </c>
    </row>
    <row r="20" spans="1:10" s="21" customFormat="1" ht="19.5" customHeight="1">
      <c r="A20" s="544" t="s">
        <v>797</v>
      </c>
      <c r="B20" s="621">
        <v>3</v>
      </c>
      <c r="C20" s="624">
        <v>41</v>
      </c>
      <c r="D20" s="23" t="s">
        <v>528</v>
      </c>
      <c r="E20" s="23" t="s">
        <v>528</v>
      </c>
      <c r="F20" s="152" t="s">
        <v>528</v>
      </c>
      <c r="G20" s="152" t="s">
        <v>528</v>
      </c>
      <c r="H20" s="23" t="s">
        <v>528</v>
      </c>
      <c r="I20" s="22" t="s">
        <v>528</v>
      </c>
      <c r="J20" s="547" t="s">
        <v>799</v>
      </c>
    </row>
    <row r="21" spans="1:59" s="74" customFormat="1" ht="19.5" customHeight="1">
      <c r="A21" s="545" t="s">
        <v>711</v>
      </c>
      <c r="B21" s="86">
        <v>2</v>
      </c>
      <c r="C21" s="626">
        <v>23</v>
      </c>
      <c r="D21" s="86">
        <v>10</v>
      </c>
      <c r="E21" s="626">
        <v>159</v>
      </c>
      <c r="F21" s="739">
        <v>2</v>
      </c>
      <c r="G21" s="739">
        <v>65</v>
      </c>
      <c r="H21" s="86" t="s">
        <v>528</v>
      </c>
      <c r="I21" s="90" t="s">
        <v>528</v>
      </c>
      <c r="J21" s="548" t="s">
        <v>800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</row>
    <row r="22" spans="1:59" s="92" customFormat="1" ht="19.5" customHeight="1">
      <c r="A22" s="545" t="s">
        <v>712</v>
      </c>
      <c r="B22" s="86">
        <v>7</v>
      </c>
      <c r="C22" s="626">
        <v>170</v>
      </c>
      <c r="D22" s="86">
        <v>0</v>
      </c>
      <c r="E22" s="86">
        <v>0</v>
      </c>
      <c r="F22" s="15" t="s">
        <v>559</v>
      </c>
      <c r="G22" s="15" t="s">
        <v>559</v>
      </c>
      <c r="H22" s="86">
        <v>0</v>
      </c>
      <c r="I22" s="90">
        <v>0</v>
      </c>
      <c r="J22" s="548" t="s">
        <v>748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</row>
    <row r="23" spans="1:59" s="74" customFormat="1" ht="19.5" customHeight="1">
      <c r="A23" s="87" t="s">
        <v>497</v>
      </c>
      <c r="B23" s="622">
        <v>0</v>
      </c>
      <c r="C23" s="94">
        <v>0</v>
      </c>
      <c r="D23" s="94">
        <v>26</v>
      </c>
      <c r="E23" s="627">
        <v>491</v>
      </c>
      <c r="F23" s="631">
        <v>2</v>
      </c>
      <c r="G23" s="631">
        <v>53</v>
      </c>
      <c r="H23" s="94">
        <v>0</v>
      </c>
      <c r="I23" s="96">
        <v>0</v>
      </c>
      <c r="J23" s="95" t="s">
        <v>497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</row>
    <row r="24" spans="1:59" s="76" customFormat="1" ht="19.5" customHeight="1">
      <c r="A24" s="287" t="s">
        <v>498</v>
      </c>
      <c r="B24" s="623" t="s">
        <v>528</v>
      </c>
      <c r="C24" s="288" t="s">
        <v>528</v>
      </c>
      <c r="D24" s="288">
        <v>12</v>
      </c>
      <c r="E24" s="628">
        <v>414</v>
      </c>
      <c r="F24" s="632" t="s">
        <v>528</v>
      </c>
      <c r="G24" s="632" t="s">
        <v>528</v>
      </c>
      <c r="H24" s="288" t="s">
        <v>528</v>
      </c>
      <c r="I24" s="291" t="s">
        <v>528</v>
      </c>
      <c r="J24" s="290" t="s">
        <v>498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</row>
    <row r="25" spans="1:10" s="99" customFormat="1" ht="15.75" customHeight="1">
      <c r="A25" s="55" t="s">
        <v>645</v>
      </c>
      <c r="B25" s="98"/>
      <c r="I25" s="98"/>
      <c r="J25" s="231" t="s">
        <v>646</v>
      </c>
    </row>
    <row r="26" spans="1:9" s="99" customFormat="1" ht="15.75" customHeight="1">
      <c r="A26" s="100" t="s">
        <v>529</v>
      </c>
      <c r="I26" s="99" t="s">
        <v>801</v>
      </c>
    </row>
    <row r="27" spans="2:4" s="1" customFormat="1" ht="13.5">
      <c r="B27" s="82"/>
      <c r="C27" s="81"/>
      <c r="D27" s="81"/>
    </row>
    <row r="28" spans="2:4" s="1" customFormat="1" ht="13.5">
      <c r="B28" s="82"/>
      <c r="C28" s="81"/>
      <c r="D28" s="81"/>
    </row>
    <row r="29" spans="2:3" s="1" customFormat="1" ht="13.5">
      <c r="B29" s="82"/>
      <c r="C29" s="83"/>
    </row>
    <row r="30" spans="2:3" s="1" customFormat="1" ht="13.5">
      <c r="B30" s="82"/>
      <c r="C30" s="83"/>
    </row>
    <row r="31" spans="2:3" s="1" customFormat="1" ht="13.5">
      <c r="B31" s="82"/>
      <c r="C31" s="83"/>
    </row>
    <row r="32" spans="2:3" s="1" customFormat="1" ht="13.5">
      <c r="B32" s="82"/>
      <c r="C32" s="83"/>
    </row>
    <row r="33" s="1" customFormat="1" ht="13.5">
      <c r="B33" s="82"/>
    </row>
    <row r="34" s="9" customFormat="1" ht="12.75">
      <c r="B34" s="84"/>
    </row>
    <row r="35" s="9" customFormat="1" ht="12.75">
      <c r="B35" s="84"/>
    </row>
    <row r="36" s="9" customFormat="1" ht="12.75"/>
    <row r="37" s="9" customFormat="1" ht="12.75"/>
    <row r="38" s="9" customFormat="1" ht="12.75"/>
    <row r="39" s="9" customFormat="1" ht="12.75"/>
    <row r="40" s="9" customFormat="1" ht="12.75"/>
    <row r="41" s="9" customFormat="1" ht="12.75"/>
    <row r="42" s="9" customFormat="1" ht="12.75"/>
    <row r="43" s="9" customFormat="1" ht="12.75"/>
  </sheetData>
  <mergeCells count="20">
    <mergeCell ref="A1:J1"/>
    <mergeCell ref="A3:A6"/>
    <mergeCell ref="D3:I3"/>
    <mergeCell ref="J3:J6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A14:A18"/>
    <mergeCell ref="B14:I14"/>
    <mergeCell ref="J14:J18"/>
    <mergeCell ref="B15:C15"/>
    <mergeCell ref="D15:E15"/>
    <mergeCell ref="F15:G15"/>
    <mergeCell ref="H15:I1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"/>
  <sheetViews>
    <sheetView zoomScaleSheetLayoutView="100" workbookViewId="0" topLeftCell="A7">
      <selection activeCell="F17" sqref="F17"/>
    </sheetView>
  </sheetViews>
  <sheetFormatPr defaultColWidth="9.140625" defaultRowHeight="12.75"/>
  <cols>
    <col min="1" max="1" width="13.7109375" style="40" customWidth="1"/>
    <col min="2" max="2" width="10.8515625" style="40" customWidth="1"/>
    <col min="3" max="3" width="11.421875" style="40" customWidth="1"/>
    <col min="4" max="4" width="11.00390625" style="40" customWidth="1"/>
    <col min="5" max="5" width="11.7109375" style="40" customWidth="1"/>
    <col min="6" max="6" width="9.8515625" style="40" customWidth="1"/>
    <col min="7" max="7" width="14.28125" style="40" customWidth="1"/>
    <col min="8" max="8" width="11.421875" style="40" customWidth="1"/>
    <col min="9" max="9" width="11.140625" style="40" customWidth="1"/>
    <col min="10" max="10" width="12.00390625" style="40" customWidth="1"/>
    <col min="11" max="11" width="9.8515625" style="40" customWidth="1"/>
    <col min="12" max="12" width="14.57421875" style="40" customWidth="1"/>
    <col min="13" max="13" width="11.8515625" style="40" customWidth="1"/>
    <col min="14" max="14" width="12.140625" style="40" customWidth="1"/>
    <col min="15" max="16384" width="9.140625" style="40" customWidth="1"/>
  </cols>
  <sheetData>
    <row r="1" spans="1:14" ht="32.25" customHeight="1">
      <c r="A1" s="942" t="s">
        <v>530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</row>
    <row r="2" spans="1:14" ht="15" customHeight="1">
      <c r="A2" s="883" t="s">
        <v>531</v>
      </c>
      <c r="B2" s="883"/>
      <c r="N2" s="57" t="s">
        <v>839</v>
      </c>
    </row>
    <row r="3" spans="1:14" ht="34.5" customHeight="1">
      <c r="A3" s="894" t="s">
        <v>757</v>
      </c>
      <c r="B3" s="884" t="s">
        <v>532</v>
      </c>
      <c r="C3" s="885"/>
      <c r="D3" s="953" t="s">
        <v>533</v>
      </c>
      <c r="E3" s="911"/>
      <c r="F3" s="911"/>
      <c r="G3" s="911"/>
      <c r="H3" s="893"/>
      <c r="I3" s="954" t="s">
        <v>534</v>
      </c>
      <c r="J3" s="955"/>
      <c r="K3" s="955"/>
      <c r="L3" s="955"/>
      <c r="M3" s="956"/>
      <c r="N3" s="897" t="s">
        <v>758</v>
      </c>
    </row>
    <row r="4" spans="1:14" ht="41.25" customHeight="1">
      <c r="A4" s="895"/>
      <c r="B4" s="835"/>
      <c r="C4" s="952"/>
      <c r="D4" s="957" t="s">
        <v>535</v>
      </c>
      <c r="E4" s="911"/>
      <c r="F4" s="950" t="s">
        <v>536</v>
      </c>
      <c r="G4" s="911"/>
      <c r="H4" s="893"/>
      <c r="I4" s="937" t="s">
        <v>537</v>
      </c>
      <c r="J4" s="910"/>
      <c r="K4" s="950" t="s">
        <v>536</v>
      </c>
      <c r="L4" s="911"/>
      <c r="M4" s="893"/>
      <c r="N4" s="881"/>
    </row>
    <row r="5" spans="1:14" ht="26.25" customHeight="1">
      <c r="A5" s="895"/>
      <c r="B5" s="60" t="s">
        <v>538</v>
      </c>
      <c r="C5" s="60" t="s">
        <v>539</v>
      </c>
      <c r="D5" s="60" t="s">
        <v>538</v>
      </c>
      <c r="E5" s="60" t="s">
        <v>540</v>
      </c>
      <c r="F5" s="60" t="s">
        <v>541</v>
      </c>
      <c r="G5" s="60" t="s">
        <v>542</v>
      </c>
      <c r="H5" s="60" t="s">
        <v>543</v>
      </c>
      <c r="I5" s="60" t="s">
        <v>538</v>
      </c>
      <c r="J5" s="60" t="s">
        <v>540</v>
      </c>
      <c r="K5" s="60" t="s">
        <v>541</v>
      </c>
      <c r="L5" s="60" t="s">
        <v>542</v>
      </c>
      <c r="M5" s="60" t="s">
        <v>543</v>
      </c>
      <c r="N5" s="881"/>
    </row>
    <row r="6" spans="1:14" s="103" customFormat="1" ht="19.5" customHeight="1">
      <c r="A6" s="895"/>
      <c r="B6" s="101"/>
      <c r="C6" s="101"/>
      <c r="D6" s="101"/>
      <c r="E6" s="101"/>
      <c r="F6" s="101" t="s">
        <v>544</v>
      </c>
      <c r="G6" s="102" t="s">
        <v>545</v>
      </c>
      <c r="H6" s="101" t="s">
        <v>546</v>
      </c>
      <c r="I6" s="101"/>
      <c r="J6" s="101"/>
      <c r="K6" s="101" t="s">
        <v>544</v>
      </c>
      <c r="L6" s="102" t="s">
        <v>545</v>
      </c>
      <c r="M6" s="101" t="s">
        <v>546</v>
      </c>
      <c r="N6" s="881"/>
    </row>
    <row r="7" spans="1:14" s="103" customFormat="1" ht="21" customHeight="1">
      <c r="A7" s="896"/>
      <c r="B7" s="104" t="s">
        <v>547</v>
      </c>
      <c r="C7" s="104" t="s">
        <v>548</v>
      </c>
      <c r="D7" s="105" t="s">
        <v>547</v>
      </c>
      <c r="E7" s="105" t="s">
        <v>548</v>
      </c>
      <c r="F7" s="71" t="s">
        <v>549</v>
      </c>
      <c r="G7" s="104" t="s">
        <v>550</v>
      </c>
      <c r="H7" s="105" t="s">
        <v>551</v>
      </c>
      <c r="I7" s="105" t="s">
        <v>547</v>
      </c>
      <c r="J7" s="105" t="s">
        <v>548</v>
      </c>
      <c r="K7" s="71" t="s">
        <v>549</v>
      </c>
      <c r="L7" s="104" t="s">
        <v>550</v>
      </c>
      <c r="M7" s="105" t="s">
        <v>551</v>
      </c>
      <c r="N7" s="882"/>
    </row>
    <row r="8" spans="1:14" s="413" customFormat="1" ht="33.75" customHeight="1">
      <c r="A8" s="549" t="s">
        <v>555</v>
      </c>
      <c r="B8" s="485" t="s">
        <v>559</v>
      </c>
      <c r="C8" s="486" t="s">
        <v>559</v>
      </c>
      <c r="D8" s="486" t="s">
        <v>559</v>
      </c>
      <c r="E8" s="486" t="s">
        <v>559</v>
      </c>
      <c r="F8" s="487" t="s">
        <v>559</v>
      </c>
      <c r="G8" s="488" t="s">
        <v>559</v>
      </c>
      <c r="H8" s="418">
        <v>9676</v>
      </c>
      <c r="I8" s="417" t="s">
        <v>559</v>
      </c>
      <c r="J8" s="417" t="s">
        <v>559</v>
      </c>
      <c r="K8" s="489" t="s">
        <v>559</v>
      </c>
      <c r="L8" s="490" t="s">
        <v>559</v>
      </c>
      <c r="M8" s="418">
        <v>2263</v>
      </c>
      <c r="N8" s="491" t="s">
        <v>798</v>
      </c>
    </row>
    <row r="9" spans="1:14" s="413" customFormat="1" ht="33.75" customHeight="1">
      <c r="A9" s="549" t="s">
        <v>556</v>
      </c>
      <c r="B9" s="485" t="s">
        <v>559</v>
      </c>
      <c r="C9" s="486" t="s">
        <v>559</v>
      </c>
      <c r="D9" s="486" t="s">
        <v>559</v>
      </c>
      <c r="E9" s="486" t="s">
        <v>559</v>
      </c>
      <c r="F9" s="487" t="s">
        <v>559</v>
      </c>
      <c r="G9" s="488" t="s">
        <v>559</v>
      </c>
      <c r="H9" s="418" t="s">
        <v>559</v>
      </c>
      <c r="I9" s="417" t="s">
        <v>559</v>
      </c>
      <c r="J9" s="417" t="s">
        <v>559</v>
      </c>
      <c r="K9" s="489" t="s">
        <v>559</v>
      </c>
      <c r="L9" s="490" t="s">
        <v>559</v>
      </c>
      <c r="M9" s="418" t="s">
        <v>559</v>
      </c>
      <c r="N9" s="492" t="s">
        <v>799</v>
      </c>
    </row>
    <row r="10" spans="1:14" s="413" customFormat="1" ht="33.75" customHeight="1">
      <c r="A10" s="549" t="s">
        <v>557</v>
      </c>
      <c r="B10" s="485" t="s">
        <v>559</v>
      </c>
      <c r="C10" s="486" t="s">
        <v>559</v>
      </c>
      <c r="D10" s="486" t="s">
        <v>559</v>
      </c>
      <c r="E10" s="486" t="s">
        <v>559</v>
      </c>
      <c r="F10" s="487" t="s">
        <v>559</v>
      </c>
      <c r="G10" s="488" t="s">
        <v>559</v>
      </c>
      <c r="H10" s="418">
        <v>9676</v>
      </c>
      <c r="I10" s="417" t="s">
        <v>559</v>
      </c>
      <c r="J10" s="417" t="s">
        <v>559</v>
      </c>
      <c r="K10" s="489" t="s">
        <v>559</v>
      </c>
      <c r="L10" s="490" t="s">
        <v>559</v>
      </c>
      <c r="M10" s="418">
        <v>2263</v>
      </c>
      <c r="N10" s="355" t="s">
        <v>800</v>
      </c>
    </row>
    <row r="11" spans="1:14" s="413" customFormat="1" ht="33.75" customHeight="1">
      <c r="A11" s="549" t="s">
        <v>558</v>
      </c>
      <c r="B11" s="485" t="s">
        <v>559</v>
      </c>
      <c r="C11" s="486" t="s">
        <v>559</v>
      </c>
      <c r="D11" s="486" t="s">
        <v>559</v>
      </c>
      <c r="E11" s="486" t="s">
        <v>559</v>
      </c>
      <c r="F11" s="487" t="s">
        <v>559</v>
      </c>
      <c r="G11" s="488" t="s">
        <v>559</v>
      </c>
      <c r="H11" s="493" t="s">
        <v>559</v>
      </c>
      <c r="I11" s="486" t="s">
        <v>559</v>
      </c>
      <c r="J11" s="486" t="s">
        <v>559</v>
      </c>
      <c r="K11" s="487" t="s">
        <v>559</v>
      </c>
      <c r="L11" s="488" t="s">
        <v>559</v>
      </c>
      <c r="M11" s="493" t="s">
        <v>559</v>
      </c>
      <c r="N11" s="355" t="s">
        <v>748</v>
      </c>
    </row>
    <row r="12" spans="1:14" s="413" customFormat="1" ht="33.75" customHeight="1">
      <c r="A12" s="414" t="s">
        <v>552</v>
      </c>
      <c r="B12" s="494">
        <v>401</v>
      </c>
      <c r="C12" s="495">
        <v>27700</v>
      </c>
      <c r="D12" s="496">
        <v>401</v>
      </c>
      <c r="E12" s="496">
        <v>27700</v>
      </c>
      <c r="F12" s="497">
        <v>0</v>
      </c>
      <c r="G12" s="498">
        <v>0</v>
      </c>
      <c r="H12" s="499">
        <v>9676</v>
      </c>
      <c r="I12" s="496">
        <v>0</v>
      </c>
      <c r="J12" s="496">
        <v>0</v>
      </c>
      <c r="K12" s="497">
        <v>0</v>
      </c>
      <c r="L12" s="498">
        <v>1404</v>
      </c>
      <c r="M12" s="499">
        <v>4722</v>
      </c>
      <c r="N12" s="416" t="s">
        <v>552</v>
      </c>
    </row>
    <row r="13" spans="1:14" s="429" customFormat="1" ht="33.75" customHeight="1">
      <c r="A13" s="378" t="s">
        <v>420</v>
      </c>
      <c r="B13" s="886">
        <v>884</v>
      </c>
      <c r="C13" s="887">
        <v>72000</v>
      </c>
      <c r="D13" s="887">
        <v>884</v>
      </c>
      <c r="E13" s="887">
        <v>72000</v>
      </c>
      <c r="F13" s="288" t="s">
        <v>559</v>
      </c>
      <c r="G13" s="288">
        <v>430</v>
      </c>
      <c r="H13" s="888">
        <v>11554</v>
      </c>
      <c r="I13" s="288" t="s">
        <v>559</v>
      </c>
      <c r="J13" s="288" t="s">
        <v>559</v>
      </c>
      <c r="K13" s="288" t="s">
        <v>559</v>
      </c>
      <c r="L13" s="288" t="s">
        <v>559</v>
      </c>
      <c r="M13" s="888" t="s">
        <v>559</v>
      </c>
      <c r="N13" s="424" t="s">
        <v>420</v>
      </c>
    </row>
    <row r="14" spans="1:14" s="413" customFormat="1" ht="18" customHeight="1">
      <c r="A14" s="633" t="s">
        <v>647</v>
      </c>
      <c r="H14" s="634"/>
      <c r="M14" s="634"/>
      <c r="N14" s="635" t="s">
        <v>648</v>
      </c>
    </row>
    <row r="15" spans="1:9" s="413" customFormat="1" ht="18" customHeight="1">
      <c r="A15" s="636" t="s">
        <v>553</v>
      </c>
      <c r="I15" s="637"/>
    </row>
    <row r="16" s="413" customFormat="1" ht="18" customHeight="1">
      <c r="A16" s="413" t="s">
        <v>401</v>
      </c>
    </row>
    <row r="17" s="413" customFormat="1" ht="12.75"/>
    <row r="18" s="413" customFormat="1" ht="12.75"/>
    <row r="19" s="413" customFormat="1" ht="12.75"/>
    <row r="20" s="413" customFormat="1" ht="12.75"/>
    <row r="21" s="413" customFormat="1" ht="12.75"/>
    <row r="22" s="413" customFormat="1" ht="12.75"/>
    <row r="23" s="413" customFormat="1" ht="12.75"/>
    <row r="24" s="413" customFormat="1" ht="12.75"/>
    <row r="25" s="413" customFormat="1" ht="12.75"/>
    <row r="26" s="413" customFormat="1" ht="12.75"/>
    <row r="27" s="413" customFormat="1" ht="12.75"/>
    <row r="28" s="413" customFormat="1" ht="12.75"/>
    <row r="29" s="413" customFormat="1" ht="12.75"/>
    <row r="30" s="413" customFormat="1" ht="12.75"/>
    <row r="31" s="413" customFormat="1" ht="12.75"/>
    <row r="32" s="413" customFormat="1" ht="12.75"/>
    <row r="33" s="413" customFormat="1" ht="12.75"/>
    <row r="34" s="413" customFormat="1" ht="12.75"/>
    <row r="35" s="413" customFormat="1" ht="12.75"/>
    <row r="36" s="413" customFormat="1" ht="12.75"/>
    <row r="37" s="413" customFormat="1" ht="12.75"/>
    <row r="38" s="413" customFormat="1" ht="12.75"/>
    <row r="39" s="413" customFormat="1" ht="12.75"/>
  </sheetData>
  <mergeCells count="11">
    <mergeCell ref="A1:N1"/>
    <mergeCell ref="A2:B2"/>
    <mergeCell ref="B3:C4"/>
    <mergeCell ref="D3:H3"/>
    <mergeCell ref="I3:M3"/>
    <mergeCell ref="D4:E4"/>
    <mergeCell ref="F4:H4"/>
    <mergeCell ref="I4:J4"/>
    <mergeCell ref="K4:M4"/>
    <mergeCell ref="A3:A7"/>
    <mergeCell ref="N3:N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W116"/>
  <sheetViews>
    <sheetView zoomScaleSheetLayoutView="100" workbookViewId="0" topLeftCell="C13">
      <selection activeCell="I29" sqref="I29"/>
    </sheetView>
  </sheetViews>
  <sheetFormatPr defaultColWidth="9.140625" defaultRowHeight="12.75"/>
  <cols>
    <col min="1" max="1" width="15.00390625" style="10" customWidth="1"/>
    <col min="2" max="2" width="10.421875" style="10" customWidth="1"/>
    <col min="3" max="3" width="10.57421875" style="10" customWidth="1"/>
    <col min="4" max="4" width="9.8515625" style="10" customWidth="1"/>
    <col min="5" max="5" width="9.7109375" style="10" customWidth="1"/>
    <col min="6" max="6" width="9.57421875" style="10" customWidth="1"/>
    <col min="7" max="7" width="8.8515625" style="10" customWidth="1"/>
    <col min="8" max="9" width="9.7109375" style="10" customWidth="1"/>
    <col min="10" max="11" width="10.140625" style="10" customWidth="1"/>
    <col min="12" max="12" width="9.00390625" style="10" customWidth="1"/>
    <col min="13" max="13" width="9.57421875" style="10" bestFit="1" customWidth="1"/>
    <col min="14" max="14" width="9.7109375" style="10" customWidth="1"/>
    <col min="15" max="15" width="9.8515625" style="10" customWidth="1"/>
    <col min="16" max="16" width="13.7109375" style="10" customWidth="1"/>
    <col min="17" max="16384" width="10.00390625" style="10" customWidth="1"/>
  </cols>
  <sheetData>
    <row r="1" spans="1:16" s="40" customFormat="1" ht="32.25" customHeight="1">
      <c r="A1" s="942" t="s">
        <v>574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</row>
    <row r="2" spans="1:16" s="40" customFormat="1" ht="15.75" customHeight="1">
      <c r="A2" s="39" t="s">
        <v>575</v>
      </c>
      <c r="B2" s="39"/>
      <c r="O2" s="39"/>
      <c r="P2" s="110" t="s">
        <v>576</v>
      </c>
    </row>
    <row r="3" spans="1:16" s="99" customFormat="1" ht="18.75" customHeight="1">
      <c r="A3" s="894" t="s">
        <v>763</v>
      </c>
      <c r="B3" s="109" t="s">
        <v>577</v>
      </c>
      <c r="C3" s="116"/>
      <c r="D3" s="984" t="s">
        <v>578</v>
      </c>
      <c r="E3" s="951"/>
      <c r="F3" s="951"/>
      <c r="G3" s="951"/>
      <c r="H3" s="951"/>
      <c r="I3" s="951"/>
      <c r="J3" s="951"/>
      <c r="K3" s="951"/>
      <c r="L3" s="951"/>
      <c r="M3" s="951"/>
      <c r="N3" s="951"/>
      <c r="O3" s="933"/>
      <c r="P3" s="969" t="s">
        <v>762</v>
      </c>
    </row>
    <row r="4" spans="1:16" s="99" customFormat="1" ht="18.75" customHeight="1">
      <c r="A4" s="895"/>
      <c r="B4" s="106"/>
      <c r="C4" s="117"/>
      <c r="D4" s="985" t="s">
        <v>579</v>
      </c>
      <c r="E4" s="951"/>
      <c r="F4" s="951"/>
      <c r="G4" s="951"/>
      <c r="H4" s="951"/>
      <c r="I4" s="951"/>
      <c r="J4" s="951"/>
      <c r="K4" s="951"/>
      <c r="L4" s="951"/>
      <c r="M4" s="933"/>
      <c r="N4" s="978" t="s">
        <v>580</v>
      </c>
      <c r="O4" s="979"/>
      <c r="P4" s="970"/>
    </row>
    <row r="5" spans="1:16" s="99" customFormat="1" ht="15.75" customHeight="1">
      <c r="A5" s="895"/>
      <c r="B5" s="106"/>
      <c r="C5" s="117"/>
      <c r="D5" s="980" t="s">
        <v>581</v>
      </c>
      <c r="E5" s="979"/>
      <c r="F5" s="978" t="s">
        <v>582</v>
      </c>
      <c r="G5" s="979"/>
      <c r="H5" s="978" t="s">
        <v>583</v>
      </c>
      <c r="I5" s="979"/>
      <c r="J5" s="978" t="s">
        <v>584</v>
      </c>
      <c r="K5" s="979"/>
      <c r="L5" s="978" t="s">
        <v>585</v>
      </c>
      <c r="M5" s="979"/>
      <c r="N5" s="970" t="s">
        <v>586</v>
      </c>
      <c r="O5" s="981"/>
      <c r="P5" s="970"/>
    </row>
    <row r="6" spans="1:16" s="99" customFormat="1" ht="15.75" customHeight="1">
      <c r="A6" s="895"/>
      <c r="B6" s="968" t="s">
        <v>566</v>
      </c>
      <c r="C6" s="967"/>
      <c r="D6" s="986" t="s">
        <v>587</v>
      </c>
      <c r="E6" s="967"/>
      <c r="F6" s="966" t="s">
        <v>588</v>
      </c>
      <c r="G6" s="967"/>
      <c r="H6" s="966" t="s">
        <v>589</v>
      </c>
      <c r="I6" s="967"/>
      <c r="J6" s="966" t="s">
        <v>590</v>
      </c>
      <c r="K6" s="967"/>
      <c r="L6" s="968" t="s">
        <v>591</v>
      </c>
      <c r="M6" s="967"/>
      <c r="N6" s="968" t="s">
        <v>592</v>
      </c>
      <c r="O6" s="967"/>
      <c r="P6" s="970"/>
    </row>
    <row r="7" spans="1:16" s="99" customFormat="1" ht="15.75" customHeight="1">
      <c r="A7" s="895"/>
      <c r="B7" s="60" t="s">
        <v>593</v>
      </c>
      <c r="C7" s="60" t="s">
        <v>594</v>
      </c>
      <c r="D7" s="60" t="s">
        <v>593</v>
      </c>
      <c r="E7" s="60" t="s">
        <v>594</v>
      </c>
      <c r="F7" s="60" t="s">
        <v>593</v>
      </c>
      <c r="G7" s="60" t="s">
        <v>594</v>
      </c>
      <c r="H7" s="60" t="s">
        <v>593</v>
      </c>
      <c r="I7" s="60" t="s">
        <v>594</v>
      </c>
      <c r="J7" s="60" t="s">
        <v>593</v>
      </c>
      <c r="K7" s="60" t="s">
        <v>594</v>
      </c>
      <c r="L7" s="60" t="s">
        <v>593</v>
      </c>
      <c r="M7" s="60" t="s">
        <v>594</v>
      </c>
      <c r="N7" s="60" t="s">
        <v>593</v>
      </c>
      <c r="O7" s="60" t="s">
        <v>594</v>
      </c>
      <c r="P7" s="970"/>
    </row>
    <row r="8" spans="1:16" s="99" customFormat="1" ht="15.75" customHeight="1">
      <c r="A8" s="896"/>
      <c r="B8" s="114" t="s">
        <v>595</v>
      </c>
      <c r="C8" s="114" t="s">
        <v>573</v>
      </c>
      <c r="D8" s="114" t="s">
        <v>595</v>
      </c>
      <c r="E8" s="114" t="s">
        <v>573</v>
      </c>
      <c r="F8" s="114" t="s">
        <v>595</v>
      </c>
      <c r="G8" s="114" t="s">
        <v>573</v>
      </c>
      <c r="H8" s="114" t="s">
        <v>595</v>
      </c>
      <c r="I8" s="114" t="s">
        <v>573</v>
      </c>
      <c r="J8" s="114" t="s">
        <v>595</v>
      </c>
      <c r="K8" s="114" t="s">
        <v>573</v>
      </c>
      <c r="L8" s="114" t="s">
        <v>595</v>
      </c>
      <c r="M8" s="114" t="s">
        <v>573</v>
      </c>
      <c r="N8" s="114" t="s">
        <v>595</v>
      </c>
      <c r="O8" s="114" t="s">
        <v>573</v>
      </c>
      <c r="P8" s="968"/>
    </row>
    <row r="9" spans="1:16" s="80" customFormat="1" ht="15.75" customHeight="1">
      <c r="A9" s="544" t="s">
        <v>596</v>
      </c>
      <c r="B9" s="638">
        <f aca="true" t="shared" si="0" ref="B9:C12">SUM(D9,F9,H9,J9,L9,N9)</f>
        <v>9179</v>
      </c>
      <c r="C9" s="639">
        <f t="shared" si="0"/>
        <v>5800</v>
      </c>
      <c r="D9" s="639">
        <v>6152</v>
      </c>
      <c r="E9" s="639">
        <v>854</v>
      </c>
      <c r="F9" s="639">
        <v>600</v>
      </c>
      <c r="G9" s="639">
        <v>95</v>
      </c>
      <c r="H9" s="639">
        <v>44</v>
      </c>
      <c r="I9" s="646">
        <v>17</v>
      </c>
      <c r="J9" s="639">
        <v>2120</v>
      </c>
      <c r="K9" s="639">
        <v>2913</v>
      </c>
      <c r="L9" s="118" t="s">
        <v>457</v>
      </c>
      <c r="M9" s="118" t="s">
        <v>457</v>
      </c>
      <c r="N9" s="653">
        <v>263</v>
      </c>
      <c r="O9" s="654">
        <v>1921</v>
      </c>
      <c r="P9" s="509" t="s">
        <v>785</v>
      </c>
    </row>
    <row r="10" spans="1:16" s="80" customFormat="1" ht="15.75" customHeight="1">
      <c r="A10" s="544" t="s">
        <v>597</v>
      </c>
      <c r="B10" s="638">
        <f t="shared" si="0"/>
        <v>9268</v>
      </c>
      <c r="C10" s="639">
        <f t="shared" si="0"/>
        <v>22029</v>
      </c>
      <c r="D10" s="639">
        <v>768</v>
      </c>
      <c r="E10" s="639">
        <v>249</v>
      </c>
      <c r="F10" s="639">
        <v>73</v>
      </c>
      <c r="G10" s="639">
        <v>14</v>
      </c>
      <c r="H10" s="639">
        <v>17</v>
      </c>
      <c r="I10" s="646">
        <v>3</v>
      </c>
      <c r="J10" s="639">
        <v>1799</v>
      </c>
      <c r="K10" s="639">
        <v>2287</v>
      </c>
      <c r="L10" s="118" t="s">
        <v>457</v>
      </c>
      <c r="M10" s="118" t="s">
        <v>457</v>
      </c>
      <c r="N10" s="653">
        <v>6611</v>
      </c>
      <c r="O10" s="654">
        <v>19476</v>
      </c>
      <c r="P10" s="510" t="s">
        <v>777</v>
      </c>
    </row>
    <row r="11" spans="1:16" s="76" customFormat="1" ht="15.75" customHeight="1">
      <c r="A11" s="544" t="s">
        <v>598</v>
      </c>
      <c r="B11" s="638">
        <f t="shared" si="0"/>
        <v>12174</v>
      </c>
      <c r="C11" s="639">
        <f t="shared" si="0"/>
        <v>11126</v>
      </c>
      <c r="D11" s="639">
        <v>7253</v>
      </c>
      <c r="E11" s="639">
        <v>2084</v>
      </c>
      <c r="F11" s="639">
        <v>1060</v>
      </c>
      <c r="G11" s="639">
        <v>194</v>
      </c>
      <c r="H11" s="639">
        <v>22</v>
      </c>
      <c r="I11" s="646">
        <v>20</v>
      </c>
      <c r="J11" s="639">
        <v>3434</v>
      </c>
      <c r="K11" s="639">
        <v>5253</v>
      </c>
      <c r="L11" s="646">
        <v>2</v>
      </c>
      <c r="M11" s="646">
        <v>1</v>
      </c>
      <c r="N11" s="653">
        <v>403</v>
      </c>
      <c r="O11" s="654">
        <v>3574</v>
      </c>
      <c r="P11" s="510" t="s">
        <v>786</v>
      </c>
    </row>
    <row r="12" spans="1:16" s="76" customFormat="1" ht="15.75" customHeight="1">
      <c r="A12" s="550" t="s">
        <v>599</v>
      </c>
      <c r="B12" s="640">
        <f t="shared" si="0"/>
        <v>17106</v>
      </c>
      <c r="C12" s="641">
        <f t="shared" si="0"/>
        <v>54362</v>
      </c>
      <c r="D12" s="641">
        <v>940</v>
      </c>
      <c r="E12" s="641">
        <v>336</v>
      </c>
      <c r="F12" s="641">
        <v>163</v>
      </c>
      <c r="G12" s="641">
        <v>28</v>
      </c>
      <c r="H12" s="641">
        <v>21</v>
      </c>
      <c r="I12" s="647">
        <v>8</v>
      </c>
      <c r="J12" s="641">
        <v>3007</v>
      </c>
      <c r="K12" s="641">
        <v>3537</v>
      </c>
      <c r="L12" s="647">
        <v>14</v>
      </c>
      <c r="M12" s="647">
        <v>17</v>
      </c>
      <c r="N12" s="655">
        <v>12961</v>
      </c>
      <c r="O12" s="656">
        <v>50436</v>
      </c>
      <c r="P12" s="510" t="s">
        <v>787</v>
      </c>
    </row>
    <row r="13" spans="1:16" s="76" customFormat="1" ht="15.75" customHeight="1">
      <c r="A13" s="550" t="s">
        <v>600</v>
      </c>
      <c r="B13" s="641">
        <v>13627</v>
      </c>
      <c r="C13" s="641">
        <v>10656</v>
      </c>
      <c r="D13" s="641">
        <v>8010</v>
      </c>
      <c r="E13" s="641">
        <v>1280</v>
      </c>
      <c r="F13" s="641">
        <v>1622</v>
      </c>
      <c r="G13" s="641">
        <v>156</v>
      </c>
      <c r="H13" s="641">
        <v>68</v>
      </c>
      <c r="I13" s="647">
        <v>24</v>
      </c>
      <c r="J13" s="641">
        <v>3590</v>
      </c>
      <c r="K13" s="641">
        <v>5618</v>
      </c>
      <c r="L13" s="651" t="s">
        <v>792</v>
      </c>
      <c r="M13" s="651" t="s">
        <v>792</v>
      </c>
      <c r="N13" s="655">
        <v>337</v>
      </c>
      <c r="O13" s="656">
        <v>3578</v>
      </c>
      <c r="P13" s="510" t="s">
        <v>788</v>
      </c>
    </row>
    <row r="14" spans="1:16" s="76" customFormat="1" ht="15.75" customHeight="1">
      <c r="A14" s="550" t="s">
        <v>601</v>
      </c>
      <c r="B14" s="641">
        <v>15582</v>
      </c>
      <c r="C14" s="641">
        <v>38206</v>
      </c>
      <c r="D14" s="641">
        <v>1536</v>
      </c>
      <c r="E14" s="641">
        <v>1976</v>
      </c>
      <c r="F14" s="641">
        <v>69</v>
      </c>
      <c r="G14" s="641">
        <v>22</v>
      </c>
      <c r="H14" s="641">
        <v>6</v>
      </c>
      <c r="I14" s="647">
        <v>2</v>
      </c>
      <c r="J14" s="641">
        <v>2767</v>
      </c>
      <c r="K14" s="641">
        <v>3566</v>
      </c>
      <c r="L14" s="647">
        <v>16</v>
      </c>
      <c r="M14" s="647">
        <v>25</v>
      </c>
      <c r="N14" s="655">
        <v>11188</v>
      </c>
      <c r="O14" s="656">
        <v>32615</v>
      </c>
      <c r="P14" s="510" t="s">
        <v>789</v>
      </c>
    </row>
    <row r="15" spans="1:16" s="92" customFormat="1" ht="15.75" customHeight="1">
      <c r="A15" s="550" t="s">
        <v>602</v>
      </c>
      <c r="B15" s="642">
        <f aca="true" t="shared" si="1" ref="B15:C17">SUM(D15,F15,H15,J15,L15,N15)</f>
        <v>11209</v>
      </c>
      <c r="C15" s="642">
        <f t="shared" si="1"/>
        <v>12901</v>
      </c>
      <c r="D15" s="642">
        <v>4761</v>
      </c>
      <c r="E15" s="642">
        <v>529</v>
      </c>
      <c r="F15" s="642">
        <v>1951</v>
      </c>
      <c r="G15" s="642">
        <v>113</v>
      </c>
      <c r="H15" s="642">
        <v>35</v>
      </c>
      <c r="I15" s="648">
        <v>23</v>
      </c>
      <c r="J15" s="642">
        <v>3522</v>
      </c>
      <c r="K15" s="642">
        <v>4105</v>
      </c>
      <c r="L15" s="120" t="s">
        <v>792</v>
      </c>
      <c r="M15" s="120" t="s">
        <v>792</v>
      </c>
      <c r="N15" s="657">
        <v>940</v>
      </c>
      <c r="O15" s="658">
        <v>8131</v>
      </c>
      <c r="P15" s="510" t="s">
        <v>790</v>
      </c>
    </row>
    <row r="16" spans="1:16" s="74" customFormat="1" ht="15.75" customHeight="1">
      <c r="A16" s="544" t="s">
        <v>603</v>
      </c>
      <c r="B16" s="642">
        <f t="shared" si="1"/>
        <v>13676</v>
      </c>
      <c r="C16" s="642">
        <f t="shared" si="1"/>
        <v>30372</v>
      </c>
      <c r="D16" s="642">
        <v>849</v>
      </c>
      <c r="E16" s="642">
        <v>337</v>
      </c>
      <c r="F16" s="642">
        <v>66</v>
      </c>
      <c r="G16" s="642">
        <v>15</v>
      </c>
      <c r="H16" s="642">
        <v>9</v>
      </c>
      <c r="I16" s="648">
        <v>7</v>
      </c>
      <c r="J16" s="642">
        <v>2636</v>
      </c>
      <c r="K16" s="642">
        <v>2936</v>
      </c>
      <c r="L16" s="120" t="s">
        <v>792</v>
      </c>
      <c r="M16" s="120" t="s">
        <v>792</v>
      </c>
      <c r="N16" s="657">
        <v>10116</v>
      </c>
      <c r="O16" s="658">
        <v>27077</v>
      </c>
      <c r="P16" s="510" t="s">
        <v>791</v>
      </c>
    </row>
    <row r="17" spans="1:16" s="74" customFormat="1" ht="15.75" customHeight="1">
      <c r="A17" s="87" t="s">
        <v>609</v>
      </c>
      <c r="B17" s="643">
        <f>SUM(D17,F17,H17,J17,L17,N17)</f>
        <v>26849</v>
      </c>
      <c r="C17" s="644">
        <f t="shared" si="1"/>
        <v>59552</v>
      </c>
      <c r="D17" s="644">
        <v>6545</v>
      </c>
      <c r="E17" s="644">
        <v>882</v>
      </c>
      <c r="F17" s="644">
        <v>1404</v>
      </c>
      <c r="G17" s="644">
        <v>122</v>
      </c>
      <c r="H17" s="644">
        <v>54</v>
      </c>
      <c r="I17" s="649">
        <v>40</v>
      </c>
      <c r="J17" s="644">
        <v>6401</v>
      </c>
      <c r="K17" s="644">
        <v>7850</v>
      </c>
      <c r="L17" s="652" t="s">
        <v>792</v>
      </c>
      <c r="M17" s="652" t="s">
        <v>792</v>
      </c>
      <c r="N17" s="644">
        <v>12445</v>
      </c>
      <c r="O17" s="659">
        <v>50658</v>
      </c>
      <c r="P17" s="95" t="s">
        <v>609</v>
      </c>
    </row>
    <row r="18" spans="1:16" s="76" customFormat="1" ht="15.75" customHeight="1">
      <c r="A18" s="287" t="s">
        <v>562</v>
      </c>
      <c r="B18" s="645">
        <f>SUM(D18,F18,H18,J18,L18,N18)</f>
        <v>26138</v>
      </c>
      <c r="C18" s="645">
        <f>SUM(E18,G18,I18,K18,M18,O18)</f>
        <v>52286</v>
      </c>
      <c r="D18" s="645">
        <v>7484</v>
      </c>
      <c r="E18" s="645">
        <v>1191</v>
      </c>
      <c r="F18" s="645">
        <v>1512</v>
      </c>
      <c r="G18" s="645">
        <v>152</v>
      </c>
      <c r="H18" s="645">
        <v>80</v>
      </c>
      <c r="I18" s="650">
        <v>37</v>
      </c>
      <c r="J18" s="645">
        <v>6355</v>
      </c>
      <c r="K18" s="645">
        <v>6848</v>
      </c>
      <c r="L18" s="650">
        <v>2</v>
      </c>
      <c r="M18" s="650">
        <v>1</v>
      </c>
      <c r="N18" s="660">
        <v>10705</v>
      </c>
      <c r="O18" s="661">
        <v>44057</v>
      </c>
      <c r="P18" s="290" t="s">
        <v>562</v>
      </c>
    </row>
    <row r="19" spans="1:11" s="123" customFormat="1" ht="13.5" customHeight="1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</row>
    <row r="20" spans="1:16" s="99" customFormat="1" ht="21" customHeight="1">
      <c r="A20" s="894" t="s">
        <v>763</v>
      </c>
      <c r="B20" s="977" t="s">
        <v>604</v>
      </c>
      <c r="C20" s="951"/>
      <c r="D20" s="951"/>
      <c r="E20" s="951"/>
      <c r="F20" s="951"/>
      <c r="G20" s="951"/>
      <c r="H20" s="951"/>
      <c r="I20" s="951"/>
      <c r="J20" s="951"/>
      <c r="K20" s="951"/>
      <c r="L20" s="951"/>
      <c r="M20" s="933"/>
      <c r="N20" s="971" t="s">
        <v>761</v>
      </c>
      <c r="O20" s="972"/>
      <c r="P20" s="111"/>
    </row>
    <row r="21" spans="1:16" s="99" customFormat="1" ht="15.75" customHeight="1">
      <c r="A21" s="958"/>
      <c r="B21" s="978" t="s">
        <v>564</v>
      </c>
      <c r="C21" s="979"/>
      <c r="D21" s="978" t="s">
        <v>565</v>
      </c>
      <c r="E21" s="979"/>
      <c r="F21" s="978" t="s">
        <v>605</v>
      </c>
      <c r="G21" s="979"/>
      <c r="H21" s="978" t="s">
        <v>606</v>
      </c>
      <c r="I21" s="979"/>
      <c r="J21" s="978" t="s">
        <v>607</v>
      </c>
      <c r="K21" s="979"/>
      <c r="L21" s="978" t="s">
        <v>608</v>
      </c>
      <c r="M21" s="979"/>
      <c r="N21" s="970"/>
      <c r="O21" s="973"/>
      <c r="P21" s="111"/>
    </row>
    <row r="22" spans="1:16" s="99" customFormat="1" ht="15.75" customHeight="1">
      <c r="A22" s="958"/>
      <c r="B22" s="966" t="s">
        <v>567</v>
      </c>
      <c r="C22" s="967"/>
      <c r="D22" s="968" t="s">
        <v>568</v>
      </c>
      <c r="E22" s="967"/>
      <c r="F22" s="968" t="s">
        <v>569</v>
      </c>
      <c r="G22" s="967"/>
      <c r="H22" s="966" t="s">
        <v>570</v>
      </c>
      <c r="I22" s="967"/>
      <c r="J22" s="966" t="s">
        <v>571</v>
      </c>
      <c r="K22" s="967"/>
      <c r="L22" s="968" t="s">
        <v>572</v>
      </c>
      <c r="M22" s="967"/>
      <c r="N22" s="970"/>
      <c r="O22" s="973"/>
      <c r="P22" s="111"/>
    </row>
    <row r="23" spans="1:16" s="99" customFormat="1" ht="15.75" customHeight="1">
      <c r="A23" s="958"/>
      <c r="B23" s="60" t="s">
        <v>593</v>
      </c>
      <c r="C23" s="60" t="s">
        <v>594</v>
      </c>
      <c r="D23" s="60" t="s">
        <v>593</v>
      </c>
      <c r="E23" s="60" t="s">
        <v>594</v>
      </c>
      <c r="F23" s="60" t="s">
        <v>593</v>
      </c>
      <c r="G23" s="60" t="s">
        <v>594</v>
      </c>
      <c r="H23" s="60" t="s">
        <v>593</v>
      </c>
      <c r="I23" s="60" t="s">
        <v>594</v>
      </c>
      <c r="J23" s="60" t="s">
        <v>593</v>
      </c>
      <c r="K23" s="60" t="s">
        <v>594</v>
      </c>
      <c r="L23" s="60" t="s">
        <v>593</v>
      </c>
      <c r="M23" s="60" t="s">
        <v>594</v>
      </c>
      <c r="N23" s="970"/>
      <c r="O23" s="973"/>
      <c r="P23" s="111"/>
    </row>
    <row r="24" spans="1:16" s="99" customFormat="1" ht="15.75" customHeight="1">
      <c r="A24" s="959"/>
      <c r="B24" s="114" t="s">
        <v>595</v>
      </c>
      <c r="C24" s="114" t="s">
        <v>573</v>
      </c>
      <c r="D24" s="114" t="s">
        <v>595</v>
      </c>
      <c r="E24" s="114" t="s">
        <v>573</v>
      </c>
      <c r="F24" s="114" t="s">
        <v>595</v>
      </c>
      <c r="G24" s="114" t="s">
        <v>573</v>
      </c>
      <c r="H24" s="114" t="s">
        <v>595</v>
      </c>
      <c r="I24" s="114" t="s">
        <v>573</v>
      </c>
      <c r="J24" s="114" t="s">
        <v>595</v>
      </c>
      <c r="K24" s="114" t="s">
        <v>573</v>
      </c>
      <c r="L24" s="114" t="s">
        <v>595</v>
      </c>
      <c r="M24" s="114" t="s">
        <v>573</v>
      </c>
      <c r="N24" s="968"/>
      <c r="O24" s="974"/>
      <c r="P24" s="111"/>
    </row>
    <row r="25" spans="1:16" s="125" customFormat="1" ht="15.75" customHeight="1">
      <c r="A25" s="544" t="s">
        <v>596</v>
      </c>
      <c r="B25" s="653">
        <v>1045</v>
      </c>
      <c r="C25" s="396">
        <v>1084</v>
      </c>
      <c r="D25" s="674">
        <v>20</v>
      </c>
      <c r="E25" s="674">
        <v>35</v>
      </c>
      <c r="F25" s="662">
        <v>6743</v>
      </c>
      <c r="G25" s="662">
        <v>765</v>
      </c>
      <c r="H25" s="662">
        <v>601</v>
      </c>
      <c r="I25" s="662">
        <v>2235</v>
      </c>
      <c r="J25" s="666">
        <v>9</v>
      </c>
      <c r="K25" s="666">
        <v>5</v>
      </c>
      <c r="L25" s="662">
        <v>761</v>
      </c>
      <c r="M25" s="670">
        <v>1676</v>
      </c>
      <c r="N25" s="975" t="s">
        <v>785</v>
      </c>
      <c r="O25" s="976"/>
      <c r="P25" s="115"/>
    </row>
    <row r="26" spans="1:16" s="125" customFormat="1" ht="15.75" customHeight="1">
      <c r="A26" s="551" t="s">
        <v>597</v>
      </c>
      <c r="B26" s="678">
        <v>3278</v>
      </c>
      <c r="C26" s="679">
        <v>5439</v>
      </c>
      <c r="D26" s="675">
        <v>240</v>
      </c>
      <c r="E26" s="675">
        <v>279</v>
      </c>
      <c r="F26" s="663">
        <v>1456</v>
      </c>
      <c r="G26" s="663">
        <v>556</v>
      </c>
      <c r="H26" s="663">
        <v>2743</v>
      </c>
      <c r="I26" s="663">
        <v>11726</v>
      </c>
      <c r="J26" s="667">
        <v>51</v>
      </c>
      <c r="K26" s="667">
        <v>114</v>
      </c>
      <c r="L26" s="663">
        <v>1500</v>
      </c>
      <c r="M26" s="671">
        <v>3915</v>
      </c>
      <c r="N26" s="960" t="s">
        <v>777</v>
      </c>
      <c r="O26" s="961"/>
      <c r="P26" s="115"/>
    </row>
    <row r="27" spans="1:16" s="125" customFormat="1" ht="15.75" customHeight="1">
      <c r="A27" s="551" t="s">
        <v>598</v>
      </c>
      <c r="B27" s="678">
        <v>1831</v>
      </c>
      <c r="C27" s="679">
        <v>2179</v>
      </c>
      <c r="D27" s="675">
        <v>52</v>
      </c>
      <c r="E27" s="675">
        <v>80</v>
      </c>
      <c r="F27" s="663">
        <v>7559</v>
      </c>
      <c r="G27" s="663">
        <v>963</v>
      </c>
      <c r="H27" s="663">
        <v>1220</v>
      </c>
      <c r="I27" s="663">
        <v>5214</v>
      </c>
      <c r="J27" s="667">
        <v>6</v>
      </c>
      <c r="K27" s="667">
        <v>13</v>
      </c>
      <c r="L27" s="663">
        <v>1506</v>
      </c>
      <c r="M27" s="671">
        <v>2677</v>
      </c>
      <c r="N27" s="960" t="s">
        <v>786</v>
      </c>
      <c r="O27" s="961"/>
      <c r="P27" s="126"/>
    </row>
    <row r="28" spans="1:16" s="125" customFormat="1" ht="15.75" customHeight="1">
      <c r="A28" s="551" t="s">
        <v>599</v>
      </c>
      <c r="B28" s="678">
        <v>5302</v>
      </c>
      <c r="C28" s="679">
        <v>9345</v>
      </c>
      <c r="D28" s="675">
        <v>190</v>
      </c>
      <c r="E28" s="675">
        <v>188</v>
      </c>
      <c r="F28" s="663">
        <v>2120</v>
      </c>
      <c r="G28" s="663">
        <v>598</v>
      </c>
      <c r="H28" s="663">
        <v>5372</v>
      </c>
      <c r="I28" s="663">
        <v>28720</v>
      </c>
      <c r="J28" s="667">
        <v>35</v>
      </c>
      <c r="K28" s="667">
        <v>109</v>
      </c>
      <c r="L28" s="663">
        <v>4087</v>
      </c>
      <c r="M28" s="671">
        <v>15402</v>
      </c>
      <c r="N28" s="960" t="s">
        <v>787</v>
      </c>
      <c r="O28" s="961"/>
      <c r="P28" s="126"/>
    </row>
    <row r="29" spans="1:16" s="125" customFormat="1" ht="15.75" customHeight="1">
      <c r="A29" s="551" t="s">
        <v>600</v>
      </c>
      <c r="B29" s="678">
        <v>1697</v>
      </c>
      <c r="C29" s="679">
        <v>1741</v>
      </c>
      <c r="D29" s="675">
        <v>82</v>
      </c>
      <c r="E29" s="675">
        <v>79</v>
      </c>
      <c r="F29" s="663">
        <v>8727</v>
      </c>
      <c r="G29" s="663">
        <v>860</v>
      </c>
      <c r="H29" s="663">
        <v>1092</v>
      </c>
      <c r="I29" s="663">
        <v>4007</v>
      </c>
      <c r="J29" s="667">
        <v>6</v>
      </c>
      <c r="K29" s="667">
        <v>5</v>
      </c>
      <c r="L29" s="663">
        <v>2023</v>
      </c>
      <c r="M29" s="671">
        <v>3964</v>
      </c>
      <c r="N29" s="960" t="s">
        <v>788</v>
      </c>
      <c r="O29" s="961"/>
      <c r="P29" s="126"/>
    </row>
    <row r="30" spans="1:16" s="125" customFormat="1" ht="15.75" customHeight="1">
      <c r="A30" s="551" t="s">
        <v>601</v>
      </c>
      <c r="B30" s="678">
        <v>4922</v>
      </c>
      <c r="C30" s="679">
        <v>8841</v>
      </c>
      <c r="D30" s="675">
        <v>148</v>
      </c>
      <c r="E30" s="675">
        <v>126</v>
      </c>
      <c r="F30" s="663">
        <v>2068</v>
      </c>
      <c r="G30" s="663">
        <v>638</v>
      </c>
      <c r="H30" s="663">
        <v>4793</v>
      </c>
      <c r="I30" s="663">
        <v>17594</v>
      </c>
      <c r="J30" s="667">
        <v>13</v>
      </c>
      <c r="K30" s="667">
        <v>76</v>
      </c>
      <c r="L30" s="663">
        <v>3638</v>
      </c>
      <c r="M30" s="671">
        <v>10931</v>
      </c>
      <c r="N30" s="960" t="s">
        <v>789</v>
      </c>
      <c r="O30" s="961"/>
      <c r="P30" s="126"/>
    </row>
    <row r="31" spans="1:16" s="92" customFormat="1" ht="15.75" customHeight="1">
      <c r="A31" s="551" t="s">
        <v>602</v>
      </c>
      <c r="B31" s="657">
        <v>1222</v>
      </c>
      <c r="C31" s="680">
        <v>1636</v>
      </c>
      <c r="D31" s="676">
        <v>32</v>
      </c>
      <c r="E31" s="676">
        <v>37</v>
      </c>
      <c r="F31" s="664">
        <v>7390</v>
      </c>
      <c r="G31" s="664">
        <v>688</v>
      </c>
      <c r="H31" s="664">
        <v>928</v>
      </c>
      <c r="I31" s="664">
        <v>5227</v>
      </c>
      <c r="J31" s="668">
        <v>10</v>
      </c>
      <c r="K31" s="668">
        <v>13</v>
      </c>
      <c r="L31" s="664">
        <v>1627</v>
      </c>
      <c r="M31" s="672">
        <v>5300</v>
      </c>
      <c r="N31" s="960" t="s">
        <v>790</v>
      </c>
      <c r="O31" s="961"/>
      <c r="P31" s="16"/>
    </row>
    <row r="32" spans="1:16" s="92" customFormat="1" ht="15.75" customHeight="1">
      <c r="A32" s="544" t="s">
        <v>603</v>
      </c>
      <c r="B32" s="657">
        <v>4607</v>
      </c>
      <c r="C32" s="680">
        <v>8197</v>
      </c>
      <c r="D32" s="676">
        <v>124</v>
      </c>
      <c r="E32" s="676">
        <v>121</v>
      </c>
      <c r="F32" s="664">
        <v>2638</v>
      </c>
      <c r="G32" s="664">
        <v>719</v>
      </c>
      <c r="H32" s="664">
        <v>3765</v>
      </c>
      <c r="I32" s="664">
        <v>12297</v>
      </c>
      <c r="J32" s="668">
        <v>41</v>
      </c>
      <c r="K32" s="668">
        <v>151</v>
      </c>
      <c r="L32" s="664">
        <v>2501</v>
      </c>
      <c r="M32" s="672">
        <v>8887</v>
      </c>
      <c r="N32" s="960" t="s">
        <v>791</v>
      </c>
      <c r="O32" s="961"/>
      <c r="P32" s="16"/>
    </row>
    <row r="33" spans="1:16" s="130" customFormat="1" ht="15.75" customHeight="1">
      <c r="A33" s="131" t="s">
        <v>609</v>
      </c>
      <c r="B33" s="665">
        <v>6641</v>
      </c>
      <c r="C33" s="665">
        <v>12618</v>
      </c>
      <c r="D33" s="669">
        <v>266</v>
      </c>
      <c r="E33" s="669">
        <v>170</v>
      </c>
      <c r="F33" s="665">
        <v>9726</v>
      </c>
      <c r="G33" s="665">
        <v>1493</v>
      </c>
      <c r="H33" s="665">
        <v>5468</v>
      </c>
      <c r="I33" s="665">
        <v>23119</v>
      </c>
      <c r="J33" s="669">
        <v>61</v>
      </c>
      <c r="K33" s="669">
        <v>123</v>
      </c>
      <c r="L33" s="665">
        <v>4687</v>
      </c>
      <c r="M33" s="673">
        <v>22029</v>
      </c>
      <c r="N33" s="962" t="s">
        <v>609</v>
      </c>
      <c r="O33" s="963"/>
      <c r="P33" s="129"/>
    </row>
    <row r="34" spans="1:18" s="128" customFormat="1" ht="15.75" customHeight="1">
      <c r="A34" s="287" t="s">
        <v>562</v>
      </c>
      <c r="B34" s="681">
        <v>5849</v>
      </c>
      <c r="C34" s="645">
        <v>10746</v>
      </c>
      <c r="D34" s="677">
        <v>185</v>
      </c>
      <c r="E34" s="677">
        <v>171</v>
      </c>
      <c r="F34" s="660">
        <v>11067</v>
      </c>
      <c r="G34" s="660">
        <v>1738</v>
      </c>
      <c r="H34" s="645">
        <v>4950</v>
      </c>
      <c r="I34" s="645">
        <v>25882</v>
      </c>
      <c r="J34" s="650">
        <v>45</v>
      </c>
      <c r="K34" s="650">
        <v>77</v>
      </c>
      <c r="L34" s="645">
        <v>4042</v>
      </c>
      <c r="M34" s="645">
        <v>13672</v>
      </c>
      <c r="N34" s="964" t="s">
        <v>562</v>
      </c>
      <c r="O34" s="965"/>
      <c r="P34" s="213"/>
      <c r="Q34" s="29"/>
      <c r="R34" s="29"/>
    </row>
    <row r="35" spans="1:15" s="40" customFormat="1" ht="15.75" customHeight="1">
      <c r="A35" s="55" t="s">
        <v>642</v>
      </c>
      <c r="B35" s="56"/>
      <c r="G35" s="982" t="s">
        <v>643</v>
      </c>
      <c r="H35" s="983"/>
      <c r="I35" s="983"/>
      <c r="J35" s="983"/>
      <c r="K35" s="983"/>
      <c r="L35" s="983"/>
      <c r="M35" s="983"/>
      <c r="N35" s="983"/>
      <c r="O35" s="983"/>
    </row>
    <row r="36" s="9" customFormat="1" ht="13.5" customHeight="1"/>
    <row r="37" s="9" customFormat="1" ht="13.5" customHeight="1"/>
    <row r="38" s="9" customFormat="1" ht="13.5" customHeight="1"/>
    <row r="39" s="9" customFormat="1" ht="13.5" customHeight="1"/>
    <row r="40" s="9" customFormat="1" ht="13.5" customHeight="1"/>
    <row r="41" s="9" customFormat="1" ht="13.5" customHeight="1"/>
    <row r="42" s="9" customFormat="1" ht="13.5" customHeight="1"/>
    <row r="43" s="9" customFormat="1" ht="13.5" customHeight="1"/>
    <row r="44" s="9" customFormat="1" ht="13.5" customHeight="1"/>
    <row r="45" s="9" customFormat="1" ht="13.5" customHeight="1"/>
    <row r="46" s="9" customFormat="1" ht="13.5" customHeight="1"/>
    <row r="47" s="9" customFormat="1" ht="13.5" customHeight="1"/>
    <row r="48" s="9" customFormat="1" ht="13.5" customHeight="1"/>
    <row r="49" s="9" customFormat="1" ht="13.5" customHeight="1"/>
    <row r="50" s="9" customFormat="1" ht="13.5" customHeight="1"/>
    <row r="51" s="9" customFormat="1" ht="13.5" customHeight="1"/>
    <row r="52" s="9" customFormat="1" ht="13.5" customHeight="1"/>
    <row r="53" s="9" customFormat="1" ht="13.5" customHeight="1"/>
    <row r="54" s="9" customFormat="1" ht="13.5" customHeight="1"/>
    <row r="55" s="9" customFormat="1" ht="13.5" customHeight="1"/>
    <row r="56" s="9" customFormat="1" ht="13.5" customHeight="1"/>
    <row r="57" s="9" customFormat="1" ht="13.5" customHeight="1"/>
    <row r="58" s="9" customFormat="1" ht="13.5" customHeight="1"/>
    <row r="59" s="9" customFormat="1" ht="13.5" customHeight="1"/>
    <row r="60" s="9" customFormat="1" ht="13.5" customHeight="1"/>
    <row r="61" s="9" customFormat="1" ht="13.5" customHeight="1"/>
    <row r="62" s="9" customFormat="1" ht="13.5" customHeight="1"/>
    <row r="63" s="9" customFormat="1" ht="13.5" customHeight="1"/>
    <row r="64" s="9" customFormat="1" ht="13.5" customHeight="1"/>
    <row r="65" s="9" customFormat="1" ht="13.5" customHeight="1"/>
    <row r="66" s="9" customFormat="1" ht="13.5" customHeight="1"/>
    <row r="67" s="9" customFormat="1" ht="13.5" customHeight="1"/>
    <row r="68" s="9" customFormat="1" ht="13.5" customHeight="1"/>
    <row r="69" s="9" customFormat="1" ht="13.5" customHeight="1"/>
    <row r="70" s="9" customFormat="1" ht="13.5" customHeight="1"/>
    <row r="71" s="9" customFormat="1" ht="13.5" customHeight="1"/>
    <row r="72" s="9" customFormat="1" ht="13.5" customHeight="1"/>
    <row r="73" s="9" customFormat="1" ht="13.5" customHeight="1"/>
    <row r="74" s="9" customFormat="1" ht="13.5" customHeight="1"/>
    <row r="75" s="9" customFormat="1" ht="13.5" customHeight="1"/>
    <row r="76" s="9" customFormat="1" ht="13.5" customHeight="1"/>
    <row r="77" s="9" customFormat="1" ht="13.5" customHeight="1"/>
    <row r="78" s="9" customFormat="1" ht="13.5" customHeight="1"/>
    <row r="79" s="9" customFormat="1" ht="13.5" customHeight="1"/>
    <row r="80" s="9" customFormat="1" ht="13.5" customHeight="1"/>
    <row r="81" s="9" customFormat="1" ht="13.5" customHeight="1"/>
    <row r="82" s="9" customFormat="1" ht="13.5" customHeight="1"/>
    <row r="83" s="9" customFormat="1" ht="13.5" customHeight="1"/>
    <row r="84" s="9" customFormat="1" ht="13.5" customHeight="1"/>
    <row r="85" s="9" customFormat="1" ht="13.5" customHeight="1"/>
    <row r="86" s="9" customFormat="1" ht="13.5" customHeight="1"/>
    <row r="87" s="9" customFormat="1" ht="13.5" customHeight="1"/>
    <row r="88" s="9" customFormat="1" ht="13.5" customHeight="1"/>
    <row r="89" s="9" customFormat="1" ht="13.5" customHeight="1"/>
    <row r="90" s="9" customFormat="1" ht="13.5" customHeight="1"/>
    <row r="91" s="9" customFormat="1" ht="13.5" customHeight="1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9" customFormat="1" ht="12.75"/>
    <row r="98" s="9" customFormat="1" ht="12.75"/>
    <row r="99" s="9" customFormat="1" ht="12.75"/>
    <row r="100" s="9" customFormat="1" ht="12.75"/>
    <row r="101" s="9" customFormat="1" ht="12.75"/>
    <row r="102" s="9" customFormat="1" ht="12.75"/>
    <row r="103" s="9" customFormat="1" ht="12.75"/>
    <row r="104" s="9" customFormat="1" ht="12.75"/>
    <row r="105" s="9" customFormat="1" ht="12.75"/>
    <row r="106" s="9" customFormat="1" ht="12.75"/>
    <row r="107" s="9" customFormat="1" ht="12.75"/>
    <row r="108" spans="2:3" s="9" customFormat="1" ht="12.75">
      <c r="B108" s="10"/>
      <c r="C108" s="10"/>
    </row>
    <row r="109" spans="2:3" s="9" customFormat="1" ht="12.75">
      <c r="B109" s="10"/>
      <c r="C109" s="10"/>
    </row>
    <row r="110" spans="2:9" s="9" customFormat="1" ht="12.75">
      <c r="B110" s="10"/>
      <c r="C110" s="10"/>
      <c r="D110" s="10"/>
      <c r="E110" s="10"/>
      <c r="F110" s="10"/>
      <c r="G110" s="10"/>
      <c r="H110" s="10"/>
      <c r="I110" s="10"/>
    </row>
    <row r="111" spans="26:49" ht="12.75"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</row>
    <row r="112" spans="26:49" ht="12.75"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</row>
    <row r="113" spans="26:49" ht="12.75"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</row>
    <row r="114" spans="26:49" ht="12.75"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</row>
    <row r="115" spans="26:49" ht="12.75"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</row>
    <row r="116" spans="26:49" ht="12.75"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</row>
  </sheetData>
  <mergeCells count="45">
    <mergeCell ref="G35:O35"/>
    <mergeCell ref="A1:P1"/>
    <mergeCell ref="D3:O3"/>
    <mergeCell ref="D4:M4"/>
    <mergeCell ref="N4:O4"/>
    <mergeCell ref="A3:A8"/>
    <mergeCell ref="B6:C6"/>
    <mergeCell ref="D6:E6"/>
    <mergeCell ref="F6:G6"/>
    <mergeCell ref="H6:I6"/>
    <mergeCell ref="J6:K6"/>
    <mergeCell ref="L6:M6"/>
    <mergeCell ref="N6:O6"/>
    <mergeCell ref="D5:E5"/>
    <mergeCell ref="F5:G5"/>
    <mergeCell ref="H5:I5"/>
    <mergeCell ref="J5:K5"/>
    <mergeCell ref="L5:M5"/>
    <mergeCell ref="N5:O5"/>
    <mergeCell ref="F22:G22"/>
    <mergeCell ref="B20:M20"/>
    <mergeCell ref="B21:C21"/>
    <mergeCell ref="D21:E21"/>
    <mergeCell ref="F21:G21"/>
    <mergeCell ref="H21:I21"/>
    <mergeCell ref="J21:K21"/>
    <mergeCell ref="L21:M21"/>
    <mergeCell ref="P3:P8"/>
    <mergeCell ref="N28:O28"/>
    <mergeCell ref="N29:O29"/>
    <mergeCell ref="N30:O30"/>
    <mergeCell ref="N20:O24"/>
    <mergeCell ref="N25:O25"/>
    <mergeCell ref="N26:O26"/>
    <mergeCell ref="N27:O27"/>
    <mergeCell ref="A20:A24"/>
    <mergeCell ref="N32:O32"/>
    <mergeCell ref="N33:O33"/>
    <mergeCell ref="N34:O34"/>
    <mergeCell ref="N31:O31"/>
    <mergeCell ref="H22:I22"/>
    <mergeCell ref="J22:K22"/>
    <mergeCell ref="L22:M22"/>
    <mergeCell ref="B22:C22"/>
    <mergeCell ref="D22:E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의법=3</dc:creator>
  <cp:keywords/>
  <dc:description/>
  <cp:lastModifiedBy>의법=3</cp:lastModifiedBy>
  <cp:lastPrinted>2008-01-16T04:33:42Z</cp:lastPrinted>
  <dcterms:created xsi:type="dcterms:W3CDTF">2007-11-14T04:48:36Z</dcterms:created>
  <dcterms:modified xsi:type="dcterms:W3CDTF">2008-02-12T02:56:47Z</dcterms:modified>
  <cp:category/>
  <cp:version/>
  <cp:contentType/>
  <cp:contentStatus/>
</cp:coreProperties>
</file>