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550" tabRatio="812" firstSheet="13" activeTab="14"/>
  </bookViews>
  <sheets>
    <sheet name="1.인구추이" sheetId="1" r:id="rId1"/>
    <sheet name="1.인구추이(계속)" sheetId="2" r:id="rId2"/>
    <sheet name="2.시별 세대및인구(주민등록)" sheetId="3" r:id="rId3"/>
    <sheet name="3.읍면동별 세대및인구" sheetId="4" r:id="rId4"/>
    <sheet name="4.연령(5세계급)및성별인구" sheetId="5" r:id="rId5"/>
    <sheet name="4.연령(5세계급)및성별인구(계속)" sheetId="6" r:id="rId6"/>
    <sheet name="5.혼인상태별 인구(15세이상)" sheetId="7" r:id="rId7"/>
    <sheet name="6.교육정도별 인구(6세이상)" sheetId="8" r:id="rId8"/>
    <sheet name="7.주택점유별 가구(일반가구)" sheetId="9" r:id="rId9"/>
    <sheet name="8.사용방수별가구(일반가구)" sheetId="10" r:id="rId10"/>
    <sheet name="9.인구동태" sheetId="11" r:id="rId11"/>
    <sheet name="10.인구이동" sheetId="12" r:id="rId12"/>
    <sheet name="10-1.시별 인구이동" sheetId="13" r:id="rId13"/>
    <sheet name="11.주민등록 전입지별 인구이동(타시도→제주)" sheetId="14" r:id="rId14"/>
    <sheet name="12.주민등록 전출지별 인구이동(제주→타시도) " sheetId="15" r:id="rId15"/>
    <sheet name="13.주요 국적별 외국인 등록현황" sheetId="16" r:id="rId16"/>
    <sheet name="14.외국인 국적별 혼인 인구" sheetId="17" r:id="rId17"/>
    <sheet name="15.혼인종류 및 외국인 국적별 혼인" sheetId="18" r:id="rId18"/>
  </sheets>
  <externalReferences>
    <externalReference r:id="rId21"/>
  </externalReferences>
  <definedNames>
    <definedName name="_xlnm.Print_Area" localSheetId="0">'1.인구추이'!$A$1:$Q$45</definedName>
    <definedName name="_xlnm.Print_Area" localSheetId="1">'1.인구추이(계속)'!$A$1:$Q$43</definedName>
    <definedName name="_xlnm.Print_Area" localSheetId="11">'10.인구이동'!$A$1:$N$31</definedName>
    <definedName name="_xlnm.Print_Area" localSheetId="12">'10-1.시별 인구이동'!$A$1:$R$24</definedName>
    <definedName name="_xlnm.Print_Area" localSheetId="15">'13.주요 국적별 외국인 등록현황'!$A$1:$Q$32</definedName>
    <definedName name="_xlnm.Print_Area" localSheetId="16">'14.외국인 국적별 혼인 인구'!$A$1:$M$16</definedName>
    <definedName name="_xlnm.Print_Area" localSheetId="3">'3.읍면동별 세대및인구'!$A$1:$M$36</definedName>
    <definedName name="_xlnm.Print_Area" localSheetId="4">'4.연령(5세계급)및성별인구'!$A$1:$AD$37</definedName>
    <definedName name="_xlnm.Print_Area" localSheetId="5">'4.연령(5세계급)및성별인구(계속)'!$A$1:$AD$36</definedName>
    <definedName name="_xlnm.Print_Area" localSheetId="6">'5.혼인상태별 인구(15세이상)'!$A$1:$S$30</definedName>
    <definedName name="_xlnm.Print_Area" localSheetId="7">'6.교육정도별 인구(6세이상)'!$A$1:$Y$34</definedName>
    <definedName name="_xlnm.Print_Area" localSheetId="9">'8.사용방수별가구(일반가구)'!$A$1:$I$15</definedName>
    <definedName name="_xlnm.Print_Area" localSheetId="10">'9.인구동태'!$A$1:$J$28</definedName>
  </definedNames>
  <calcPr fullCalcOnLoad="1"/>
</workbook>
</file>

<file path=xl/comments18.xml><?xml version="1.0" encoding="utf-8"?>
<comments xmlns="http://schemas.openxmlformats.org/spreadsheetml/2006/main">
  <authors>
    <author>SEC</author>
  </authors>
  <commentList>
    <comment ref="A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통계청에서 자료 보내옴</t>
        </r>
      </text>
    </comment>
  </commentList>
</comments>
</file>

<file path=xl/comments9.xml><?xml version="1.0" encoding="utf-8"?>
<comments xmlns="http://schemas.openxmlformats.org/spreadsheetml/2006/main">
  <authors>
    <author>이정순</author>
  </authors>
  <commentList>
    <comment ref="G7" authorId="0">
      <text>
        <r>
          <rPr>
            <sz val="10"/>
            <rFont val="굴림"/>
            <family val="3"/>
          </rPr>
          <t>주) 사글세+보증부월세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<sst xmlns="http://schemas.openxmlformats.org/spreadsheetml/2006/main" count="1801" uniqueCount="893">
  <si>
    <t>2 0 0 5</t>
  </si>
  <si>
    <t xml:space="preserve">  2001(Jejusi)</t>
  </si>
  <si>
    <t xml:space="preserve">  2002(Jejusi)</t>
  </si>
  <si>
    <t xml:space="preserve">  2003(Jejusi)</t>
  </si>
  <si>
    <t xml:space="preserve">  2004(Jejusi)</t>
  </si>
  <si>
    <r>
      <t xml:space="preserve">
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연령</t>
    </r>
    <r>
      <rPr>
        <sz val="10"/>
        <rFont val="Arial"/>
        <family val="2"/>
      </rPr>
      <t xml:space="preserve"> 
Year &amp; Age</t>
    </r>
    <r>
      <rPr>
        <sz val="10"/>
        <rFont val="돋움"/>
        <family val="3"/>
      </rPr>
      <t xml:space="preserve">
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</si>
  <si>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</si>
  <si>
    <t>Year &amp; City</t>
  </si>
  <si>
    <t>Year &amp; Month</t>
  </si>
  <si>
    <r>
      <t xml:space="preserve">10.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Internal Migration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</si>
  <si>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</si>
  <si>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t>(Unit : person, %)</t>
  </si>
  <si>
    <r>
      <t>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동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</si>
  <si>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간</t>
    </r>
  </si>
  <si>
    <r>
      <t>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</si>
  <si>
    <t>Total migrants</t>
  </si>
  <si>
    <r>
      <t>이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동</t>
    </r>
  </si>
  <si>
    <t>Inter-Metropolitan City and Province migrants</t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</si>
  <si>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</si>
  <si>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</si>
  <si>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t>Intra-Metropolitan City</t>
  </si>
  <si>
    <t>Net migrants</t>
  </si>
  <si>
    <t>In-migrants</t>
  </si>
  <si>
    <t>Out-migrants</t>
  </si>
  <si>
    <t>and Province migrants</t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</si>
  <si>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</si>
  <si>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>Migration</t>
  </si>
  <si>
    <t>rate</t>
  </si>
  <si>
    <t>2  0  0  5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</si>
  <si>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주민등록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전출입신고에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시도내이동은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전입인구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기준이고</t>
    </r>
    <r>
      <rPr>
        <sz val="10"/>
        <rFont val="Arial"/>
        <family val="2"/>
      </rPr>
      <t xml:space="preserve">,   </t>
    </r>
  </si>
  <si>
    <r>
      <t xml:space="preserve"> </t>
    </r>
    <r>
      <rPr>
        <sz val="9"/>
        <rFont val="Arial"/>
        <family val="2"/>
      </rPr>
      <t xml:space="preserve">Note : 1)The figures of migrants are based on resident registration; and Intra-Metropolitan </t>
    </r>
  </si>
  <si>
    <r>
      <t xml:space="preserve">            </t>
    </r>
    <r>
      <rPr>
        <sz val="10"/>
        <rFont val="굴림"/>
        <family val="3"/>
      </rPr>
      <t>국외이동은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제외됨</t>
    </r>
  </si>
  <si>
    <t>and Province migrants are based on In-migrants population, excluding emigrants overseas</t>
  </si>
  <si>
    <r>
      <t xml:space="preserve">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</si>
  <si>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</si>
  <si>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Year &amp; City</t>
  </si>
  <si>
    <t xml:space="preserve">  2001(Bukjeju)</t>
  </si>
  <si>
    <t xml:space="preserve">  2002(Bukjeju)</t>
  </si>
  <si>
    <t xml:space="preserve">  2003(Bukjeju)</t>
  </si>
  <si>
    <t xml:space="preserve">  2004(Bukjeju)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</si>
  <si>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>)</t>
    </r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</si>
  <si>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월별</t>
    </r>
  </si>
  <si>
    <t>Year &amp;
 Month</t>
  </si>
  <si>
    <t>연별 및 시별</t>
  </si>
  <si>
    <t>2 0 0 5</t>
  </si>
  <si>
    <t>2 0  0 5</t>
  </si>
  <si>
    <t>2 0  0 5</t>
  </si>
  <si>
    <t>연별</t>
  </si>
  <si>
    <t>연별</t>
  </si>
  <si>
    <t>Year</t>
  </si>
  <si>
    <t xml:space="preserve">                 Note : 1) Includes Taiwan 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</si>
  <si>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</si>
  <si>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t>(Unit : case)</t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</si>
  <si>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국적</t>
    </r>
  </si>
  <si>
    <t>Year &amp;</t>
  </si>
  <si>
    <t>Nationality</t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</si>
  <si>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> 
   Foreign Bride's Nationality</t>
    </r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</si>
  <si>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국적
</t>
    </r>
    <r>
      <rPr>
        <sz val="10"/>
        <color indexed="8"/>
        <rFont val="Arial"/>
        <family val="2"/>
      </rPr>
      <t>     Foreign Bridegroom's Nationality</t>
    </r>
  </si>
  <si>
    <r>
      <t>한국인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혼인종류
</t>
    </r>
    <r>
      <rPr>
        <sz val="10"/>
        <color indexed="8"/>
        <rFont val="Arial"/>
        <family val="2"/>
      </rPr>
      <t>      Previous Marital Status of Korean Bridegroom</t>
    </r>
  </si>
  <si>
    <r>
      <t>한국인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혼인종류
</t>
    </r>
    <r>
      <rPr>
        <sz val="10"/>
        <color indexed="8"/>
        <rFont val="Arial"/>
        <family val="2"/>
      </rPr>
      <t>         Previous Marital Status of Korean Bride</t>
    </r>
  </si>
  <si>
    <t xml:space="preserve"> </t>
  </si>
  <si>
    <r>
      <t xml:space="preserve">사별후
</t>
    </r>
    <r>
      <rPr>
        <sz val="10"/>
        <color indexed="8"/>
        <rFont val="Arial"/>
        <family val="2"/>
      </rPr>
      <t>Widowed</t>
    </r>
  </si>
  <si>
    <r>
      <t xml:space="preserve">이혼후
</t>
    </r>
    <r>
      <rPr>
        <sz val="10"/>
        <color indexed="8"/>
        <rFont val="Arial"/>
        <family val="2"/>
      </rPr>
      <t>Divorced</t>
    </r>
  </si>
  <si>
    <t>2 0 0 6</t>
  </si>
  <si>
    <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국</t>
    </r>
  </si>
  <si>
    <t>베트남</t>
  </si>
  <si>
    <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본</t>
    </r>
  </si>
  <si>
    <t>필리핀</t>
  </si>
  <si>
    <t>몽골</t>
  </si>
  <si>
    <t>우즈벡</t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</si>
  <si>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</si>
  <si>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 xml:space="preserve">13. </t>
    </r>
    <r>
      <rPr>
        <b/>
        <sz val="18"/>
        <rFont val="굴림"/>
        <family val="3"/>
      </rPr>
      <t>주요국적별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등록현황</t>
    </r>
    <r>
      <rPr>
        <b/>
        <sz val="18"/>
        <rFont val="Arial"/>
        <family val="2"/>
      </rPr>
      <t xml:space="preserve">      Registered Foreigners by Major Nationality</t>
    </r>
  </si>
  <si>
    <r>
      <t>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Total</t>
    </r>
  </si>
  <si>
    <r>
      <t>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     Japan</t>
    </r>
  </si>
  <si>
    <r>
      <t>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United States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</si>
  <si>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국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China</t>
    </r>
  </si>
  <si>
    <r>
      <t>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다</t>
    </r>
    <r>
      <rPr>
        <sz val="10"/>
        <rFont val="Arial"/>
        <family val="2"/>
      </rPr>
      <t xml:space="preserve">    Canada</t>
    </r>
  </si>
  <si>
    <t>남</t>
  </si>
  <si>
    <t>여</t>
  </si>
  <si>
    <t>Sub-total</t>
  </si>
  <si>
    <t>Male</t>
  </si>
  <si>
    <t>Female</t>
  </si>
  <si>
    <r>
      <t>인도네시아</t>
    </r>
    <r>
      <rPr>
        <sz val="10"/>
        <rFont val="Arial"/>
        <family val="2"/>
      </rPr>
      <t xml:space="preserve">  Indonesia</t>
    </r>
  </si>
  <si>
    <r>
      <t>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Russia</t>
    </r>
  </si>
  <si>
    <r>
      <t>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핀</t>
    </r>
    <r>
      <rPr>
        <sz val="10"/>
        <rFont val="Arial"/>
        <family val="2"/>
      </rPr>
      <t xml:space="preserve">    Philippines</t>
    </r>
  </si>
  <si>
    <r>
      <t>호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Australia</t>
    </r>
  </si>
  <si>
    <r>
      <t>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 Others</t>
    </r>
  </si>
  <si>
    <t>계</t>
  </si>
  <si>
    <t>남</t>
  </si>
  <si>
    <t>여</t>
  </si>
  <si>
    <t>Sub-total</t>
  </si>
  <si>
    <t>Male</t>
  </si>
  <si>
    <t>Female</t>
  </si>
  <si>
    <t>Unit : case</t>
  </si>
  <si>
    <t>일본</t>
  </si>
  <si>
    <t>중국</t>
  </si>
  <si>
    <t>미국</t>
  </si>
  <si>
    <t>필리핀</t>
  </si>
  <si>
    <t>베트남</t>
  </si>
  <si>
    <t>태국</t>
  </si>
  <si>
    <t>러시아</t>
  </si>
  <si>
    <t>몽골</t>
  </si>
  <si>
    <t>기타</t>
  </si>
  <si>
    <t>Japan</t>
  </si>
  <si>
    <t>China</t>
  </si>
  <si>
    <t>USA</t>
  </si>
  <si>
    <t>Philippines</t>
  </si>
  <si>
    <t>Vietnam</t>
  </si>
  <si>
    <t>Thailand</t>
  </si>
  <si>
    <t>Russia</t>
  </si>
  <si>
    <t>Mongol</t>
  </si>
  <si>
    <t>Others</t>
  </si>
  <si>
    <t>독일</t>
  </si>
  <si>
    <t>캐나다</t>
  </si>
  <si>
    <t>프랑스</t>
  </si>
  <si>
    <t>호주</t>
  </si>
  <si>
    <t>파키스탄</t>
  </si>
  <si>
    <t>Germany</t>
  </si>
  <si>
    <t>Canada</t>
  </si>
  <si>
    <t>France</t>
  </si>
  <si>
    <t>Australia</t>
  </si>
  <si>
    <t>pakistan</t>
  </si>
  <si>
    <t>초혼</t>
  </si>
  <si>
    <t>재혼</t>
  </si>
  <si>
    <t>미상</t>
  </si>
  <si>
    <t>1st Marriage</t>
  </si>
  <si>
    <t>Remarriage Total</t>
  </si>
  <si>
    <t>Unknown</t>
  </si>
  <si>
    <r>
      <t xml:space="preserve">15. </t>
    </r>
    <r>
      <rPr>
        <b/>
        <sz val="18"/>
        <color indexed="8"/>
        <rFont val="한양신명조,한컴돋움"/>
        <family val="3"/>
      </rPr>
      <t>혼인종류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국적별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혼인
</t>
    </r>
    <r>
      <rPr>
        <b/>
        <sz val="18"/>
        <color indexed="8"/>
        <rFont val="Arial"/>
        <family val="2"/>
      </rPr>
      <t>Marriages by previous marital status and foreigner's nationality</t>
    </r>
  </si>
  <si>
    <t>우주벡</t>
  </si>
  <si>
    <t>Uzbekistan</t>
  </si>
  <si>
    <t>-</t>
  </si>
  <si>
    <t>-</t>
  </si>
  <si>
    <t>대학</t>
  </si>
  <si>
    <t>대학교</t>
  </si>
  <si>
    <t>대학원</t>
  </si>
  <si>
    <t xml:space="preserve"> 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</si>
  <si>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</si>
  <si>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Elementary</t>
  </si>
  <si>
    <t>Middle</t>
  </si>
  <si>
    <t>High</t>
  </si>
  <si>
    <t>Junior</t>
  </si>
  <si>
    <t>Graduate</t>
  </si>
  <si>
    <t>School</t>
  </si>
  <si>
    <t>College</t>
  </si>
  <si>
    <t>University</t>
  </si>
  <si>
    <t>attending</t>
  </si>
  <si>
    <t>1 9 8 0</t>
  </si>
  <si>
    <t>…</t>
  </si>
  <si>
    <t>1 9 8 5</t>
  </si>
  <si>
    <t>1 9 9 0</t>
  </si>
  <si>
    <r>
      <t>6 ~9</t>
    </r>
    <r>
      <rPr>
        <sz val="10"/>
        <rFont val="굴림"/>
        <family val="3"/>
      </rPr>
      <t>세</t>
    </r>
  </si>
  <si>
    <r>
      <t>10 ~14</t>
    </r>
    <r>
      <rPr>
        <sz val="10"/>
        <rFont val="굴림"/>
        <family val="3"/>
      </rPr>
      <t>세</t>
    </r>
  </si>
  <si>
    <r>
      <t xml:space="preserve">7. </t>
    </r>
    <r>
      <rPr>
        <b/>
        <sz val="18"/>
        <rFont val="굴림"/>
        <family val="3"/>
      </rPr>
      <t>주택점유형태별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가구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일반가구</t>
    </r>
    <r>
      <rPr>
        <b/>
        <sz val="18"/>
        <rFont val="Arial"/>
        <family val="2"/>
      </rPr>
      <t>)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Ordinary Households by Type of Occupancy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</si>
  <si>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>)</t>
    </r>
  </si>
  <si>
    <t>(Unit : household)</t>
  </si>
  <si>
    <t>계</t>
  </si>
  <si>
    <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집</t>
    </r>
  </si>
  <si>
    <r>
      <t>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</si>
  <si>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t>보증부월세</t>
  </si>
  <si>
    <t>무보증월세</t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</si>
  <si>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세</t>
    </r>
    <r>
      <rPr>
        <vertAlign val="superscript"/>
        <sz val="10"/>
        <rFont val="Arial"/>
        <family val="2"/>
      </rPr>
      <t>1)</t>
    </r>
  </si>
  <si>
    <r>
      <t>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</si>
  <si>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</si>
  <si>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Lump-sum
deposit</t>
  </si>
  <si>
    <t>Monthly rent</t>
  </si>
  <si>
    <t>Monthly rent
for lump sum</t>
  </si>
  <si>
    <t>Total</t>
  </si>
  <si>
    <t>Owned</t>
  </si>
  <si>
    <t>for rent</t>
  </si>
  <si>
    <t>with deposit</t>
  </si>
  <si>
    <t>without deposit</t>
  </si>
  <si>
    <t>payment of the
rental period
in advance</t>
  </si>
  <si>
    <t>Free rent</t>
  </si>
  <si>
    <t>Unknown</t>
  </si>
  <si>
    <t>1 9 8 0</t>
  </si>
  <si>
    <t>1 9 8 5</t>
  </si>
  <si>
    <t xml:space="preserve">1 9 8 5 </t>
  </si>
  <si>
    <t>1 9 9 0</t>
  </si>
  <si>
    <t>1 9 9 5</t>
  </si>
  <si>
    <t>1 9 9 5</t>
  </si>
  <si>
    <t>2 0 0 0</t>
  </si>
  <si>
    <t>2 0 0 5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</si>
  <si>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</si>
  <si>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</si>
  <si>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</si>
  <si>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</si>
  <si>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 xml:space="preserve">8. </t>
    </r>
    <r>
      <rPr>
        <b/>
        <sz val="18"/>
        <rFont val="굴림"/>
        <family val="3"/>
      </rPr>
      <t>사용방수별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가구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일반가구</t>
    </r>
    <r>
      <rPr>
        <b/>
        <sz val="18"/>
        <rFont val="Arial"/>
        <family val="2"/>
      </rPr>
      <t>)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Ordinary Households by Rooms Used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</si>
  <si>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>)</t>
    </r>
  </si>
  <si>
    <t>(Unit : household)</t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</si>
  <si>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    Number of rooms used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</si>
  <si>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</si>
  <si>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6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</si>
  <si>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6 or more</t>
  </si>
  <si>
    <t>1  9  8  0</t>
  </si>
  <si>
    <t>1  9  8  5</t>
  </si>
  <si>
    <t>1  9  9  0</t>
  </si>
  <si>
    <t>1  9  9  5</t>
  </si>
  <si>
    <t xml:space="preserve">2 0 0 0 </t>
  </si>
  <si>
    <t>2 0 0 0</t>
  </si>
  <si>
    <t xml:space="preserve">2 0 0 5 </t>
  </si>
  <si>
    <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</si>
  <si>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t xml:space="preserve">   Jeju-si</t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</si>
  <si>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</si>
  <si>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  Seogwipo-Si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</si>
  <si>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쌍</t>
    </r>
    <r>
      <rPr>
        <sz val="10"/>
        <rFont val="Arial"/>
        <family val="2"/>
      </rPr>
      <t>)</t>
    </r>
  </si>
  <si>
    <t>(Unit : person, couple)</t>
  </si>
  <si>
    <t>계</t>
  </si>
  <si>
    <t>Total</t>
  </si>
  <si>
    <t>Female</t>
  </si>
  <si>
    <t>Marriage</t>
  </si>
  <si>
    <t>Divorce</t>
  </si>
  <si>
    <t>2 0 0 6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</si>
  <si>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</si>
  <si>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</si>
  <si>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</si>
  <si>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</si>
  <si>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</si>
  <si>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</si>
  <si>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</si>
  <si>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</si>
  <si>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</si>
  <si>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</si>
  <si>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</si>
  <si>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</si>
  <si>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(단위 : 세대, 명)</t>
  </si>
  <si>
    <t>(Unit : household, person)</t>
  </si>
  <si>
    <t>세대당인구</t>
  </si>
  <si>
    <t>households</t>
  </si>
  <si>
    <t>2 0 0 3</t>
  </si>
  <si>
    <t>Number of</t>
  </si>
  <si>
    <t>인  구  Population</t>
  </si>
  <si>
    <t>인구증가율</t>
  </si>
  <si>
    <r>
      <t>세 대</t>
    </r>
    <r>
      <rPr>
        <vertAlign val="superscript"/>
        <sz val="10"/>
        <rFont val="돋움"/>
        <family val="3"/>
      </rPr>
      <t>1)</t>
    </r>
  </si>
  <si>
    <t>(%)</t>
  </si>
  <si>
    <t>총 수</t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</si>
  <si>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</si>
  <si>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</si>
  <si>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</si>
  <si>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</si>
  <si>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</si>
  <si>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</si>
  <si>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</si>
  <si>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</si>
  <si>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</si>
  <si>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</si>
  <si>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</si>
  <si>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</si>
  <si>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</si>
  <si>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</si>
  <si>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</si>
  <si>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</si>
  <si>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</si>
  <si>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t>2 0 0 6</t>
  </si>
  <si>
    <t>(58,518)</t>
  </si>
  <si>
    <t>(63,879)</t>
  </si>
  <si>
    <t>(55,212)</t>
  </si>
  <si>
    <t>(58,927)</t>
  </si>
  <si>
    <t>(53,370)</t>
  </si>
  <si>
    <t>(55,435)</t>
  </si>
  <si>
    <t/>
  </si>
  <si>
    <t>Population</t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</si>
  <si>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Population  Trend(Cond'd)</t>
    </r>
  </si>
  <si>
    <t>(Unit : household, person)</t>
  </si>
  <si>
    <t>남</t>
  </si>
  <si>
    <t>여</t>
  </si>
  <si>
    <t>households</t>
  </si>
  <si>
    <t>Male</t>
  </si>
  <si>
    <t>Female</t>
  </si>
  <si>
    <t>Total</t>
  </si>
  <si>
    <r>
      <t xml:space="preserve">3. </t>
    </r>
    <r>
      <rPr>
        <b/>
        <sz val="18"/>
        <rFont val="굴림"/>
        <family val="3"/>
      </rPr>
      <t>읍면동별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 xml:space="preserve">    Households and Population by Eup, Myeon and Dong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</si>
  <si>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세대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</si>
  <si>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</si>
  <si>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  Total</t>
    </r>
  </si>
  <si>
    <r>
      <t>한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Korean</t>
    </r>
  </si>
  <si>
    <r>
      <t>외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   Foreigner</t>
    </r>
  </si>
  <si>
    <r>
      <t>65</t>
    </r>
    <r>
      <rPr>
        <sz val="10"/>
        <rFont val="돋움"/>
        <family val="3"/>
      </rPr>
      <t>세이상</t>
    </r>
  </si>
  <si>
    <r>
      <t>인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Population</t>
    </r>
  </si>
  <si>
    <t>고령자</t>
  </si>
  <si>
    <t>Number of</t>
  </si>
  <si>
    <t>Person 65</t>
  </si>
  <si>
    <t>years old</t>
  </si>
  <si>
    <t>and over</t>
  </si>
  <si>
    <r>
      <t>제</t>
    </r>
    <r>
      <rPr>
        <b/>
        <sz val="11"/>
        <color indexed="10"/>
        <rFont val="Arial"/>
        <family val="2"/>
      </rPr>
      <t xml:space="preserve">     </t>
    </r>
    <r>
      <rPr>
        <b/>
        <sz val="11"/>
        <color indexed="10"/>
        <rFont val="굴림"/>
        <family val="3"/>
      </rPr>
      <t>주</t>
    </r>
    <r>
      <rPr>
        <b/>
        <sz val="11"/>
        <color indexed="10"/>
        <rFont val="Arial"/>
        <family val="2"/>
      </rPr>
      <t xml:space="preserve">    </t>
    </r>
    <r>
      <rPr>
        <b/>
        <sz val="11"/>
        <color indexed="10"/>
        <rFont val="굴림"/>
        <family val="3"/>
      </rPr>
      <t>시</t>
    </r>
  </si>
  <si>
    <t xml:space="preserve"> Jeju-si</t>
  </si>
  <si>
    <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</si>
  <si>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Hallim-eup</t>
  </si>
  <si>
    <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</si>
  <si>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Aewol-eup</t>
  </si>
  <si>
    <r>
      <t>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</si>
  <si>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Gujwa-eup</t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</si>
  <si>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</si>
  <si>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Jocheon-eup</t>
  </si>
  <si>
    <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</si>
  <si>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Hangyeong-myeon</t>
  </si>
  <si>
    <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</si>
  <si>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Chuja-myeon</t>
  </si>
  <si>
    <r>
      <t>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</si>
  <si>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Udo-myeon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</si>
  <si>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</si>
  <si>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Ildo 1-dong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</si>
  <si>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</si>
  <si>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Ildo 2-dong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</si>
  <si>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</si>
  <si>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Ido 1-dong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</si>
  <si>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</si>
  <si>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Ido 2-dong</t>
  </si>
  <si>
    <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</si>
  <si>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Samdo 1-dong</t>
  </si>
  <si>
    <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</si>
  <si>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Samdo 2-dong</t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</si>
  <si>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</si>
  <si>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Yongdam 1-dong</t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</si>
  <si>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</si>
  <si>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Yongdam 2-dong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</si>
  <si>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</si>
  <si>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Geonip-dong</t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</si>
  <si>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</si>
  <si>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Hwabuk-dong</t>
  </si>
  <si>
    <r>
      <t>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</si>
  <si>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Samyang-dong</t>
  </si>
  <si>
    <r>
      <t>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</si>
  <si>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Bonggae-dong</t>
  </si>
  <si>
    <r>
      <t>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</si>
  <si>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Ara-dong</t>
  </si>
  <si>
    <r>
      <t>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</si>
  <si>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Ora-dong</t>
  </si>
  <si>
    <r>
      <t>연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동</t>
    </r>
  </si>
  <si>
    <t xml:space="preserve">  Yeon-dong</t>
  </si>
  <si>
    <r>
      <t>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</si>
  <si>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Nohyeong-dong</t>
  </si>
  <si>
    <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</si>
  <si>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Oedo-dong</t>
  </si>
  <si>
    <r>
      <t>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</si>
  <si>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Iho-dong</t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</si>
  <si>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</si>
  <si>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Dodu-dong</t>
  </si>
  <si>
    <t>Population</t>
  </si>
  <si>
    <t>Composition</t>
  </si>
  <si>
    <t>2 0 0 5</t>
  </si>
  <si>
    <t>Total</t>
  </si>
  <si>
    <t>남</t>
  </si>
  <si>
    <t>Male</t>
  </si>
  <si>
    <t>여</t>
  </si>
  <si>
    <t>1 9 9 5</t>
  </si>
  <si>
    <t>2 0 0 5</t>
  </si>
  <si>
    <t>Composition</t>
  </si>
  <si>
    <t>Male</t>
  </si>
  <si>
    <t xml:space="preserve">1 9 9 5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</si>
  <si>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2005 </t>
    </r>
    <r>
      <rPr>
        <sz val="10"/>
        <rFont val="굴림"/>
        <family val="3"/>
      </rPr>
      <t>인구주택총조사보고서」</t>
    </r>
  </si>
  <si>
    <r>
      <t xml:space="preserve">Source : National Statistical Office, </t>
    </r>
    <r>
      <rPr>
        <sz val="10"/>
        <rFont val="굴림"/>
        <family val="3"/>
      </rPr>
      <t>「</t>
    </r>
    <r>
      <rPr>
        <sz val="10"/>
        <rFont val="Arial"/>
        <family val="2"/>
      </rPr>
      <t>2005 Population and Housing Census Report</t>
    </r>
    <r>
      <rPr>
        <sz val="10"/>
        <rFont val="굴림"/>
        <family val="3"/>
      </rPr>
      <t>」</t>
    </r>
  </si>
  <si>
    <r>
      <t xml:space="preserve">5. </t>
    </r>
    <r>
      <rPr>
        <b/>
        <sz val="18"/>
        <rFont val="굴림"/>
        <family val="3"/>
      </rPr>
      <t>혼인상태별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(15</t>
    </r>
    <r>
      <rPr>
        <b/>
        <sz val="18"/>
        <rFont val="굴림"/>
        <family val="3"/>
      </rPr>
      <t>세이상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)        Population by Marital Status(15 years old and over)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</si>
  <si>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</si>
  <si>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</si>
  <si>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계</t>
    </r>
    <r>
      <rPr>
        <sz val="10"/>
        <rFont val="Arial"/>
        <family val="2"/>
      </rPr>
      <t xml:space="preserve">          Total</t>
    </r>
  </si>
  <si>
    <r>
      <t>남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   Male</t>
    </r>
  </si>
  <si>
    <r>
      <t>여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Female</t>
    </r>
  </si>
  <si>
    <t>유배우</t>
  </si>
  <si>
    <r>
      <t>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</si>
  <si>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혼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</si>
  <si>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혼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</si>
  <si>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</si>
  <si>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Never</t>
  </si>
  <si>
    <t>Married</t>
  </si>
  <si>
    <t>Widowed</t>
  </si>
  <si>
    <t>Divorced</t>
  </si>
  <si>
    <t>married</t>
  </si>
  <si>
    <t>Unknown</t>
  </si>
  <si>
    <t xml:space="preserve">1 9 8 0 </t>
  </si>
  <si>
    <t>-</t>
  </si>
  <si>
    <t xml:space="preserve">1 9 8 5 </t>
  </si>
  <si>
    <t xml:space="preserve">1 9 9 0 </t>
  </si>
  <si>
    <t>2 0 0 0</t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</si>
  <si>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</si>
  <si>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</si>
  <si>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</si>
  <si>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</si>
  <si>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</si>
  <si>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</si>
  <si>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</si>
  <si>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</si>
  <si>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</si>
  <si>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</si>
  <si>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</si>
  <si>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</si>
  <si>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</si>
  <si>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</si>
  <si>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</si>
  <si>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2005 </t>
    </r>
    <r>
      <rPr>
        <sz val="10"/>
        <rFont val="굴림"/>
        <family val="3"/>
      </rPr>
      <t>인구주택총조사보고서」</t>
    </r>
  </si>
  <si>
    <r>
      <t xml:space="preserve">6.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(6</t>
    </r>
    <r>
      <rPr>
        <b/>
        <sz val="18"/>
        <rFont val="굴림"/>
        <family val="3"/>
      </rPr>
      <t>세이상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)   Population by Educational Attainment(6 years old and over)</t>
    </r>
  </si>
  <si>
    <t>계</t>
  </si>
  <si>
    <r>
      <t>재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학</t>
    </r>
    <r>
      <rPr>
        <vertAlign val="superscript"/>
        <sz val="10"/>
        <rFont val="Arial"/>
        <family val="2"/>
      </rPr>
      <t xml:space="preserve">1)   </t>
    </r>
    <r>
      <rPr>
        <sz val="10"/>
        <rFont val="Arial"/>
        <family val="2"/>
      </rPr>
      <t xml:space="preserve">                 Attendance</t>
    </r>
  </si>
  <si>
    <r>
      <t>졸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     Graduated</t>
    </r>
  </si>
  <si>
    <r>
      <t>중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퇴</t>
    </r>
    <r>
      <rPr>
        <sz val="10"/>
        <rFont val="Arial"/>
        <family val="2"/>
      </rPr>
      <t xml:space="preserve">             Not    Completed</t>
    </r>
  </si>
  <si>
    <t>미취학</t>
  </si>
  <si>
    <t>초등학교</t>
  </si>
  <si>
    <t>중학교</t>
  </si>
  <si>
    <t>고등학교</t>
  </si>
  <si>
    <r>
      <t>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           Birth</t>
    </r>
  </si>
  <si>
    <r>
      <t>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       Death</t>
    </r>
  </si>
  <si>
    <r>
      <t>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인</t>
    </r>
  </si>
  <si>
    <r>
      <t>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혼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</si>
  <si>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</si>
  <si>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 xml:space="preserve">  1</t>
    </r>
    <r>
      <rPr>
        <sz val="10"/>
        <rFont val="돋움"/>
        <family val="3"/>
      </rPr>
      <t>월</t>
    </r>
  </si>
  <si>
    <r>
      <t xml:space="preserve">  2</t>
    </r>
    <r>
      <rPr>
        <sz val="10"/>
        <rFont val="돋움"/>
        <family val="3"/>
      </rPr>
      <t>월</t>
    </r>
  </si>
  <si>
    <r>
      <t xml:space="preserve">  3</t>
    </r>
    <r>
      <rPr>
        <sz val="10"/>
        <rFont val="돋움"/>
        <family val="3"/>
      </rPr>
      <t>월</t>
    </r>
  </si>
  <si>
    <r>
      <t xml:space="preserve">  4</t>
    </r>
    <r>
      <rPr>
        <sz val="10"/>
        <rFont val="돋움"/>
        <family val="3"/>
      </rPr>
      <t>월</t>
    </r>
  </si>
  <si>
    <r>
      <t xml:space="preserve">  5</t>
    </r>
    <r>
      <rPr>
        <sz val="10"/>
        <rFont val="돋움"/>
        <family val="3"/>
      </rPr>
      <t>월</t>
    </r>
  </si>
  <si>
    <r>
      <t xml:space="preserve">  6</t>
    </r>
    <r>
      <rPr>
        <sz val="10"/>
        <rFont val="돋움"/>
        <family val="3"/>
      </rPr>
      <t>월</t>
    </r>
  </si>
  <si>
    <r>
      <t xml:space="preserve">  7</t>
    </r>
    <r>
      <rPr>
        <sz val="10"/>
        <rFont val="돋움"/>
        <family val="3"/>
      </rPr>
      <t>월</t>
    </r>
  </si>
  <si>
    <r>
      <t xml:space="preserve">  8</t>
    </r>
    <r>
      <rPr>
        <sz val="10"/>
        <rFont val="돋움"/>
        <family val="3"/>
      </rPr>
      <t>월</t>
    </r>
  </si>
  <si>
    <r>
      <t xml:space="preserve">  9</t>
    </r>
    <r>
      <rPr>
        <sz val="10"/>
        <rFont val="돋움"/>
        <family val="3"/>
      </rPr>
      <t>월</t>
    </r>
  </si>
  <si>
    <r>
      <t>10</t>
    </r>
    <r>
      <rPr>
        <sz val="10"/>
        <rFont val="돋움"/>
        <family val="3"/>
      </rPr>
      <t>월</t>
    </r>
  </si>
  <si>
    <r>
      <t>11</t>
    </r>
    <r>
      <rPr>
        <sz val="10"/>
        <rFont val="돋움"/>
        <family val="3"/>
      </rPr>
      <t>월</t>
    </r>
  </si>
  <si>
    <r>
      <t>12</t>
    </r>
    <r>
      <rPr>
        <sz val="10"/>
        <rFont val="돋움"/>
        <family val="3"/>
      </rPr>
      <t>월</t>
    </r>
  </si>
  <si>
    <r>
      <t xml:space="preserve">9.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태</t>
    </r>
    <r>
      <rPr>
        <b/>
        <sz val="18"/>
        <rFont val="Arial"/>
        <family val="2"/>
      </rPr>
      <t xml:space="preserve">    Vital Statistics</t>
    </r>
  </si>
  <si>
    <t>(Unit : person, %)</t>
  </si>
  <si>
    <t>Total migrants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</si>
  <si>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</si>
  <si>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</si>
  <si>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2  0  0  1</t>
  </si>
  <si>
    <t>2  0  0  2</t>
  </si>
  <si>
    <t>2  0  0  3</t>
  </si>
  <si>
    <t>2  0  0  4</t>
  </si>
  <si>
    <r>
      <t xml:space="preserve">10-1. </t>
    </r>
    <r>
      <rPr>
        <b/>
        <sz val="18"/>
        <rFont val="굴림"/>
        <family val="3"/>
      </rPr>
      <t>시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인구이동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  Migration by Si</t>
    </r>
  </si>
  <si>
    <r>
      <t>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동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</si>
  <si>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내</t>
    </r>
  </si>
  <si>
    <r>
      <t>시</t>
    </r>
    <r>
      <rPr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</si>
  <si>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</si>
  <si>
    <r>
      <t>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</si>
  <si>
    <t>Intra-Si</t>
  </si>
  <si>
    <t>Inter-Si</t>
  </si>
  <si>
    <t>Inter-Metropolitan City and Province</t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</si>
  <si>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</si>
  <si>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</si>
  <si>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</si>
  <si>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</si>
  <si>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t>Net-migrants</t>
  </si>
  <si>
    <t>In-migrants</t>
  </si>
  <si>
    <t>Out-migrants</t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</si>
  <si>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</si>
  <si>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>Migration</t>
  </si>
  <si>
    <t>rate</t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</si>
  <si>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굴림"/>
        <family val="3"/>
      </rPr>
      <t>주민등록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전출입신고에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의한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자료이며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시내이동은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전입인구를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기준으로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하였음</t>
    </r>
  </si>
  <si>
    <t xml:space="preserve"> Note : 1) The figures of migrants are based on resident registration; </t>
  </si>
  <si>
    <t xml:space="preserve">               and Intra-Si, Gun migrants are based on in-migranting population</t>
  </si>
  <si>
    <t>계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</si>
  <si>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</si>
  <si>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</si>
  <si>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</si>
  <si>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</si>
  <si>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</si>
  <si>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</si>
  <si>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</si>
  <si>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</si>
  <si>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</si>
  <si>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</si>
  <si>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</si>
  <si>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</si>
  <si>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</si>
  <si>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</si>
  <si>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Busan</t>
  </si>
  <si>
    <t>Daegu</t>
  </si>
  <si>
    <t>Incheon</t>
  </si>
  <si>
    <t>Gwangju</t>
  </si>
  <si>
    <t>Daejeon</t>
  </si>
  <si>
    <t>Ulsan</t>
  </si>
  <si>
    <t>Gyeong-gi</t>
  </si>
  <si>
    <t>Gang</t>
  </si>
  <si>
    <t>Chung</t>
  </si>
  <si>
    <t>Jeon</t>
  </si>
  <si>
    <t>Gyeong</t>
  </si>
  <si>
    <t>Total</t>
  </si>
  <si>
    <t>-won</t>
  </si>
  <si>
    <t>-buk</t>
  </si>
  <si>
    <t>-nam</t>
  </si>
  <si>
    <r>
      <t>Migrants, by Place of Origin(Other provinces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Jeju)</t>
    </r>
  </si>
  <si>
    <t>서울</t>
  </si>
  <si>
    <t>Seoul</t>
  </si>
  <si>
    <t xml:space="preserve"> </t>
  </si>
  <si>
    <t>-buk</t>
  </si>
  <si>
    <t>2  0  0  5</t>
  </si>
  <si>
    <t>2  0  0  6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</si>
  <si>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</si>
  <si>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</si>
  <si>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</si>
  <si>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</si>
  <si>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</si>
  <si>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</si>
  <si>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</si>
  <si>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</si>
  <si>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</si>
  <si>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</si>
  <si>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</si>
  <si>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</si>
  <si>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</si>
  <si>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</si>
  <si>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</si>
  <si>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</si>
  <si>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</si>
  <si>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</si>
  <si>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</si>
  <si>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</si>
  <si>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</si>
  <si>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</si>
  <si>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</si>
  <si>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</si>
  <si>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>12.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전출지별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제주→타시도</t>
    </r>
    <r>
      <rPr>
        <b/>
        <sz val="18"/>
        <color indexed="8"/>
        <rFont val="Arial"/>
        <family val="2"/>
      </rPr>
      <t>)</t>
    </r>
  </si>
  <si>
    <r>
      <t>Migrants, by Place of Destination(Jeju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Other provinces)</t>
    </r>
  </si>
  <si>
    <t>자료 :통계청, 종합민원실</t>
  </si>
  <si>
    <t>Source : National Statistical Office, Civil Services Department</t>
  </si>
  <si>
    <t xml:space="preserve">   주 : 1) 외국인 세대수 제외('98년부터적용)</t>
  </si>
  <si>
    <t>Note : 1) Foreign households excluded (since 1998)</t>
  </si>
  <si>
    <t xml:space="preserve">         ※ 는 인구주택총조사(외국인 제외), 그외는 상주인구조사 결과임.1991년 이후는 주민등록</t>
  </si>
  <si>
    <t xml:space="preserve">             인구통계 결과임(외국인 포함)</t>
  </si>
  <si>
    <r>
      <t xml:space="preserve">2.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주민등록</t>
    </r>
    <r>
      <rPr>
        <b/>
        <sz val="18"/>
        <rFont val="Arial"/>
        <family val="2"/>
      </rPr>
      <t>)    Households and Population by Si(Resident Registration)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</si>
  <si>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세대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</si>
  <si>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세대수</t>
    </r>
    <r>
      <rPr>
        <vertAlign val="superscript"/>
        <sz val="10"/>
        <rFont val="Arial"/>
        <family val="2"/>
      </rPr>
      <t>1)</t>
    </r>
  </si>
  <si>
    <r>
      <t>인</t>
    </r>
    <r>
      <rPr>
        <sz val="10"/>
        <rFont val="Arial"/>
        <family val="2"/>
      </rPr>
      <t xml:space="preserve">          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          Population</t>
    </r>
  </si>
  <si>
    <t>세대당</t>
  </si>
  <si>
    <r>
      <t>65</t>
    </r>
    <r>
      <rPr>
        <sz val="10"/>
        <rFont val="돋움"/>
        <family val="3"/>
      </rPr>
      <t>세이상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</si>
  <si>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</si>
  <si>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 Total</t>
    </r>
  </si>
  <si>
    <r>
      <t>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Korean</t>
    </r>
  </si>
  <si>
    <r>
      <t>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Foreigner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</si>
  <si>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</si>
  <si>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</si>
  <si>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  <r>
      <rPr>
        <sz val="10"/>
        <rFont val="Arial"/>
        <family val="2"/>
      </rP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</si>
  <si>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 xml:space="preserve">Person </t>
  </si>
  <si>
    <t>Person</t>
  </si>
  <si>
    <t>Number of</t>
  </si>
  <si>
    <t>per</t>
  </si>
  <si>
    <t>65 years</t>
  </si>
  <si>
    <t>households</t>
  </si>
  <si>
    <t>household</t>
  </si>
  <si>
    <t>old and over</t>
  </si>
  <si>
    <t>density</t>
  </si>
  <si>
    <t>Area</t>
  </si>
  <si>
    <r>
      <t>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</si>
  <si>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</si>
  <si>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</si>
  <si>
    <t>Seogwipo-si</t>
  </si>
  <si>
    <r>
      <t xml:space="preserve">        1) 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세대수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('98</t>
    </r>
    <r>
      <rPr>
        <sz val="10"/>
        <rFont val="돋움"/>
        <family val="3"/>
      </rPr>
      <t>년부터적용</t>
    </r>
    <r>
      <rPr>
        <sz val="10"/>
        <rFont val="Arial"/>
        <family val="2"/>
      </rPr>
      <t>)</t>
    </r>
  </si>
  <si>
    <t xml:space="preserve">          1) Foreign households excluded(since '98)</t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</si>
  <si>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vertAlign val="superscript"/>
        <sz val="10"/>
        <rFont val="Arial"/>
        <family val="2"/>
      </rPr>
      <t>1)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</si>
  <si>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Population</t>
    </r>
  </si>
  <si>
    <r>
      <t>65</t>
    </r>
    <r>
      <rPr>
        <sz val="10"/>
        <rFont val="돋움"/>
        <family val="3"/>
      </rPr>
      <t>세이상
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</si>
  <si>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(%)</t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</si>
  <si>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</si>
  <si>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</si>
  <si>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</si>
  <si>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</si>
  <si>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</si>
  <si>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</si>
  <si>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</si>
  <si>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</si>
  <si>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</si>
  <si>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</si>
  <si>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</si>
  <si>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</si>
  <si>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</si>
  <si>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</si>
  <si>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</si>
  <si>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</si>
  <si>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</si>
  <si>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</si>
  <si>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</si>
  <si>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-</t>
  </si>
  <si>
    <t>1 9 7 3</t>
  </si>
  <si>
    <t>1 9 7 4</t>
  </si>
  <si>
    <t>1 9 7 5</t>
  </si>
  <si>
    <r>
      <t>1 9 7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</si>
  <si>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1 9 7 6</t>
  </si>
  <si>
    <r>
      <t>1 9 7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</si>
  <si>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1 9 7 7</t>
  </si>
  <si>
    <r>
      <t>1 9 7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</si>
  <si>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1 9 7 8</t>
  </si>
  <si>
    <r>
      <t>1 9 7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</si>
  <si>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1 9 7 9</t>
  </si>
  <si>
    <r>
      <t>1 9 7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</si>
  <si>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1 9 8 0</t>
  </si>
  <si>
    <r>
      <t>1 9 8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</si>
  <si>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(58,518)</t>
  </si>
  <si>
    <t>(63,879)</t>
  </si>
  <si>
    <t>1 9 8 1</t>
  </si>
  <si>
    <r>
      <t>1 9 8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</si>
  <si>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1 9 8 2</t>
  </si>
  <si>
    <r>
      <t>1 9 8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</si>
  <si>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1 9 8 3</t>
  </si>
  <si>
    <r>
      <t>1 9 8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</si>
  <si>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1 9 8 4</t>
  </si>
  <si>
    <r>
      <t>1 9 8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</si>
  <si>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1 9 8 5</t>
  </si>
  <si>
    <r>
      <t>1 9 8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</si>
  <si>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(55,212)</t>
  </si>
  <si>
    <t>(58,927)</t>
  </si>
  <si>
    <t>1 9 8 6</t>
  </si>
  <si>
    <r>
      <t>1 9 8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</si>
  <si>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1 9 8 7</t>
  </si>
  <si>
    <r>
      <t>1 9 8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</si>
  <si>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1 9 8 8</t>
  </si>
  <si>
    <t>1 9 8 9</t>
  </si>
  <si>
    <r>
      <t>1 9 8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</si>
  <si>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돋움"/>
        <family val="3"/>
      </rPr>
      <t>통계청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종합민원실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</si>
  <si>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세대수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('98</t>
    </r>
    <r>
      <rPr>
        <sz val="10"/>
        <rFont val="돋움"/>
        <family val="3"/>
      </rPr>
      <t>년부터적용</t>
    </r>
    <r>
      <rPr>
        <sz val="10"/>
        <rFont val="Arial"/>
        <family val="2"/>
      </rPr>
      <t>)</t>
    </r>
  </si>
  <si>
    <r>
      <t xml:space="preserve">         </t>
    </r>
    <r>
      <rPr>
        <sz val="10"/>
        <rFont val="돋움"/>
        <family val="3"/>
      </rPr>
      <t>※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인구주택총조사</t>
    </r>
    <r>
      <rPr>
        <sz val="10"/>
        <rFont val="Arial"/>
        <family val="2"/>
      </rPr>
      <t>(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 xml:space="preserve">), </t>
    </r>
    <r>
      <rPr>
        <sz val="10"/>
        <rFont val="돋움"/>
        <family val="3"/>
      </rPr>
      <t>그외는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상주인구조사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결과임</t>
    </r>
    <r>
      <rPr>
        <sz val="10"/>
        <rFont val="Arial"/>
        <family val="2"/>
      </rPr>
      <t>.1991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이후는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주민등록</t>
    </r>
  </si>
  <si>
    <r>
      <t xml:space="preserve">             </t>
    </r>
    <r>
      <rPr>
        <sz val="10"/>
        <rFont val="돋움"/>
        <family val="3"/>
      </rPr>
      <t>인구통계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결과임</t>
    </r>
    <r>
      <rPr>
        <sz val="10"/>
        <rFont val="Arial"/>
        <family val="2"/>
      </rPr>
      <t>(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>)</t>
    </r>
  </si>
  <si>
    <t xml:space="preserve">       Source : National Statistical Office, Civil Services Department</t>
  </si>
  <si>
    <t>Femal</t>
  </si>
  <si>
    <t>0~4years old</t>
  </si>
  <si>
    <t>5~9years old</t>
  </si>
  <si>
    <r>
      <t>자료</t>
    </r>
    <r>
      <rPr>
        <sz val="10"/>
        <rFont val="Arial"/>
        <family val="2"/>
      </rPr>
      <t xml:space="preserve"> :</t>
    </r>
    <r>
      <rPr>
        <sz val="10"/>
        <rFont val="돋움"/>
        <family val="3"/>
      </rPr>
      <t>종합민원실</t>
    </r>
    <r>
      <rPr>
        <sz val="10"/>
        <rFont val="Arial"/>
        <family val="2"/>
      </rPr>
      <t>,</t>
    </r>
    <r>
      <rPr>
        <sz val="10"/>
        <rFont val="돋움"/>
        <family val="3"/>
      </rPr>
      <t>「</t>
    </r>
    <r>
      <rPr>
        <sz val="10"/>
        <rFont val="Arial"/>
        <family val="2"/>
      </rPr>
      <t>2006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주민등록인구통계보고서」</t>
    </r>
  </si>
  <si>
    <t>Source : Civil Services Department</t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</si>
  <si>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</si>
  <si>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</si>
  <si>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</si>
  <si>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</si>
  <si>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2 0 0 5</t>
  </si>
  <si>
    <t>2 0 0 5</t>
  </si>
  <si>
    <t>2  0  0  6</t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</si>
  <si>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굴림"/>
        <family val="3"/>
      </rPr>
      <t>대만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포함</t>
    </r>
  </si>
  <si>
    <t>Year</t>
  </si>
  <si>
    <t xml:space="preserve">    Note : 2006. 12. 31 based on resident registration data(Including foreigners)</t>
  </si>
  <si>
    <r>
      <t>Source : Civil Services Department,</t>
    </r>
    <r>
      <rPr>
        <sz val="10"/>
        <rFont val="돋움"/>
        <family val="3"/>
      </rPr>
      <t>「</t>
    </r>
    <r>
      <rPr>
        <sz val="10"/>
        <rFont val="Arial"/>
        <family val="2"/>
      </rPr>
      <t>2006. 12. 31 based on resident registration data</t>
    </r>
    <r>
      <rPr>
        <sz val="10"/>
        <rFont val="돋움"/>
        <family val="3"/>
      </rPr>
      <t>」</t>
    </r>
  </si>
  <si>
    <t xml:space="preserve"> 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</si>
  <si>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</si>
  <si>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연  별</t>
  </si>
  <si>
    <t>인구밀도</t>
  </si>
  <si>
    <r>
      <t>1 9 7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</si>
  <si>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종합민원실</t>
    </r>
    <r>
      <rPr>
        <sz val="10"/>
        <rFont val="Arial"/>
        <family val="2"/>
      </rPr>
      <t>,</t>
    </r>
    <r>
      <rPr>
        <sz val="10"/>
        <rFont val="돋움"/>
        <family val="3"/>
      </rPr>
      <t>「</t>
    </r>
    <r>
      <rPr>
        <sz val="10"/>
        <rFont val="Arial"/>
        <family val="2"/>
      </rPr>
      <t>2006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주민등록인구통계보고서」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</si>
  <si>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2006. 12. 31 </t>
    </r>
    <r>
      <rPr>
        <sz val="10"/>
        <rFont val="돋움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결과임</t>
    </r>
    <r>
      <rPr>
        <sz val="10"/>
        <rFont val="Arial"/>
        <family val="2"/>
      </rPr>
      <t>(</t>
    </r>
    <r>
      <rPr>
        <sz val="10"/>
        <rFont val="돋움"/>
        <family val="3"/>
      </rPr>
      <t>외국인포함</t>
    </r>
    <r>
      <rPr>
        <sz val="10"/>
        <rFont val="Arial"/>
        <family val="2"/>
      </rPr>
      <t>)</t>
    </r>
  </si>
  <si>
    <t>연별 및 시별</t>
  </si>
  <si>
    <t>Year &amp; City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</si>
  <si>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</si>
  <si>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t>Year &amp; Eup
Myeon Dong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</si>
  <si>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</si>
  <si>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is for households population on resident registration(foreigners excluded)</t>
  </si>
  <si>
    <t xml:space="preserve">                                                                                                               </t>
  </si>
  <si>
    <t xml:space="preserve">     </t>
  </si>
  <si>
    <r>
      <t>4.</t>
    </r>
    <r>
      <rPr>
        <b/>
        <sz val="18"/>
        <rFont val="돋움"/>
        <family val="3"/>
      </rPr>
      <t>연령</t>
    </r>
    <r>
      <rPr>
        <b/>
        <sz val="18"/>
        <rFont val="Arial"/>
        <family val="2"/>
      </rPr>
      <t>(5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계급</t>
    </r>
    <r>
      <rPr>
        <b/>
        <sz val="18"/>
        <rFont val="Arial"/>
        <family val="2"/>
      </rPr>
      <t xml:space="preserve">) 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성별인구</t>
    </r>
    <r>
      <rPr>
        <b/>
        <sz val="18"/>
        <rFont val="Arial"/>
        <family val="2"/>
      </rPr>
      <t xml:space="preserve">  Population by Age (5-year age group) and Gender</t>
    </r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</si>
  <si>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</si>
  <si>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</si>
  <si>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r>
      <t>1995(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</si>
  <si>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1995(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</si>
  <si>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2000(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</si>
  <si>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</si>
  <si>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</si>
  <si>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</si>
  <si>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</si>
  <si>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</si>
  <si>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</si>
  <si>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</si>
  <si>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</si>
  <si>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구성비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</si>
  <si>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</si>
  <si>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구성비</t>
  </si>
  <si>
    <r>
      <t>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</t>
    </r>
  </si>
  <si>
    <r>
      <t>인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</rPr>
      <t>구</t>
    </r>
  </si>
  <si>
    <t>Age &amp; sex</t>
  </si>
  <si>
    <t>Population</t>
  </si>
  <si>
    <t>Composition</t>
  </si>
  <si>
    <t>Femal</t>
  </si>
  <si>
    <t>남</t>
  </si>
  <si>
    <t>여</t>
  </si>
  <si>
    <r>
      <t>2000(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</si>
  <si>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</si>
  <si>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연령및성별</t>
  </si>
  <si>
    <t>인구</t>
  </si>
  <si>
    <t>age &amp; sex</t>
  </si>
  <si>
    <t>45~49years old</t>
  </si>
  <si>
    <t>50~54years old</t>
  </si>
  <si>
    <t>55~59years old</t>
  </si>
  <si>
    <t>60~64years old</t>
  </si>
  <si>
    <t>65~69years old</t>
  </si>
  <si>
    <t>70~74years old</t>
  </si>
  <si>
    <t>75~79years old</t>
  </si>
  <si>
    <t>80~84years old</t>
  </si>
  <si>
    <t>85years old and over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</si>
  <si>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외국인제외</t>
    </r>
  </si>
  <si>
    <r>
      <t>45~49</t>
    </r>
    <r>
      <rPr>
        <sz val="10"/>
        <color indexed="48"/>
        <rFont val="돋움"/>
        <family val="3"/>
      </rPr>
      <t>세</t>
    </r>
  </si>
  <si>
    <r>
      <t>50~54</t>
    </r>
    <r>
      <rPr>
        <sz val="10"/>
        <color indexed="48"/>
        <rFont val="돋움"/>
        <family val="3"/>
      </rPr>
      <t>세</t>
    </r>
  </si>
  <si>
    <r>
      <t>55~59</t>
    </r>
    <r>
      <rPr>
        <sz val="10"/>
        <color indexed="48"/>
        <rFont val="돋움"/>
        <family val="3"/>
      </rPr>
      <t>세</t>
    </r>
  </si>
  <si>
    <r>
      <t>60~64</t>
    </r>
    <r>
      <rPr>
        <sz val="10"/>
        <color indexed="48"/>
        <rFont val="돋움"/>
        <family val="3"/>
      </rPr>
      <t>세</t>
    </r>
  </si>
  <si>
    <r>
      <t>65~69</t>
    </r>
    <r>
      <rPr>
        <sz val="10"/>
        <color indexed="48"/>
        <rFont val="돋움"/>
        <family val="3"/>
      </rPr>
      <t>세</t>
    </r>
  </si>
  <si>
    <r>
      <t>70~74</t>
    </r>
    <r>
      <rPr>
        <sz val="10"/>
        <color indexed="48"/>
        <rFont val="돋움"/>
        <family val="3"/>
      </rPr>
      <t>세</t>
    </r>
  </si>
  <si>
    <r>
      <t>75~79</t>
    </r>
    <r>
      <rPr>
        <sz val="10"/>
        <color indexed="48"/>
        <rFont val="돋움"/>
        <family val="3"/>
      </rPr>
      <t>세</t>
    </r>
  </si>
  <si>
    <r>
      <t>80~84</t>
    </r>
    <r>
      <rPr>
        <sz val="10"/>
        <color indexed="48"/>
        <rFont val="돋움"/>
        <family val="3"/>
      </rPr>
      <t>세</t>
    </r>
  </si>
  <si>
    <r>
      <t>85</t>
    </r>
    <r>
      <rPr>
        <sz val="10"/>
        <color indexed="48"/>
        <rFont val="돋움"/>
        <family val="3"/>
      </rPr>
      <t>세이상</t>
    </r>
  </si>
  <si>
    <r>
      <t>연령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및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성별</t>
    </r>
  </si>
  <si>
    <r>
      <t>1995(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</si>
  <si>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1995(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</si>
  <si>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2000(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</si>
  <si>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2000(</t>
    </r>
    <r>
      <rPr>
        <sz val="9"/>
        <rFont val="돋움"/>
        <family val="3"/>
      </rPr>
      <t>북제주군</t>
    </r>
    <r>
      <rPr>
        <sz val="9"/>
        <rFont val="Arial"/>
        <family val="2"/>
      </rPr>
      <t xml:space="preserve">) </t>
    </r>
  </si>
  <si>
    <r>
      <t>2001(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</si>
  <si>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2001(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</si>
  <si>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2002(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</si>
  <si>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2002(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</si>
  <si>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2003(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</si>
  <si>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2003(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</si>
  <si>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</si>
  <si>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</si>
  <si>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</si>
  <si>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</si>
  <si>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r>
      <t>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구</t>
    </r>
  </si>
  <si>
    <r>
      <t>인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돋움"/>
        <family val="3"/>
      </rPr>
      <t>구</t>
    </r>
  </si>
  <si>
    <r>
      <t>0~4</t>
    </r>
    <r>
      <rPr>
        <sz val="9"/>
        <color indexed="48"/>
        <rFont val="돋움"/>
        <family val="3"/>
      </rPr>
      <t>세</t>
    </r>
  </si>
  <si>
    <r>
      <t>5~9</t>
    </r>
    <r>
      <rPr>
        <sz val="9"/>
        <color indexed="48"/>
        <rFont val="돋움"/>
        <family val="3"/>
      </rPr>
      <t>세</t>
    </r>
  </si>
  <si>
    <r>
      <t>10~14</t>
    </r>
    <r>
      <rPr>
        <sz val="9"/>
        <color indexed="48"/>
        <rFont val="돋움"/>
        <family val="3"/>
      </rPr>
      <t>세</t>
    </r>
  </si>
  <si>
    <t>10~14years old</t>
  </si>
  <si>
    <r>
      <t>15~19</t>
    </r>
    <r>
      <rPr>
        <sz val="9"/>
        <color indexed="48"/>
        <rFont val="돋움"/>
        <family val="3"/>
      </rPr>
      <t>세</t>
    </r>
  </si>
  <si>
    <t>15~19years old</t>
  </si>
  <si>
    <r>
      <t>20</t>
    </r>
    <r>
      <rPr>
        <sz val="9"/>
        <color indexed="48"/>
        <rFont val="돋움"/>
        <family val="3"/>
      </rPr>
      <t>세</t>
    </r>
    <r>
      <rPr>
        <sz val="9"/>
        <color indexed="48"/>
        <rFont val="Arial"/>
        <family val="2"/>
      </rPr>
      <t>~24</t>
    </r>
    <r>
      <rPr>
        <sz val="9"/>
        <color indexed="48"/>
        <rFont val="돋움"/>
        <family val="3"/>
      </rPr>
      <t>세</t>
    </r>
  </si>
  <si>
    <t>20~24years old</t>
  </si>
  <si>
    <r>
      <t>25</t>
    </r>
    <r>
      <rPr>
        <sz val="9"/>
        <color indexed="48"/>
        <rFont val="돋움"/>
        <family val="3"/>
      </rPr>
      <t>세</t>
    </r>
    <r>
      <rPr>
        <sz val="9"/>
        <color indexed="48"/>
        <rFont val="Arial"/>
        <family val="2"/>
      </rPr>
      <t>~29</t>
    </r>
    <r>
      <rPr>
        <sz val="9"/>
        <color indexed="48"/>
        <rFont val="돋움"/>
        <family val="3"/>
      </rPr>
      <t>세</t>
    </r>
  </si>
  <si>
    <t>25~29years old</t>
  </si>
  <si>
    <r>
      <t>30~34</t>
    </r>
    <r>
      <rPr>
        <sz val="9"/>
        <color indexed="48"/>
        <rFont val="돋움"/>
        <family val="3"/>
      </rPr>
      <t>세</t>
    </r>
  </si>
  <si>
    <t>30~34years old</t>
  </si>
  <si>
    <t>남</t>
  </si>
  <si>
    <t>여</t>
  </si>
  <si>
    <r>
      <t>35~39</t>
    </r>
    <r>
      <rPr>
        <sz val="9"/>
        <color indexed="48"/>
        <rFont val="돋움"/>
        <family val="3"/>
      </rPr>
      <t>세</t>
    </r>
  </si>
  <si>
    <t>35~39years old</t>
  </si>
  <si>
    <r>
      <t>40~44</t>
    </r>
    <r>
      <rPr>
        <sz val="9"/>
        <color indexed="48"/>
        <rFont val="돋움"/>
        <family val="3"/>
      </rPr>
      <t>세</t>
    </r>
  </si>
  <si>
    <t>40~44years old</t>
  </si>
  <si>
    <r>
      <t xml:space="preserve">   </t>
    </r>
    <r>
      <rPr>
        <sz val="9"/>
        <rFont val="돋움"/>
        <family val="3"/>
      </rPr>
      <t>주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외국인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제외</t>
    </r>
  </si>
  <si>
    <t>note : foreign excluded</t>
  </si>
  <si>
    <t xml:space="preserve">Note : Foreigners excluded 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</si>
  <si>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</si>
  <si>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</si>
  <si>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통계청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「</t>
    </r>
    <r>
      <rPr>
        <sz val="9"/>
        <rFont val="Arial"/>
        <family val="2"/>
      </rPr>
      <t xml:space="preserve">2005 </t>
    </r>
    <r>
      <rPr>
        <sz val="9"/>
        <rFont val="굴림"/>
        <family val="3"/>
      </rPr>
      <t>인구주택총조사보고서」</t>
    </r>
  </si>
  <si>
    <r>
      <t>Source : National Statistical Office,</t>
    </r>
    <r>
      <rPr>
        <sz val="9"/>
        <rFont val="굴림"/>
        <family val="3"/>
      </rPr>
      <t>「</t>
    </r>
    <r>
      <rPr>
        <sz val="9"/>
        <rFont val="Arial"/>
        <family val="2"/>
      </rPr>
      <t>2005 Population and Housing Census Report</t>
    </r>
    <r>
      <rPr>
        <sz val="9"/>
        <rFont val="굴림"/>
        <family val="3"/>
      </rPr>
      <t>」</t>
    </r>
  </si>
  <si>
    <t>Note : Foreigners excluded, Excluding Completion of Study</t>
  </si>
  <si>
    <r>
      <t xml:space="preserve">        1) </t>
    </r>
    <r>
      <rPr>
        <sz val="9"/>
        <rFont val="굴림"/>
        <family val="3"/>
      </rPr>
      <t>휴학은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재학에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포함</t>
    </r>
  </si>
  <si>
    <t xml:space="preserve">        1) Includes temporary absence from school</t>
  </si>
  <si>
    <r>
      <t xml:space="preserve">        2)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  <r>
      <rPr>
        <sz val="9"/>
        <rFont val="Arial"/>
        <family val="2"/>
      </rPr>
      <t>.</t>
    </r>
  </si>
  <si>
    <r>
      <t xml:space="preserve"> 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외국인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제외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수료인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경우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미포함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</si>
  <si>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 2005 </t>
    </r>
    <r>
      <rPr>
        <sz val="10"/>
        <rFont val="굴림"/>
        <family val="3"/>
      </rPr>
      <t>인구주택총조사보고서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」</t>
    </r>
  </si>
  <si>
    <r>
      <t xml:space="preserve">         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 2005 Population and Housing Census Report </t>
    </r>
    <r>
      <rPr>
        <sz val="10"/>
        <rFont val="굴림"/>
        <family val="3"/>
      </rPr>
      <t>」</t>
    </r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</si>
  <si>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1985 </t>
    </r>
    <r>
      <rPr>
        <sz val="10"/>
        <rFont val="굴림"/>
        <family val="3"/>
      </rPr>
      <t>사글세</t>
    </r>
    <r>
      <rPr>
        <sz val="10"/>
        <rFont val="Arial"/>
        <family val="2"/>
      </rPr>
      <t xml:space="preserve"> = </t>
    </r>
    <r>
      <rPr>
        <sz val="10"/>
        <rFont val="굴림"/>
        <family val="3"/>
      </rPr>
      <t>사글세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보증부월세</t>
    </r>
  </si>
  <si>
    <r>
      <t xml:space="preserve">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</si>
  <si>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</si>
  <si>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1 9 7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</si>
  <si>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7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</si>
  <si>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</si>
  <si>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</si>
  <si>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</si>
  <si>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</si>
  <si>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</si>
  <si>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</si>
  <si>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</si>
  <si>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</si>
  <si>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</si>
  <si>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</si>
  <si>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</si>
  <si>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</si>
  <si>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</si>
  <si>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</si>
  <si>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</si>
  <si>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연 별</t>
  </si>
  <si>
    <t>인구밀도</t>
  </si>
  <si>
    <r>
      <t>2 0 0 1 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</si>
  <si>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2 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</si>
  <si>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3 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</si>
  <si>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4 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</si>
  <si>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 0 0 1 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</si>
  <si>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 0 0 2 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</si>
  <si>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 0 0 3 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</si>
  <si>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 0 0 4 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</si>
  <si>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</t>
    </r>
    <r>
      <rPr>
        <sz val="10"/>
        <color indexed="8"/>
        <rFont val="굴림"/>
        <family val="3"/>
      </rPr>
      <t>월</t>
    </r>
  </si>
  <si>
    <t>Jan.</t>
  </si>
  <si>
    <r>
      <t>2</t>
    </r>
    <r>
      <rPr>
        <sz val="10"/>
        <color indexed="8"/>
        <rFont val="굴림"/>
        <family val="3"/>
      </rPr>
      <t>월</t>
    </r>
  </si>
  <si>
    <t>Feb.</t>
  </si>
  <si>
    <r>
      <t>3</t>
    </r>
    <r>
      <rPr>
        <sz val="10"/>
        <color indexed="8"/>
        <rFont val="굴림"/>
        <family val="3"/>
      </rPr>
      <t>월</t>
    </r>
  </si>
  <si>
    <t>Mar.</t>
  </si>
  <si>
    <r>
      <t>4</t>
    </r>
    <r>
      <rPr>
        <sz val="10"/>
        <color indexed="8"/>
        <rFont val="굴림"/>
        <family val="3"/>
      </rPr>
      <t>월</t>
    </r>
  </si>
  <si>
    <t>Apr.</t>
  </si>
  <si>
    <r>
      <t>5</t>
    </r>
    <r>
      <rPr>
        <sz val="10"/>
        <color indexed="8"/>
        <rFont val="굴림"/>
        <family val="3"/>
      </rPr>
      <t>월</t>
    </r>
  </si>
  <si>
    <t>May</t>
  </si>
  <si>
    <r>
      <t>6</t>
    </r>
    <r>
      <rPr>
        <sz val="10"/>
        <color indexed="8"/>
        <rFont val="굴림"/>
        <family val="3"/>
      </rPr>
      <t>월</t>
    </r>
  </si>
  <si>
    <t>June</t>
  </si>
  <si>
    <r>
      <t>7</t>
    </r>
    <r>
      <rPr>
        <sz val="10"/>
        <color indexed="8"/>
        <rFont val="굴림"/>
        <family val="3"/>
      </rPr>
      <t>월</t>
    </r>
  </si>
  <si>
    <t>July</t>
  </si>
  <si>
    <r>
      <t>8</t>
    </r>
    <r>
      <rPr>
        <sz val="10"/>
        <color indexed="8"/>
        <rFont val="굴림"/>
        <family val="3"/>
      </rPr>
      <t>월</t>
    </r>
  </si>
  <si>
    <t>Aug.</t>
  </si>
  <si>
    <r>
      <t>9</t>
    </r>
    <r>
      <rPr>
        <sz val="10"/>
        <color indexed="8"/>
        <rFont val="굴림"/>
        <family val="3"/>
      </rPr>
      <t>월</t>
    </r>
  </si>
  <si>
    <t>Sept.</t>
  </si>
  <si>
    <r>
      <t>10</t>
    </r>
    <r>
      <rPr>
        <sz val="10"/>
        <color indexed="8"/>
        <rFont val="굴림"/>
        <family val="3"/>
      </rPr>
      <t>월</t>
    </r>
  </si>
  <si>
    <t>Oct.</t>
  </si>
  <si>
    <r>
      <t>11</t>
    </r>
    <r>
      <rPr>
        <sz val="10"/>
        <color indexed="8"/>
        <rFont val="굴림"/>
        <family val="3"/>
      </rPr>
      <t>월</t>
    </r>
  </si>
  <si>
    <t>Nov.</t>
  </si>
  <si>
    <r>
      <t>12</t>
    </r>
    <r>
      <rPr>
        <sz val="10"/>
        <color indexed="8"/>
        <rFont val="굴림"/>
        <family val="3"/>
      </rPr>
      <t>월</t>
    </r>
  </si>
  <si>
    <t>Dec.</t>
  </si>
  <si>
    <t>2  0  0  6</t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</si>
  <si>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</si>
  <si>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</si>
  <si>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</si>
  <si>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</si>
  <si>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11.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</t>
    </r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</si>
  <si>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</si>
  <si>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</si>
  <si>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</si>
  <si>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</si>
  <si>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14. </t>
    </r>
    <r>
      <rPr>
        <b/>
        <sz val="18"/>
        <color indexed="8"/>
        <rFont val="한양신명조,한컴돋움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국적별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</t>
    </r>
    <r>
      <rPr>
        <b/>
        <sz val="18"/>
        <color indexed="8"/>
        <rFont val="Arial"/>
        <family val="2"/>
      </rPr>
      <t>  Marriages by foreigner's nationality</t>
    </r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</si>
  <si>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>       Foreign Bride's Nationality</t>
    </r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</si>
  <si>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 xml:space="preserve">     Foreign Bridegroom's Nationality </t>
    </r>
  </si>
  <si>
    <t>Source : National Statistical Office</t>
  </si>
  <si>
    <t xml:space="preserve">   주 :  제주특별자치도 전체 수치임</t>
  </si>
  <si>
    <t xml:space="preserve">                  Source : National Statistical Office</t>
  </si>
  <si>
    <t>(53,370)</t>
  </si>
  <si>
    <t>(55,435)</t>
  </si>
  <si>
    <t>(48,574)</t>
  </si>
  <si>
    <t>(49,835)</t>
  </si>
  <si>
    <r>
      <t>1 9 7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</si>
  <si>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</si>
  <si>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</si>
  <si>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</si>
  <si>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</si>
  <si>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</si>
  <si>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</si>
  <si>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</si>
  <si>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</si>
  <si>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</si>
  <si>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</si>
  <si>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</si>
  <si>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</si>
  <si>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</si>
  <si>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</si>
  <si>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</si>
  <si>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</si>
  <si>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</si>
  <si>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</si>
  <si>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</si>
  <si>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</si>
  <si>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</si>
  <si>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</si>
  <si>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</si>
  <si>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</si>
  <si>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</si>
  <si>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</si>
  <si>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</si>
  <si>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</si>
  <si>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</si>
  <si>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</si>
  <si>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</si>
  <si>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1 9 9 0</t>
  </si>
  <si>
    <t>1 9 9 1</t>
  </si>
  <si>
    <t>1 9 9 2</t>
  </si>
  <si>
    <t>1 9 9 3</t>
  </si>
  <si>
    <t>1 9 9 4</t>
  </si>
  <si>
    <t>1 9 9 5</t>
  </si>
  <si>
    <t>1 9 9 6</t>
  </si>
  <si>
    <t>1 9 9 7</t>
  </si>
  <si>
    <t>1 9 9 8</t>
  </si>
  <si>
    <t>1 9 9 9</t>
  </si>
  <si>
    <t>2 0 0 0</t>
  </si>
  <si>
    <t>2 0 0 1</t>
  </si>
  <si>
    <t>2 0 0 2</t>
  </si>
  <si>
    <t>2 0 0 3</t>
  </si>
  <si>
    <t>2 0 0 4</t>
  </si>
  <si>
    <t>2 0 0 4</t>
  </si>
  <si>
    <t>-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</si>
  <si>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 xml:space="preserve">연령
</t>
    </r>
    <r>
      <rPr>
        <sz val="10"/>
        <rFont val="Arial"/>
        <family val="2"/>
      </rPr>
      <t>Year &amp; Age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</si>
  <si>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</si>
  <si>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</si>
  <si>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2 0 0 6</t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</si>
  <si>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                Population  Trend</t>
    </r>
  </si>
  <si>
    <r>
      <t>Ⅲ</t>
    </r>
    <r>
      <rPr>
        <b/>
        <sz val="22"/>
        <rFont val="Arial"/>
        <family val="2"/>
      </rPr>
      <t xml:space="preserve">.  </t>
    </r>
    <r>
      <rPr>
        <b/>
        <sz val="22"/>
        <rFont val="돋움"/>
        <family val="3"/>
      </rPr>
      <t>인</t>
    </r>
    <r>
      <rPr>
        <b/>
        <sz val="22"/>
        <rFont val="Arial"/>
        <family val="2"/>
      </rPr>
      <t xml:space="preserve">          </t>
    </r>
    <r>
      <rPr>
        <b/>
        <sz val="22"/>
        <rFont val="돋움"/>
        <family val="3"/>
      </rPr>
      <t>구</t>
    </r>
    <r>
      <rPr>
        <b/>
        <sz val="22"/>
        <rFont val="Arial"/>
        <family val="2"/>
      </rPr>
      <t xml:space="preserve">               POPULATION</t>
    </r>
  </si>
  <si>
    <t>Korean</t>
  </si>
  <si>
    <t>Male</t>
  </si>
  <si>
    <t>years old</t>
  </si>
  <si>
    <t>and over</t>
  </si>
  <si>
    <t xml:space="preserve">Person 65 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</si>
  <si>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세대수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(98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적용</t>
    </r>
    <r>
      <rPr>
        <sz val="10"/>
        <rFont val="Arial"/>
        <family val="2"/>
      </rPr>
      <t>)</t>
    </r>
  </si>
  <si>
    <t>Note : 1) foreign households excluded(since 1998)</t>
  </si>
  <si>
    <r>
      <t>자료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종합민원실</t>
    </r>
    <r>
      <rPr>
        <sz val="9"/>
        <rFont val="Arial"/>
        <family val="2"/>
      </rPr>
      <t>, 2006</t>
    </r>
    <r>
      <rPr>
        <sz val="9"/>
        <rFont val="돋움"/>
        <family val="3"/>
      </rPr>
      <t>년도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주민등록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인구통계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보고서</t>
    </r>
  </si>
  <si>
    <r>
      <t xml:space="preserve">    source : Civil Services Department,</t>
    </r>
    <r>
      <rPr>
        <sz val="9"/>
        <rFont val="돋움"/>
        <family val="3"/>
      </rPr>
      <t>「</t>
    </r>
    <r>
      <rPr>
        <sz val="9"/>
        <rFont val="Arial"/>
        <family val="2"/>
      </rPr>
      <t xml:space="preserve">2006 Population and Housing Census Report </t>
    </r>
    <r>
      <rPr>
        <sz val="9"/>
        <rFont val="돋움"/>
        <family val="3"/>
      </rPr>
      <t>」</t>
    </r>
  </si>
  <si>
    <r>
      <t>4.</t>
    </r>
    <r>
      <rPr>
        <b/>
        <sz val="18"/>
        <rFont val="돋움"/>
        <family val="3"/>
      </rPr>
      <t>연령</t>
    </r>
    <r>
      <rPr>
        <b/>
        <sz val="18"/>
        <rFont val="Arial"/>
        <family val="2"/>
      </rPr>
      <t>(5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계급</t>
    </r>
    <r>
      <rPr>
        <b/>
        <sz val="18"/>
        <rFont val="Arial"/>
        <family val="2"/>
      </rPr>
      <t xml:space="preserve">) 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성별인구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Population by Age (5-year age group) and Gender(cont'd)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</si>
  <si>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종합민원실</t>
    </r>
    <r>
      <rPr>
        <sz val="10"/>
        <rFont val="Arial"/>
        <family val="2"/>
      </rPr>
      <t>, 2006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주민등록인구통계보고서</t>
    </r>
  </si>
  <si>
    <r>
      <t xml:space="preserve">                                                                                   Source : Civil Services Department,</t>
    </r>
    <r>
      <rPr>
        <sz val="10"/>
        <rFont val="돋움"/>
        <family val="3"/>
      </rPr>
      <t>「</t>
    </r>
    <r>
      <rPr>
        <sz val="10"/>
        <rFont val="Arial"/>
        <family val="2"/>
      </rPr>
      <t xml:space="preserve">2006 Population and Housing Census Report </t>
    </r>
    <r>
      <rPr>
        <sz val="10"/>
        <rFont val="돋움"/>
        <family val="3"/>
      </rPr>
      <t>」</t>
    </r>
  </si>
  <si>
    <t xml:space="preserve">        Note : Foreigners excluded</t>
  </si>
  <si>
    <r>
      <t xml:space="preserve">   Source : National Statistical Office, </t>
    </r>
    <r>
      <rPr>
        <sz val="10"/>
        <rFont val="굴림"/>
        <family val="3"/>
      </rPr>
      <t>「</t>
    </r>
    <r>
      <rPr>
        <sz val="10"/>
        <rFont val="Arial"/>
        <family val="2"/>
      </rPr>
      <t>2005 Population and Housing Census Report</t>
    </r>
    <r>
      <rPr>
        <sz val="10"/>
        <rFont val="굴림"/>
        <family val="3"/>
      </rPr>
      <t>」</t>
    </r>
  </si>
  <si>
    <t>,Civil Services Department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</si>
  <si>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「</t>
    </r>
    <r>
      <rPr>
        <sz val="10"/>
        <rFont val="Arial"/>
        <family val="2"/>
      </rPr>
      <t xml:space="preserve">2005 </t>
    </r>
    <r>
      <rPr>
        <sz val="10"/>
        <rFont val="돋움"/>
        <family val="3"/>
      </rPr>
      <t>인구동태통계연보」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종합민원실</t>
    </r>
  </si>
  <si>
    <r>
      <t>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>2002 Annual Report On Live Births And Deaths Statistics</t>
    </r>
    <r>
      <rPr>
        <sz val="10"/>
        <rFont val="굴림"/>
        <family val="3"/>
      </rPr>
      <t>」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</si>
  <si>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인구동향과</t>
    </r>
  </si>
  <si>
    <t>자료 : 통계청 인구동향과</t>
  </si>
  <si>
    <t>Source : National Statistical Office</t>
  </si>
  <si>
    <t>Source : National Statistical Office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</si>
  <si>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혁신기획관실</t>
    </r>
  </si>
  <si>
    <t>Vietnam</t>
  </si>
  <si>
    <t>Philippines</t>
  </si>
  <si>
    <t>Mongol</t>
  </si>
  <si>
    <t>Uzbekt</t>
  </si>
  <si>
    <t xml:space="preserve">             Source : Jeju Special Self-Governing Province Innovation &amp; Planning Div.</t>
  </si>
</sst>
</file>

<file path=xl/styles.xml><?xml version="1.0" encoding="utf-8"?>
<styleSheet xmlns="http://schemas.openxmlformats.org/spreadsheetml/2006/main">
  <numFmts count="4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#,##0_ &quot;    &quot;"/>
    <numFmt numFmtId="179" formatCode="0.00_ "/>
    <numFmt numFmtId="180" formatCode="0.0;[Red]0.0"/>
    <numFmt numFmtId="181" formatCode="0.00;[Red]0.00"/>
    <numFmt numFmtId="182" formatCode="0_);[Red]\(0\)"/>
    <numFmt numFmtId="183" formatCode="#,##0_);[Red]\(#,##0\)"/>
    <numFmt numFmtId="184" formatCode="_ * #,##0_ ;_ * \-#,##0_ ;_ * &quot;-&quot;_ ;_ @_ "/>
    <numFmt numFmtId="185" formatCode="#,##0.00_);[Red]\(#,##0.00\)"/>
    <numFmt numFmtId="186" formatCode="#,##0.00_ "/>
    <numFmt numFmtId="187" formatCode="0_ "/>
    <numFmt numFmtId="188" formatCode="#,##0.0_);[Red]\(#,##0.0\)"/>
    <numFmt numFmtId="189" formatCode="0.00_);[Red]\(0.00\)"/>
    <numFmt numFmtId="190" formatCode="0.00_);\(0.00\)"/>
    <numFmt numFmtId="191" formatCode="#,##0_ "/>
    <numFmt numFmtId="192" formatCode="#,##0.0;[Red]#,##0.0"/>
    <numFmt numFmtId="193" formatCode="#,##0_ &quot;     &quot;"/>
    <numFmt numFmtId="194" formatCode="#,##0\ ;&quot;△&quot;#,##0\ ;\-\ \ ;"/>
    <numFmt numFmtId="195" formatCode="#,##0;[Red]#,##0"/>
    <numFmt numFmtId="196" formatCode="#,##0.00;[Red]#,##0.00"/>
    <numFmt numFmtId="197" formatCode="#,##0.0_ "/>
    <numFmt numFmtId="198" formatCode="#,##0\ "/>
    <numFmt numFmtId="199" formatCode="#,##0.00_ &quot;     &quot;"/>
    <numFmt numFmtId="200" formatCode="#,##0;&quot;△&quot;#,##0"/>
    <numFmt numFmtId="201" formatCode="#,##0;&quot;△&quot;#,##0;\-;"/>
    <numFmt numFmtId="202" formatCode="0.0"/>
    <numFmt numFmtId="203" formatCode="#,##0\ \ \ ;&quot;△&quot;#,##0\ \ \ ;\-\ \ \ ;"/>
    <numFmt numFmtId="204" formatCode="0.0;&quot;△&quot;0.0;\-;"/>
    <numFmt numFmtId="205" formatCode="#,##0.0;&quot;△&quot;#,##0.0"/>
    <numFmt numFmtId="206" formatCode="#,##0;;\-\ "/>
    <numFmt numFmtId="207" formatCode="#,##0;;\-"/>
    <numFmt numFmtId="208" formatCode="0.0_);[Red]\(0.0\)"/>
    <numFmt numFmtId="209" formatCode="#,##0.0"/>
    <numFmt numFmtId="210" formatCode="\-"/>
    <numFmt numFmtId="211" formatCode="_ * #,##0.00_ ;_ * \-#,##0.00_ ;_ * &quot;-&quot;_ ;_ @_ "/>
    <numFmt numFmtId="212" formatCode="0,000.00"/>
  </numFmts>
  <fonts count="55">
    <font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sz val="20"/>
      <name val="돋움"/>
      <family val="3"/>
    </font>
    <font>
      <sz val="11"/>
      <color indexed="8"/>
      <name val="돋움"/>
      <family val="3"/>
    </font>
    <font>
      <b/>
      <sz val="18"/>
      <name val="Arial"/>
      <family val="2"/>
    </font>
    <font>
      <sz val="18"/>
      <name val="Arial"/>
      <family val="2"/>
    </font>
    <font>
      <sz val="10"/>
      <name val="돋움"/>
      <family val="3"/>
    </font>
    <font>
      <sz val="12"/>
      <name val="바탕체"/>
      <family val="1"/>
    </font>
    <font>
      <b/>
      <sz val="14"/>
      <name val="바탕체"/>
      <family val="1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sz val="12"/>
      <name val="돋움"/>
      <family val="3"/>
    </font>
    <font>
      <vertAlign val="superscript"/>
      <sz val="10"/>
      <name val="돋움"/>
      <family val="3"/>
    </font>
    <font>
      <sz val="16"/>
      <name val="Arial"/>
      <family val="2"/>
    </font>
    <font>
      <sz val="10"/>
      <name val="Arial"/>
      <family val="2"/>
    </font>
    <font>
      <sz val="10"/>
      <name val="굴림"/>
      <family val="3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굴림"/>
      <family val="3"/>
    </font>
    <font>
      <b/>
      <vertAlign val="superscript"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굴림"/>
      <family val="3"/>
    </font>
    <font>
      <sz val="26"/>
      <name val="Arial"/>
      <family val="2"/>
    </font>
    <font>
      <sz val="9"/>
      <name val="Arial"/>
      <family val="2"/>
    </font>
    <font>
      <b/>
      <sz val="18"/>
      <color indexed="8"/>
      <name val="한양신명조,한컴돋움"/>
      <family val="3"/>
    </font>
    <font>
      <b/>
      <sz val="14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굴림"/>
      <family val="3"/>
    </font>
    <font>
      <b/>
      <sz val="10"/>
      <name val="돋움"/>
      <family val="3"/>
    </font>
    <font>
      <sz val="12"/>
      <name val="Arial"/>
      <family val="2"/>
    </font>
    <font>
      <sz val="10"/>
      <color indexed="48"/>
      <name val="돋움"/>
      <family val="3"/>
    </font>
    <font>
      <b/>
      <sz val="18"/>
      <name val="돋움"/>
      <family val="3"/>
    </font>
    <font>
      <b/>
      <sz val="9"/>
      <color indexed="48"/>
      <name val="돋움"/>
      <family val="3"/>
    </font>
    <font>
      <b/>
      <sz val="9"/>
      <color indexed="10"/>
      <name val="돋움"/>
      <family val="3"/>
    </font>
    <font>
      <sz val="9"/>
      <color indexed="8"/>
      <name val="돋움"/>
      <family val="3"/>
    </font>
    <font>
      <sz val="9"/>
      <color indexed="48"/>
      <name val="돋움"/>
      <family val="3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b/>
      <sz val="14"/>
      <name val="굴림체"/>
      <family val="3"/>
    </font>
    <font>
      <sz val="10"/>
      <color indexed="8"/>
      <name val="굴림"/>
      <family val="3"/>
    </font>
    <font>
      <b/>
      <sz val="22"/>
      <name val="돋움"/>
      <family val="3"/>
    </font>
    <font>
      <b/>
      <sz val="22"/>
      <name val="Arial"/>
      <family val="2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2" borderId="0" xfId="23" applyFont="1" applyFill="1" applyAlignment="1" applyProtection="1">
      <alignment horizontal="left" vertical="center"/>
      <protection locked="0"/>
    </xf>
    <xf numFmtId="0" fontId="6" fillId="2" borderId="0" xfId="23" applyFont="1" applyFill="1" applyAlignment="1" applyProtection="1">
      <alignment horizontal="centerContinuous" vertical="center"/>
      <protection locked="0"/>
    </xf>
    <xf numFmtId="0" fontId="7" fillId="2" borderId="1" xfId="23" applyFont="1" applyFill="1" applyBorder="1" applyAlignment="1" applyProtection="1">
      <alignment horizontal="centerContinuous" vertical="center"/>
      <protection locked="0"/>
    </xf>
    <xf numFmtId="179" fontId="7" fillId="2" borderId="2" xfId="23" applyNumberFormat="1" applyFont="1" applyFill="1" applyBorder="1" applyAlignment="1" applyProtection="1">
      <alignment horizontal="centerContinuous" vertical="center"/>
      <protection locked="0"/>
    </xf>
    <xf numFmtId="181" fontId="7" fillId="2" borderId="3" xfId="23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23" applyFont="1" applyFill="1" applyBorder="1" applyAlignment="1" applyProtection="1">
      <alignment horizontal="center" vertical="center" wrapText="1"/>
      <protection locked="0"/>
    </xf>
    <xf numFmtId="0" fontId="7" fillId="2" borderId="3" xfId="23" applyFont="1" applyFill="1" applyBorder="1" applyAlignment="1" applyProtection="1">
      <alignment horizontal="center" vertical="center"/>
      <protection locked="0"/>
    </xf>
    <xf numFmtId="0" fontId="7" fillId="2" borderId="4" xfId="23" applyFont="1" applyFill="1" applyBorder="1" applyAlignment="1" applyProtection="1">
      <alignment horizontal="center" vertical="center"/>
      <protection locked="0"/>
    </xf>
    <xf numFmtId="0" fontId="7" fillId="2" borderId="0" xfId="23" applyFont="1" applyFill="1" applyBorder="1" applyAlignment="1" applyProtection="1">
      <alignment vertical="center"/>
      <protection locked="0"/>
    </xf>
    <xf numFmtId="0" fontId="7" fillId="2" borderId="5" xfId="23" applyFont="1" applyFill="1" applyBorder="1" applyAlignment="1" applyProtection="1">
      <alignment vertical="center"/>
      <protection locked="0"/>
    </xf>
    <xf numFmtId="179" fontId="7" fillId="2" borderId="5" xfId="23" applyNumberFormat="1" applyFont="1" applyFill="1" applyBorder="1" applyAlignment="1" applyProtection="1">
      <alignment vertical="center"/>
      <protection locked="0"/>
    </xf>
    <xf numFmtId="180" fontId="7" fillId="2" borderId="5" xfId="23" applyNumberFormat="1" applyFont="1" applyFill="1" applyBorder="1" applyAlignment="1" applyProtection="1">
      <alignment vertical="center"/>
      <protection locked="0"/>
    </xf>
    <xf numFmtId="181" fontId="7" fillId="2" borderId="5" xfId="23" applyNumberFormat="1" applyFont="1" applyFill="1" applyBorder="1" applyAlignment="1" applyProtection="1">
      <alignment vertical="center"/>
      <protection locked="0"/>
    </xf>
    <xf numFmtId="0" fontId="7" fillId="2" borderId="5" xfId="23" applyFont="1" applyFill="1" applyBorder="1" applyAlignment="1" applyProtection="1">
      <alignment horizontal="right" vertical="center"/>
      <protection locked="0"/>
    </xf>
    <xf numFmtId="0" fontId="13" fillId="2" borderId="0" xfId="23" applyFont="1" applyFill="1" applyBorder="1" applyAlignment="1" applyProtection="1">
      <alignment vertical="center"/>
      <protection locked="0"/>
    </xf>
    <xf numFmtId="0" fontId="0" fillId="2" borderId="0" xfId="23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7" fillId="2" borderId="4" xfId="23" applyFont="1" applyFill="1" applyBorder="1" applyAlignment="1" applyProtection="1" quotePrefix="1">
      <alignment horizontal="center" vertical="center" wrapText="1"/>
      <protection locked="0"/>
    </xf>
    <xf numFmtId="0" fontId="13" fillId="2" borderId="0" xfId="23" applyFont="1" applyFill="1" applyAlignment="1" applyProtection="1">
      <alignment vertical="center"/>
      <protection locked="0"/>
    </xf>
    <xf numFmtId="0" fontId="7" fillId="2" borderId="6" xfId="23" applyFont="1" applyFill="1" applyBorder="1" applyAlignment="1" applyProtection="1">
      <alignment horizontal="center" vertical="center"/>
      <protection locked="0"/>
    </xf>
    <xf numFmtId="0" fontId="7" fillId="2" borderId="7" xfId="23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2" fontId="18" fillId="0" borderId="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/>
    </xf>
    <xf numFmtId="178" fontId="37" fillId="0" borderId="0" xfId="17" applyNumberFormat="1" applyFont="1" applyBorder="1" applyAlignment="1">
      <alignment/>
    </xf>
    <xf numFmtId="178" fontId="37" fillId="0" borderId="0" xfId="17" applyNumberFormat="1" applyFont="1" applyBorder="1" applyAlignment="1">
      <alignment horizontal="right"/>
    </xf>
    <xf numFmtId="0" fontId="37" fillId="0" borderId="0" xfId="0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16" fillId="2" borderId="0" xfId="23" applyFont="1" applyFill="1" applyBorder="1" applyAlignment="1" applyProtection="1">
      <alignment vertical="center"/>
      <protection locked="0"/>
    </xf>
    <xf numFmtId="0" fontId="16" fillId="2" borderId="5" xfId="23" applyFont="1" applyFill="1" applyBorder="1" applyAlignment="1" applyProtection="1">
      <alignment vertical="center"/>
      <protection locked="0"/>
    </xf>
    <xf numFmtId="179" fontId="16" fillId="2" borderId="5" xfId="23" applyNumberFormat="1" applyFont="1" applyFill="1" applyBorder="1" applyAlignment="1" applyProtection="1">
      <alignment vertical="center"/>
      <protection locked="0"/>
    </xf>
    <xf numFmtId="180" fontId="16" fillId="2" borderId="5" xfId="23" applyNumberFormat="1" applyFont="1" applyFill="1" applyBorder="1" applyAlignment="1" applyProtection="1">
      <alignment vertical="center"/>
      <protection locked="0"/>
    </xf>
    <xf numFmtId="181" fontId="16" fillId="2" borderId="5" xfId="23" applyNumberFormat="1" applyFont="1" applyFill="1" applyBorder="1" applyAlignment="1" applyProtection="1">
      <alignment vertical="center"/>
      <protection locked="0"/>
    </xf>
    <xf numFmtId="0" fontId="16" fillId="2" borderId="5" xfId="23" applyFont="1" applyFill="1" applyBorder="1" applyAlignment="1" applyProtection="1">
      <alignment horizontal="right" vertical="center"/>
      <protection locked="0"/>
    </xf>
    <xf numFmtId="0" fontId="16" fillId="2" borderId="2" xfId="23" applyFont="1" applyFill="1" applyBorder="1" applyAlignment="1" applyProtection="1">
      <alignment vertical="center"/>
      <protection locked="0"/>
    </xf>
    <xf numFmtId="0" fontId="16" fillId="2" borderId="12" xfId="23" applyFont="1" applyFill="1" applyBorder="1" applyAlignment="1" applyProtection="1">
      <alignment horizontal="center" vertical="center"/>
      <protection locked="0"/>
    </xf>
    <xf numFmtId="0" fontId="16" fillId="2" borderId="1" xfId="23" applyFont="1" applyFill="1" applyBorder="1" applyAlignment="1" applyProtection="1">
      <alignment horizontal="centerContinuous" vertical="center"/>
      <protection locked="0"/>
    </xf>
    <xf numFmtId="0" fontId="16" fillId="2" borderId="13" xfId="23" applyFont="1" applyFill="1" applyBorder="1" applyAlignment="1" applyProtection="1">
      <alignment horizontal="centerContinuous" vertical="center"/>
      <protection locked="0"/>
    </xf>
    <xf numFmtId="0" fontId="16" fillId="2" borderId="1" xfId="23" applyFont="1" applyFill="1" applyBorder="1" applyAlignment="1" applyProtection="1">
      <alignment horizontal="center" vertical="center"/>
      <protection locked="0"/>
    </xf>
    <xf numFmtId="0" fontId="16" fillId="2" borderId="2" xfId="23" applyFont="1" applyFill="1" applyBorder="1" applyAlignment="1" applyProtection="1">
      <alignment horizontal="centerContinuous" vertical="center"/>
      <protection locked="0"/>
    </xf>
    <xf numFmtId="0" fontId="16" fillId="2" borderId="0" xfId="23" applyFont="1" applyFill="1" applyBorder="1" applyAlignment="1" applyProtection="1">
      <alignment horizontal="center" vertical="center" wrapText="1"/>
      <protection locked="0"/>
    </xf>
    <xf numFmtId="0" fontId="16" fillId="2" borderId="3" xfId="23" applyFont="1" applyFill="1" applyBorder="1" applyAlignment="1" applyProtection="1">
      <alignment horizontal="center" vertical="center"/>
      <protection locked="0"/>
    </xf>
    <xf numFmtId="0" fontId="16" fillId="2" borderId="7" xfId="23" applyFont="1" applyFill="1" applyBorder="1" applyAlignment="1" applyProtection="1">
      <alignment vertical="center"/>
      <protection locked="0"/>
    </xf>
    <xf numFmtId="0" fontId="16" fillId="2" borderId="14" xfId="23" applyFont="1" applyFill="1" applyBorder="1" applyAlignment="1" applyProtection="1">
      <alignment horizontal="centerContinuous" vertical="center"/>
      <protection locked="0"/>
    </xf>
    <xf numFmtId="179" fontId="16" fillId="2" borderId="7" xfId="23" applyNumberFormat="1" applyFont="1" applyFill="1" applyBorder="1" applyAlignment="1" applyProtection="1">
      <alignment horizontal="centerContinuous" vertical="center"/>
      <protection locked="0"/>
    </xf>
    <xf numFmtId="0" fontId="16" fillId="2" borderId="6" xfId="23" applyFont="1" applyFill="1" applyBorder="1" applyAlignment="1" applyProtection="1">
      <alignment horizontal="center" vertical="center"/>
      <protection locked="0"/>
    </xf>
    <xf numFmtId="0" fontId="16" fillId="2" borderId="7" xfId="23" applyFont="1" applyFill="1" applyBorder="1" applyAlignment="1" applyProtection="1">
      <alignment horizontal="center" vertical="center"/>
      <protection locked="0"/>
    </xf>
    <xf numFmtId="0" fontId="16" fillId="2" borderId="0" xfId="23" applyFont="1" applyFill="1" applyBorder="1" applyAlignment="1" applyProtection="1">
      <alignment horizontal="center" vertical="center"/>
      <protection locked="0"/>
    </xf>
    <xf numFmtId="179" fontId="16" fillId="2" borderId="6" xfId="23" applyNumberFormat="1" applyFont="1" applyFill="1" applyBorder="1" applyAlignment="1" applyProtection="1">
      <alignment horizontal="center" vertical="center"/>
      <protection locked="0"/>
    </xf>
    <xf numFmtId="181" fontId="16" fillId="2" borderId="3" xfId="23" applyNumberFormat="1" applyFont="1" applyFill="1" applyBorder="1" applyAlignment="1" applyProtection="1">
      <alignment horizontal="center" vertical="center"/>
      <protection locked="0"/>
    </xf>
    <xf numFmtId="0" fontId="16" fillId="2" borderId="3" xfId="23" applyFont="1" applyFill="1" applyBorder="1" applyAlignment="1" applyProtection="1">
      <alignment horizontal="center" vertical="center" wrapText="1"/>
      <protection locked="0"/>
    </xf>
    <xf numFmtId="0" fontId="16" fillId="2" borderId="5" xfId="23" applyFont="1" applyFill="1" applyBorder="1" applyAlignment="1" applyProtection="1">
      <alignment horizontal="center" vertical="center"/>
      <protection locked="0"/>
    </xf>
    <xf numFmtId="0" fontId="16" fillId="2" borderId="8" xfId="23" applyFont="1" applyFill="1" applyBorder="1" applyAlignment="1" applyProtection="1">
      <alignment horizontal="center" vertical="center"/>
      <protection locked="0"/>
    </xf>
    <xf numFmtId="0" fontId="16" fillId="2" borderId="15" xfId="23" applyFont="1" applyFill="1" applyBorder="1" applyAlignment="1" applyProtection="1">
      <alignment horizontal="center" vertical="center"/>
      <protection locked="0"/>
    </xf>
    <xf numFmtId="179" fontId="16" fillId="2" borderId="15" xfId="23" applyNumberFormat="1" applyFont="1" applyFill="1" applyBorder="1" applyAlignment="1" applyProtection="1">
      <alignment horizontal="center" vertical="center"/>
      <protection locked="0"/>
    </xf>
    <xf numFmtId="181" fontId="16" fillId="2" borderId="8" xfId="23" applyNumberFormat="1" applyFont="1" applyFill="1" applyBorder="1" applyAlignment="1" applyProtection="1">
      <alignment horizontal="center" vertical="center"/>
      <protection locked="0"/>
    </xf>
    <xf numFmtId="0" fontId="16" fillId="2" borderId="0" xfId="23" applyFont="1" applyFill="1" applyAlignment="1" applyProtection="1">
      <alignment vertical="center"/>
      <protection locked="0"/>
    </xf>
    <xf numFmtId="0" fontId="26" fillId="0" borderId="6" xfId="23" applyFont="1" applyBorder="1" applyAlignment="1">
      <alignment horizontal="center"/>
      <protection/>
    </xf>
    <xf numFmtId="183" fontId="16" fillId="0" borderId="0" xfId="17" applyNumberFormat="1" applyFont="1" applyFill="1" applyBorder="1" applyAlignment="1">
      <alignment horizontal="center" shrinkToFit="1"/>
    </xf>
    <xf numFmtId="41" fontId="16" fillId="0" borderId="0" xfId="17" applyFont="1" applyAlignment="1">
      <alignment vertical="center"/>
    </xf>
    <xf numFmtId="183" fontId="16" fillId="0" borderId="0" xfId="17" applyNumberFormat="1" applyFont="1" applyBorder="1" applyAlignment="1">
      <alignment horizontal="center" shrinkToFit="1"/>
    </xf>
    <xf numFmtId="186" fontId="16" fillId="0" borderId="0" xfId="0" applyNumberFormat="1" applyFont="1" applyAlignment="1">
      <alignment vertical="center"/>
    </xf>
    <xf numFmtId="185" fontId="16" fillId="0" borderId="0" xfId="17" applyNumberFormat="1" applyFont="1" applyFill="1" applyBorder="1" applyAlignment="1">
      <alignment horizontal="right" shrinkToFit="1"/>
    </xf>
    <xf numFmtId="185" fontId="16" fillId="0" borderId="0" xfId="17" applyNumberFormat="1" applyFont="1" applyFill="1" applyBorder="1" applyAlignment="1">
      <alignment horizontal="center" shrinkToFit="1"/>
    </xf>
    <xf numFmtId="187" fontId="16" fillId="0" borderId="3" xfId="0" applyNumberFormat="1" applyFont="1" applyFill="1" applyBorder="1" applyAlignment="1">
      <alignment horizontal="center" shrinkToFit="1"/>
    </xf>
    <xf numFmtId="183" fontId="16" fillId="0" borderId="0" xfId="18" applyNumberFormat="1" applyFont="1" applyFill="1" applyAlignment="1">
      <alignment horizontal="center" shrinkToFit="1"/>
    </xf>
    <xf numFmtId="185" fontId="16" fillId="0" borderId="0" xfId="18" applyNumberFormat="1" applyFont="1" applyFill="1" applyAlignment="1">
      <alignment horizontal="center" shrinkToFit="1"/>
    </xf>
    <xf numFmtId="190" fontId="16" fillId="0" borderId="0" xfId="0" applyNumberFormat="1" applyFont="1" applyAlignment="1">
      <alignment vertical="center"/>
    </xf>
    <xf numFmtId="183" fontId="16" fillId="0" borderId="0" xfId="18" applyNumberFormat="1" applyFont="1" applyFill="1" applyAlignment="1" quotePrefix="1">
      <alignment horizontal="center" shrinkToFit="1"/>
    </xf>
    <xf numFmtId="179" fontId="16" fillId="0" borderId="0" xfId="0" applyNumberFormat="1" applyFont="1" applyAlignment="1">
      <alignment vertical="center"/>
    </xf>
    <xf numFmtId="185" fontId="16" fillId="0" borderId="0" xfId="18" applyNumberFormat="1" applyFont="1" applyFill="1" applyAlignment="1" quotePrefix="1">
      <alignment horizontal="center" shrinkToFit="1"/>
    </xf>
    <xf numFmtId="41" fontId="16" fillId="0" borderId="0" xfId="17" applyFont="1" applyBorder="1" applyAlignment="1">
      <alignment vertical="center"/>
    </xf>
    <xf numFmtId="183" fontId="16" fillId="0" borderId="0" xfId="18" applyNumberFormat="1" applyFont="1" applyFill="1" applyBorder="1" applyAlignment="1">
      <alignment horizontal="center" shrinkToFit="1"/>
    </xf>
    <xf numFmtId="185" fontId="16" fillId="0" borderId="0" xfId="18" applyNumberFormat="1" applyFont="1" applyFill="1" applyBorder="1" applyAlignment="1">
      <alignment horizontal="center" shrinkToFit="1"/>
    </xf>
    <xf numFmtId="183" fontId="16" fillId="0" borderId="3" xfId="17" applyNumberFormat="1" applyFont="1" applyFill="1" applyBorder="1" applyAlignment="1">
      <alignment horizontal="center" shrinkToFit="1"/>
    </xf>
    <xf numFmtId="178" fontId="25" fillId="0" borderId="0" xfId="17" applyNumberFormat="1" applyFont="1" applyBorder="1" applyAlignment="1">
      <alignment/>
    </xf>
    <xf numFmtId="178" fontId="25" fillId="0" borderId="0" xfId="17" applyNumberFormat="1" applyFont="1" applyBorder="1" applyAlignment="1">
      <alignment horizontal="right"/>
    </xf>
    <xf numFmtId="0" fontId="25" fillId="0" borderId="0" xfId="0" applyFont="1" applyAlignment="1">
      <alignment vertical="center"/>
    </xf>
    <xf numFmtId="0" fontId="16" fillId="0" borderId="0" xfId="0" applyNumberFormat="1" applyFont="1" applyAlignment="1">
      <alignment/>
    </xf>
    <xf numFmtId="0" fontId="38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183" fontId="16" fillId="0" borderId="8" xfId="18" applyNumberFormat="1" applyFont="1" applyFill="1" applyBorder="1" applyAlignment="1">
      <alignment horizontal="center" shrinkToFit="1"/>
    </xf>
    <xf numFmtId="183" fontId="16" fillId="0" borderId="5" xfId="17" applyNumberFormat="1" applyFont="1" applyFill="1" applyBorder="1" applyAlignment="1">
      <alignment horizontal="center" shrinkToFit="1"/>
    </xf>
    <xf numFmtId="183" fontId="16" fillId="0" borderId="5" xfId="18" applyNumberFormat="1" applyFont="1" applyFill="1" applyBorder="1" applyAlignment="1">
      <alignment horizontal="center" shrinkToFit="1"/>
    </xf>
    <xf numFmtId="41" fontId="16" fillId="0" borderId="5" xfId="17" applyFont="1" applyBorder="1" applyAlignment="1">
      <alignment vertical="center"/>
    </xf>
    <xf numFmtId="183" fontId="16" fillId="0" borderId="5" xfId="17" applyNumberFormat="1" applyFont="1" applyBorder="1" applyAlignment="1">
      <alignment horizontal="center" shrinkToFit="1"/>
    </xf>
    <xf numFmtId="179" fontId="16" fillId="0" borderId="5" xfId="0" applyNumberFormat="1" applyFont="1" applyBorder="1" applyAlignment="1">
      <alignment vertical="center"/>
    </xf>
    <xf numFmtId="186" fontId="16" fillId="0" borderId="5" xfId="0" applyNumberFormat="1" applyFont="1" applyBorder="1" applyAlignment="1">
      <alignment vertical="center"/>
    </xf>
    <xf numFmtId="185" fontId="16" fillId="0" borderId="5" xfId="17" applyNumberFormat="1" applyFont="1" applyFill="1" applyBorder="1" applyAlignment="1">
      <alignment horizontal="right" shrinkToFit="1"/>
    </xf>
    <xf numFmtId="185" fontId="16" fillId="0" borderId="5" xfId="18" applyNumberFormat="1" applyFont="1" applyFill="1" applyBorder="1" applyAlignment="1">
      <alignment horizontal="center" shrinkToFit="1"/>
    </xf>
    <xf numFmtId="187" fontId="16" fillId="0" borderId="8" xfId="0" applyNumberFormat="1" applyFont="1" applyFill="1" applyBorder="1" applyAlignment="1">
      <alignment horizontal="center" shrinkToFit="1"/>
    </xf>
    <xf numFmtId="0" fontId="16" fillId="0" borderId="0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82" fontId="21" fillId="0" borderId="5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82" fontId="16" fillId="0" borderId="7" xfId="0" applyNumberFormat="1" applyFont="1" applyFill="1" applyBorder="1" applyAlignment="1">
      <alignment vertical="center"/>
    </xf>
    <xf numFmtId="182" fontId="16" fillId="0" borderId="9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7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Fill="1" applyAlignment="1">
      <alignment vertical="center"/>
    </xf>
    <xf numFmtId="0" fontId="16" fillId="0" borderId="3" xfId="0" applyFont="1" applyFill="1" applyBorder="1" applyAlignment="1">
      <alignment horizontal="center" vertical="center" shrinkToFit="1"/>
    </xf>
    <xf numFmtId="0" fontId="46" fillId="0" borderId="3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183" fontId="47" fillId="0" borderId="0" xfId="0" applyNumberFormat="1" applyFont="1" applyBorder="1" applyAlignment="1">
      <alignment horizontal="center" vertical="center" shrinkToFit="1"/>
    </xf>
    <xf numFmtId="188" fontId="47" fillId="0" borderId="0" xfId="17" applyNumberFormat="1" applyFont="1" applyBorder="1" applyAlignment="1">
      <alignment horizontal="center" vertical="center" shrinkToFit="1"/>
    </xf>
    <xf numFmtId="183" fontId="47" fillId="0" borderId="0" xfId="19" applyNumberFormat="1" applyFont="1" applyBorder="1" applyAlignment="1">
      <alignment horizontal="center" vertical="center" shrinkToFit="1"/>
    </xf>
    <xf numFmtId="185" fontId="47" fillId="0" borderId="0" xfId="19" applyNumberFormat="1" applyFont="1" applyBorder="1" applyAlignment="1">
      <alignment horizontal="center" vertical="center" shrinkToFit="1"/>
    </xf>
    <xf numFmtId="183" fontId="47" fillId="0" borderId="0" xfId="0" applyNumberFormat="1" applyFont="1" applyFill="1" applyBorder="1" applyAlignment="1">
      <alignment horizontal="center" vertical="center" shrinkToFit="1"/>
    </xf>
    <xf numFmtId="188" fontId="47" fillId="0" borderId="0" xfId="17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48" fillId="0" borderId="7" xfId="0" applyFont="1" applyBorder="1" applyAlignment="1">
      <alignment horizontal="center" vertical="center" shrinkToFit="1"/>
    </xf>
    <xf numFmtId="183" fontId="48" fillId="0" borderId="0" xfId="17" applyNumberFormat="1" applyFont="1" applyBorder="1" applyAlignment="1">
      <alignment horizontal="center" vertical="center" shrinkToFit="1"/>
    </xf>
    <xf numFmtId="188" fontId="48" fillId="0" borderId="0" xfId="17" applyNumberFormat="1" applyFont="1" applyBorder="1" applyAlignment="1">
      <alignment horizontal="center" vertical="center" shrinkToFit="1"/>
    </xf>
    <xf numFmtId="185" fontId="48" fillId="0" borderId="0" xfId="0" applyNumberFormat="1" applyFont="1" applyBorder="1" applyAlignment="1">
      <alignment horizontal="center" vertical="center" shrinkToFit="1"/>
    </xf>
    <xf numFmtId="191" fontId="48" fillId="0" borderId="0" xfId="17" applyNumberFormat="1" applyFont="1" applyBorder="1" applyAlignment="1">
      <alignment horizontal="center" vertical="center" shrinkToFit="1"/>
    </xf>
    <xf numFmtId="197" fontId="48" fillId="0" borderId="0" xfId="0" applyNumberFormat="1" applyFont="1" applyBorder="1" applyAlignment="1">
      <alignment horizontal="center" vertical="center" shrinkToFit="1"/>
    </xf>
    <xf numFmtId="183" fontId="47" fillId="0" borderId="0" xfId="17" applyNumberFormat="1" applyFont="1" applyBorder="1" applyAlignment="1">
      <alignment horizontal="center" vertical="center" shrinkToFit="1"/>
    </xf>
    <xf numFmtId="0" fontId="48" fillId="0" borderId="3" xfId="0" applyFont="1" applyBorder="1" applyAlignment="1">
      <alignment horizontal="center" vertical="center" shrinkToFit="1"/>
    </xf>
    <xf numFmtId="183" fontId="30" fillId="0" borderId="0" xfId="17" applyNumberFormat="1" applyFont="1" applyBorder="1" applyAlignment="1">
      <alignment horizontal="center" vertical="center" shrinkToFit="1"/>
    </xf>
    <xf numFmtId="188" fontId="30" fillId="0" borderId="0" xfId="17" applyNumberFormat="1" applyFont="1" applyBorder="1" applyAlignment="1">
      <alignment horizontal="center" vertical="center" shrinkToFit="1"/>
    </xf>
    <xf numFmtId="185" fontId="30" fillId="0" borderId="0" xfId="0" applyNumberFormat="1" applyFont="1" applyBorder="1" applyAlignment="1">
      <alignment horizontal="center" vertical="center" shrinkToFit="1"/>
    </xf>
    <xf numFmtId="191" fontId="30" fillId="0" borderId="0" xfId="17" applyNumberFormat="1" applyFont="1" applyBorder="1" applyAlignment="1">
      <alignment horizontal="center" vertical="center" shrinkToFit="1"/>
    </xf>
    <xf numFmtId="197" fontId="30" fillId="0" borderId="0" xfId="0" applyNumberFormat="1" applyFont="1" applyBorder="1" applyAlignment="1">
      <alignment horizontal="center" vertical="center" shrinkToFit="1"/>
    </xf>
    <xf numFmtId="198" fontId="47" fillId="0" borderId="0" xfId="0" applyNumberFormat="1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198" fontId="30" fillId="0" borderId="0" xfId="0" applyNumberFormat="1" applyFont="1" applyBorder="1" applyAlignment="1">
      <alignment horizontal="center" vertical="center" shrinkToFit="1"/>
    </xf>
    <xf numFmtId="183" fontId="48" fillId="0" borderId="0" xfId="0" applyNumberFormat="1" applyFont="1" applyBorder="1" applyAlignment="1">
      <alignment horizontal="center" vertical="center" shrinkToFit="1"/>
    </xf>
    <xf numFmtId="184" fontId="48" fillId="0" borderId="0" xfId="17" applyNumberFormat="1" applyFont="1" applyBorder="1" applyAlignment="1">
      <alignment horizontal="center" vertical="center" shrinkToFit="1"/>
    </xf>
    <xf numFmtId="211" fontId="48" fillId="0" borderId="0" xfId="17" applyNumberFormat="1" applyFont="1" applyBorder="1" applyAlignment="1">
      <alignment horizontal="center" vertical="center" shrinkToFit="1"/>
    </xf>
    <xf numFmtId="183" fontId="30" fillId="0" borderId="0" xfId="0" applyNumberFormat="1" applyFont="1" applyBorder="1" applyAlignment="1">
      <alignment horizontal="center" vertical="center" shrinkToFit="1"/>
    </xf>
    <xf numFmtId="184" fontId="30" fillId="0" borderId="0" xfId="17" applyNumberFormat="1" applyFont="1" applyBorder="1" applyAlignment="1">
      <alignment horizontal="center" vertical="center" shrinkToFit="1"/>
    </xf>
    <xf numFmtId="211" fontId="30" fillId="0" borderId="0" xfId="17" applyNumberFormat="1" applyFont="1" applyBorder="1" applyAlignment="1">
      <alignment horizontal="center" vertical="center" shrinkToFit="1"/>
    </xf>
    <xf numFmtId="191" fontId="30" fillId="0" borderId="0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45" fillId="0" borderId="7" xfId="0" applyFont="1" applyBorder="1" applyAlignment="1">
      <alignment horizontal="center" vertical="center" shrinkToFit="1"/>
    </xf>
    <xf numFmtId="183" fontId="45" fillId="0" borderId="0" xfId="17" applyNumberFormat="1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198" fontId="16" fillId="0" borderId="0" xfId="0" applyNumberFormat="1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shrinkToFit="1"/>
    </xf>
    <xf numFmtId="183" fontId="45" fillId="0" borderId="1" xfId="17" applyNumberFormat="1" applyFont="1" applyBorder="1" applyAlignment="1">
      <alignment horizontal="center" vertical="center"/>
    </xf>
    <xf numFmtId="188" fontId="45" fillId="0" borderId="2" xfId="17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88" fontId="16" fillId="0" borderId="7" xfId="17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188" fontId="45" fillId="0" borderId="7" xfId="17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shrinkToFit="1"/>
    </xf>
    <xf numFmtId="188" fontId="27" fillId="0" borderId="7" xfId="17" applyNumberFormat="1" applyFont="1" applyBorder="1" applyAlignment="1">
      <alignment horizontal="center" vertical="center"/>
    </xf>
    <xf numFmtId="183" fontId="16" fillId="0" borderId="0" xfId="17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188" fontId="16" fillId="0" borderId="9" xfId="17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 horizontal="center"/>
    </xf>
    <xf numFmtId="183" fontId="16" fillId="0" borderId="5" xfId="17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191" fontId="48" fillId="0" borderId="1" xfId="17" applyNumberFormat="1" applyFont="1" applyFill="1" applyBorder="1" applyAlignment="1">
      <alignment horizontal="center" vertical="center" shrinkToFit="1"/>
    </xf>
    <xf numFmtId="183" fontId="48" fillId="0" borderId="1" xfId="19" applyNumberFormat="1" applyFont="1" applyFill="1" applyBorder="1" applyAlignment="1">
      <alignment horizontal="center" vertical="center" shrinkToFit="1"/>
    </xf>
    <xf numFmtId="185" fontId="48" fillId="0" borderId="1" xfId="0" applyNumberFormat="1" applyFont="1" applyFill="1" applyBorder="1" applyAlignment="1">
      <alignment horizontal="center" vertical="center" shrinkToFit="1"/>
    </xf>
    <xf numFmtId="183" fontId="48" fillId="0" borderId="1" xfId="0" applyNumberFormat="1" applyFont="1" applyFill="1" applyBorder="1" applyAlignment="1">
      <alignment horizontal="center" vertical="center" shrinkToFit="1"/>
    </xf>
    <xf numFmtId="191" fontId="47" fillId="0" borderId="0" xfId="17" applyNumberFormat="1" applyFont="1" applyBorder="1" applyAlignment="1">
      <alignment horizontal="center" vertical="center" shrinkToFit="1"/>
    </xf>
    <xf numFmtId="191" fontId="47" fillId="0" borderId="0" xfId="17" applyNumberFormat="1" applyFont="1" applyBorder="1" applyAlignment="1">
      <alignment horizontal="center" vertical="center"/>
    </xf>
    <xf numFmtId="191" fontId="46" fillId="0" borderId="0" xfId="17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83" fontId="46" fillId="0" borderId="0" xfId="0" applyNumberFormat="1" applyFont="1" applyBorder="1" applyAlignment="1">
      <alignment horizontal="center" vertical="center"/>
    </xf>
    <xf numFmtId="188" fontId="46" fillId="0" borderId="0" xfId="17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83" fontId="48" fillId="0" borderId="0" xfId="17" applyNumberFormat="1" applyFont="1" applyBorder="1" applyAlignment="1">
      <alignment horizontal="center" vertical="center"/>
    </xf>
    <xf numFmtId="188" fontId="48" fillId="0" borderId="0" xfId="17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198" fontId="30" fillId="0" borderId="0" xfId="0" applyNumberFormat="1" applyFont="1" applyBorder="1" applyAlignment="1">
      <alignment horizontal="center"/>
    </xf>
    <xf numFmtId="188" fontId="30" fillId="0" borderId="0" xfId="17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183" fontId="30" fillId="0" borderId="5" xfId="17" applyNumberFormat="1" applyFont="1" applyBorder="1" applyAlignment="1">
      <alignment horizontal="center" vertical="center" shrinkToFit="1"/>
    </xf>
    <xf numFmtId="188" fontId="30" fillId="0" borderId="5" xfId="17" applyNumberFormat="1" applyFont="1" applyBorder="1" applyAlignment="1">
      <alignment horizontal="center" vertical="center" shrinkToFit="1"/>
    </xf>
    <xf numFmtId="185" fontId="30" fillId="0" borderId="5" xfId="0" applyNumberFormat="1" applyFont="1" applyBorder="1" applyAlignment="1">
      <alignment horizontal="center" vertical="center" shrinkToFit="1"/>
    </xf>
    <xf numFmtId="183" fontId="30" fillId="0" borderId="5" xfId="0" applyNumberFormat="1" applyFont="1" applyBorder="1" applyAlignment="1">
      <alignment horizontal="center" vertical="center" shrinkToFit="1"/>
    </xf>
    <xf numFmtId="184" fontId="30" fillId="0" borderId="5" xfId="17" applyNumberFormat="1" applyFont="1" applyBorder="1" applyAlignment="1">
      <alignment horizontal="center" vertical="center" shrinkToFit="1"/>
    </xf>
    <xf numFmtId="211" fontId="30" fillId="0" borderId="5" xfId="17" applyNumberFormat="1" applyFont="1" applyBorder="1" applyAlignment="1">
      <alignment horizontal="center" vertical="center" shrinkToFit="1"/>
    </xf>
    <xf numFmtId="191" fontId="30" fillId="0" borderId="5" xfId="0" applyNumberFormat="1" applyFont="1" applyBorder="1" applyAlignment="1">
      <alignment horizontal="center" vertical="center" shrinkToFit="1"/>
    </xf>
    <xf numFmtId="197" fontId="30" fillId="0" borderId="5" xfId="0" applyNumberFormat="1" applyFont="1" applyBorder="1" applyAlignment="1">
      <alignment horizontal="center" vertical="center" shrinkToFit="1"/>
    </xf>
    <xf numFmtId="198" fontId="47" fillId="0" borderId="5" xfId="0" applyNumberFormat="1" applyFont="1" applyBorder="1" applyAlignment="1">
      <alignment horizontal="center" vertical="center" shrinkToFit="1"/>
    </xf>
    <xf numFmtId="188" fontId="47" fillId="0" borderId="5" xfId="17" applyNumberFormat="1" applyFont="1" applyBorder="1" applyAlignment="1">
      <alignment horizontal="center" vertical="center" shrinkToFit="1"/>
    </xf>
    <xf numFmtId="198" fontId="30" fillId="0" borderId="5" xfId="0" applyNumberFormat="1" applyFont="1" applyBorder="1" applyAlignment="1">
      <alignment horizontal="center"/>
    </xf>
    <xf numFmtId="188" fontId="30" fillId="0" borderId="9" xfId="17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justify" vertical="center" shrinkToFit="1"/>
    </xf>
    <xf numFmtId="0" fontId="16" fillId="0" borderId="3" xfId="0" applyFont="1" applyFill="1" applyBorder="1" applyAlignment="1">
      <alignment horizontal="justify" vertical="center" shrinkToFit="1"/>
    </xf>
    <xf numFmtId="0" fontId="16" fillId="0" borderId="0" xfId="0" applyFont="1" applyFill="1" applyAlignment="1">
      <alignment horizontal="left"/>
    </xf>
    <xf numFmtId="190" fontId="16" fillId="0" borderId="0" xfId="23" applyNumberFormat="1" applyFont="1" applyFill="1" applyBorder="1" applyAlignment="1" applyProtection="1">
      <alignment horizontal="center" vertical="center"/>
      <protection locked="0"/>
    </xf>
    <xf numFmtId="18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vertical="center"/>
    </xf>
    <xf numFmtId="0" fontId="16" fillId="2" borderId="9" xfId="23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indent="1" shrinkToFi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1" xfId="0" applyFont="1" applyFill="1" applyBorder="1" applyAlignment="1" quotePrefix="1">
      <alignment horizontal="center"/>
    </xf>
    <xf numFmtId="0" fontId="16" fillId="0" borderId="0" xfId="0" applyFont="1" applyFill="1" applyAlignment="1" quotePrefix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 quotePrefix="1">
      <alignment horizontal="centerContinuous" shrinkToFit="1"/>
    </xf>
    <xf numFmtId="0" fontId="18" fillId="0" borderId="0" xfId="0" applyFont="1" applyFill="1" applyAlignme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194" fontId="20" fillId="0" borderId="0" xfId="0" applyNumberFormat="1" applyFont="1" applyFill="1" applyAlignment="1">
      <alignment horizontal="right" vertical="center"/>
    </xf>
    <xf numFmtId="0" fontId="20" fillId="0" borderId="3" xfId="0" applyFont="1" applyFill="1" applyBorder="1" applyAlignment="1" quotePrefix="1">
      <alignment horizontal="left" vertical="center" shrinkToFit="1"/>
    </xf>
    <xf numFmtId="0" fontId="17" fillId="0" borderId="7" xfId="0" applyFont="1" applyFill="1" applyBorder="1" applyAlignment="1">
      <alignment horizontal="center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3" xfId="0" applyFont="1" applyFill="1" applyBorder="1" applyAlignment="1">
      <alignment horizontal="left" vertical="center" shrinkToFit="1"/>
    </xf>
    <xf numFmtId="194" fontId="16" fillId="0" borderId="0" xfId="17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94" fontId="16" fillId="0" borderId="7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shrinkToFit="1"/>
    </xf>
    <xf numFmtId="0" fontId="17" fillId="0" borderId="9" xfId="0" applyFont="1" applyFill="1" applyBorder="1" applyAlignment="1">
      <alignment horizontal="center" vertical="center"/>
    </xf>
    <xf numFmtId="194" fontId="16" fillId="0" borderId="5" xfId="0" applyNumberFormat="1" applyFont="1" applyFill="1" applyBorder="1" applyAlignment="1">
      <alignment horizontal="right" vertical="center"/>
    </xf>
    <xf numFmtId="194" fontId="16" fillId="0" borderId="5" xfId="17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 quotePrefix="1">
      <alignment horizont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83" fontId="45" fillId="0" borderId="0" xfId="17" applyNumberFormat="1" applyFont="1" applyBorder="1" applyAlignment="1">
      <alignment horizontal="right" vertical="center" shrinkToFit="1"/>
    </xf>
    <xf numFmtId="183" fontId="45" fillId="0" borderId="0" xfId="0" applyNumberFormat="1" applyFont="1" applyBorder="1" applyAlignment="1">
      <alignment horizontal="right" vertical="center" shrinkToFit="1"/>
    </xf>
    <xf numFmtId="183" fontId="26" fillId="0" borderId="1" xfId="17" applyNumberFormat="1" applyFont="1" applyBorder="1" applyAlignment="1">
      <alignment horizontal="right" vertical="center" shrinkToFit="1"/>
    </xf>
    <xf numFmtId="183" fontId="16" fillId="0" borderId="0" xfId="17" applyNumberFormat="1" applyFont="1" applyBorder="1" applyAlignment="1">
      <alignment horizontal="right" vertical="center" shrinkToFit="1"/>
    </xf>
    <xf numFmtId="183" fontId="16" fillId="0" borderId="0" xfId="0" applyNumberFormat="1" applyFont="1" applyBorder="1" applyAlignment="1">
      <alignment horizontal="right" vertical="center" shrinkToFit="1"/>
    </xf>
    <xf numFmtId="183" fontId="26" fillId="0" borderId="0" xfId="17" applyNumberFormat="1" applyFont="1" applyBorder="1" applyAlignment="1">
      <alignment horizontal="right" vertical="center" shrinkToFit="1"/>
    </xf>
    <xf numFmtId="183" fontId="16" fillId="0" borderId="5" xfId="17" applyNumberFormat="1" applyFont="1" applyBorder="1" applyAlignment="1">
      <alignment horizontal="right" vertical="center" shrinkToFit="1"/>
    </xf>
    <xf numFmtId="183" fontId="16" fillId="0" borderId="5" xfId="0" applyNumberFormat="1" applyFont="1" applyBorder="1" applyAlignment="1">
      <alignment horizontal="right" vertical="center" shrinkToFit="1"/>
    </xf>
    <xf numFmtId="183" fontId="26" fillId="0" borderId="5" xfId="17" applyNumberFormat="1" applyFont="1" applyBorder="1" applyAlignment="1">
      <alignment horizontal="right" vertical="center" shrinkToFit="1"/>
    </xf>
    <xf numFmtId="183" fontId="45" fillId="0" borderId="1" xfId="0" applyNumberFormat="1" applyFont="1" applyBorder="1" applyAlignment="1">
      <alignment horizontal="right" vertical="center" shrinkToFit="1"/>
    </xf>
    <xf numFmtId="183" fontId="26" fillId="0" borderId="2" xfId="17" applyNumberFormat="1" applyFont="1" applyBorder="1" applyAlignment="1">
      <alignment horizontal="right" vertical="center" shrinkToFit="1"/>
    </xf>
    <xf numFmtId="183" fontId="26" fillId="0" borderId="0" xfId="0" applyNumberFormat="1" applyFont="1" applyBorder="1" applyAlignment="1">
      <alignment horizontal="right" vertical="center" shrinkToFit="1"/>
    </xf>
    <xf numFmtId="183" fontId="26" fillId="0" borderId="7" xfId="17" applyNumberFormat="1" applyFont="1" applyBorder="1" applyAlignment="1">
      <alignment horizontal="right" vertical="center" shrinkToFit="1"/>
    </xf>
    <xf numFmtId="183" fontId="26" fillId="0" borderId="9" xfId="17" applyNumberFormat="1" applyFont="1" applyBorder="1" applyAlignment="1">
      <alignment horizontal="right" vertical="center" shrinkToFit="1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 quotePrefix="1">
      <alignment horizontal="right"/>
    </xf>
    <xf numFmtId="195" fontId="16" fillId="0" borderId="0" xfId="0" applyNumberFormat="1" applyFont="1" applyFill="1" applyAlignment="1">
      <alignment horizontal="right" vertical="center"/>
    </xf>
    <xf numFmtId="195" fontId="20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Border="1" applyAlignment="1" applyProtection="1">
      <alignment horizontal="right" vertical="center"/>
      <protection locked="0"/>
    </xf>
    <xf numFmtId="183" fontId="16" fillId="0" borderId="5" xfId="0" applyNumberFormat="1" applyFont="1" applyFill="1" applyBorder="1" applyAlignment="1">
      <alignment horizontal="right" vertical="center"/>
    </xf>
    <xf numFmtId="183" fontId="16" fillId="0" borderId="5" xfId="0" applyNumberFormat="1" applyFont="1" applyFill="1" applyBorder="1" applyAlignment="1" applyProtection="1">
      <alignment horizontal="right" vertical="center"/>
      <protection locked="0"/>
    </xf>
    <xf numFmtId="41" fontId="16" fillId="0" borderId="0" xfId="17" applyFont="1" applyFill="1" applyAlignment="1">
      <alignment horizontal="right" vertical="center"/>
    </xf>
    <xf numFmtId="41" fontId="20" fillId="0" borderId="0" xfId="17" applyFont="1" applyFill="1" applyAlignment="1">
      <alignment horizontal="right" vertical="center"/>
    </xf>
    <xf numFmtId="41" fontId="16" fillId="0" borderId="0" xfId="17" applyFont="1" applyFill="1" applyBorder="1" applyAlignment="1" applyProtection="1">
      <alignment horizontal="right" vertical="center"/>
      <protection locked="0"/>
    </xf>
    <xf numFmtId="41" fontId="16" fillId="0" borderId="5" xfId="17" applyFont="1" applyFill="1" applyBorder="1" applyAlignment="1">
      <alignment horizontal="right" vertical="center"/>
    </xf>
    <xf numFmtId="41" fontId="16" fillId="0" borderId="5" xfId="17" applyFont="1" applyFill="1" applyBorder="1" applyAlignment="1" applyProtection="1">
      <alignment horizontal="right" vertical="center"/>
      <protection locked="0"/>
    </xf>
    <xf numFmtId="0" fontId="16" fillId="0" borderId="7" xfId="0" applyFont="1" applyFill="1" applyBorder="1" applyAlignment="1">
      <alignment horizontal="center" vertical="center" shrinkToFit="1"/>
    </xf>
    <xf numFmtId="191" fontId="16" fillId="0" borderId="0" xfId="0" applyNumberFormat="1" applyFont="1" applyFill="1" applyAlignment="1">
      <alignment horizontal="right" vertical="center"/>
    </xf>
    <xf numFmtId="0" fontId="26" fillId="0" borderId="7" xfId="0" applyFont="1" applyFill="1" applyBorder="1" applyAlignment="1">
      <alignment horizontal="center" vertical="center"/>
    </xf>
    <xf numFmtId="201" fontId="16" fillId="0" borderId="0" xfId="0" applyNumberFormat="1" applyFont="1" applyFill="1" applyAlignment="1">
      <alignment horizontal="right" vertical="center"/>
    </xf>
    <xf numFmtId="201" fontId="16" fillId="0" borderId="0" xfId="0" applyNumberFormat="1" applyFont="1" applyFill="1" applyBorder="1" applyAlignment="1" applyProtection="1">
      <alignment vertical="center"/>
      <protection locked="0"/>
    </xf>
    <xf numFmtId="201" fontId="16" fillId="0" borderId="0" xfId="0" applyNumberFormat="1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183" fontId="16" fillId="0" borderId="0" xfId="0" applyNumberFormat="1" applyFont="1" applyFill="1" applyBorder="1" applyAlignment="1" applyProtection="1">
      <alignment vertical="center"/>
      <protection locked="0"/>
    </xf>
    <xf numFmtId="183" fontId="16" fillId="0" borderId="0" xfId="0" applyNumberFormat="1" applyFont="1" applyFill="1" applyBorder="1" applyAlignment="1">
      <alignment horizontal="right" vertical="center"/>
    </xf>
    <xf numFmtId="201" fontId="16" fillId="0" borderId="8" xfId="0" applyNumberFormat="1" applyFont="1" applyFill="1" applyBorder="1" applyAlignment="1">
      <alignment horizontal="right" vertical="center"/>
    </xf>
    <xf numFmtId="201" fontId="16" fillId="0" borderId="5" xfId="0" applyNumberFormat="1" applyFont="1" applyFill="1" applyBorder="1" applyAlignment="1">
      <alignment horizontal="right" vertical="center"/>
    </xf>
    <xf numFmtId="201" fontId="16" fillId="0" borderId="5" xfId="0" applyNumberFormat="1" applyFont="1" applyFill="1" applyBorder="1" applyAlignment="1" applyProtection="1">
      <alignment vertical="center"/>
      <protection locked="0"/>
    </xf>
    <xf numFmtId="183" fontId="16" fillId="0" borderId="5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quotePrefix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30" fillId="0" borderId="0" xfId="0" applyFont="1" applyFill="1" applyBorder="1" applyAlignment="1" quotePrefix="1">
      <alignment horizontal="left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 quotePrefix="1">
      <alignment horizontal="right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vertical="center"/>
    </xf>
    <xf numFmtId="41" fontId="16" fillId="0" borderId="0" xfId="17" applyFont="1" applyFill="1" applyAlignment="1">
      <alignment horizontal="center" vertical="center"/>
    </xf>
    <xf numFmtId="41" fontId="16" fillId="0" borderId="0" xfId="17" applyFont="1" applyFill="1" applyBorder="1" applyAlignment="1">
      <alignment horizontal="center" vertical="center"/>
    </xf>
    <xf numFmtId="41" fontId="16" fillId="0" borderId="5" xfId="17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201" fontId="16" fillId="0" borderId="2" xfId="0" applyNumberFormat="1" applyFont="1" applyFill="1" applyBorder="1" applyAlignment="1">
      <alignment horizontal="center" vertical="center"/>
    </xf>
    <xf numFmtId="201" fontId="16" fillId="0" borderId="0" xfId="0" applyNumberFormat="1" applyFont="1" applyFill="1" applyAlignment="1">
      <alignment horizontal="center" vertical="center"/>
    </xf>
    <xf numFmtId="201" fontId="16" fillId="0" borderId="0" xfId="17" applyNumberFormat="1" applyFont="1" applyFill="1" applyAlignment="1">
      <alignment horizontal="center" vertical="center"/>
    </xf>
    <xf numFmtId="201" fontId="16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201" fontId="27" fillId="0" borderId="0" xfId="0" applyNumberFormat="1" applyFont="1" applyFill="1" applyBorder="1" applyAlignment="1">
      <alignment horizontal="center" vertical="center"/>
    </xf>
    <xf numFmtId="201" fontId="27" fillId="0" borderId="0" xfId="0" applyNumberFormat="1" applyFont="1" applyFill="1" applyAlignment="1">
      <alignment horizontal="center" vertical="center"/>
    </xf>
    <xf numFmtId="201" fontId="27" fillId="0" borderId="7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01" fontId="20" fillId="0" borderId="0" xfId="0" applyNumberFormat="1" applyFont="1" applyFill="1" applyBorder="1" applyAlignment="1">
      <alignment horizontal="center" vertical="center"/>
    </xf>
    <xf numFmtId="201" fontId="20" fillId="0" borderId="0" xfId="0" applyNumberFormat="1" applyFont="1" applyFill="1" applyAlignment="1">
      <alignment horizontal="center" vertical="center"/>
    </xf>
    <xf numFmtId="201" fontId="20" fillId="0" borderId="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201" fontId="16" fillId="0" borderId="0" xfId="0" applyNumberFormat="1" applyFont="1" applyFill="1" applyBorder="1" applyAlignment="1" applyProtection="1">
      <alignment horizontal="center" vertical="center"/>
      <protection locked="0"/>
    </xf>
    <xf numFmtId="201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vertical="center" indent="1"/>
    </xf>
    <xf numFmtId="201" fontId="16" fillId="0" borderId="5" xfId="0" applyNumberFormat="1" applyFont="1" applyFill="1" applyBorder="1" applyAlignment="1">
      <alignment horizontal="center" vertical="center"/>
    </xf>
    <xf numFmtId="201" fontId="16" fillId="0" borderId="5" xfId="0" applyNumberFormat="1" applyFont="1" applyFill="1" applyBorder="1" applyAlignment="1" applyProtection="1">
      <alignment horizontal="center" vertical="center"/>
      <protection locked="0"/>
    </xf>
    <xf numFmtId="201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>
      <alignment horizontal="left" vertical="center" indent="1"/>
    </xf>
    <xf numFmtId="0" fontId="20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 quotePrefix="1">
      <alignment horizontal="left"/>
    </xf>
    <xf numFmtId="0" fontId="16" fillId="0" borderId="12" xfId="0" applyFont="1" applyFill="1" applyBorder="1" applyAlignment="1">
      <alignment horizontal="left" vertical="center" indent="1" shrinkToFit="1"/>
    </xf>
    <xf numFmtId="0" fontId="16" fillId="0" borderId="0" xfId="0" applyFont="1" applyFill="1" applyAlignment="1">
      <alignment vertical="center" shrinkToFit="1"/>
    </xf>
    <xf numFmtId="0" fontId="16" fillId="0" borderId="0" xfId="0" applyFont="1" applyFill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16" fillId="0" borderId="0" xfId="0" applyFont="1" applyFill="1" applyBorder="1" applyAlignment="1" quotePrefix="1">
      <alignment/>
    </xf>
    <xf numFmtId="195" fontId="16" fillId="0" borderId="0" xfId="0" applyNumberFormat="1" applyFont="1" applyFill="1" applyAlignment="1">
      <alignment horizontal="right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 shrinkToFit="1"/>
    </xf>
    <xf numFmtId="0" fontId="26" fillId="0" borderId="3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195" fontId="16" fillId="0" borderId="2" xfId="0" applyNumberFormat="1" applyFont="1" applyFill="1" applyBorder="1" applyAlignment="1">
      <alignment horizontal="right" vertical="center" shrinkToFit="1"/>
    </xf>
    <xf numFmtId="195" fontId="16" fillId="0" borderId="7" xfId="0" applyNumberFormat="1" applyFont="1" applyFill="1" applyBorder="1" applyAlignment="1">
      <alignment horizontal="righ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left" vertical="center"/>
    </xf>
    <xf numFmtId="183" fontId="20" fillId="0" borderId="5" xfId="17" applyNumberFormat="1" applyFont="1" applyFill="1" applyBorder="1" applyAlignment="1">
      <alignment horizontal="right" shrinkToFit="1"/>
    </xf>
    <xf numFmtId="189" fontId="20" fillId="0" borderId="5" xfId="17" applyNumberFormat="1" applyFont="1" applyFill="1" applyBorder="1" applyAlignment="1">
      <alignment horizontal="right" shrinkToFit="1"/>
    </xf>
    <xf numFmtId="185" fontId="20" fillId="0" borderId="5" xfId="17" applyNumberFormat="1" applyFont="1" applyFill="1" applyBorder="1" applyAlignment="1">
      <alignment horizontal="right" shrinkToFit="1"/>
    </xf>
    <xf numFmtId="191" fontId="16" fillId="0" borderId="3" xfId="0" applyNumberFormat="1" applyFont="1" applyFill="1" applyBorder="1" applyAlignment="1">
      <alignment horizontal="right" vertical="center" shrinkToFit="1"/>
    </xf>
    <xf numFmtId="191" fontId="16" fillId="0" borderId="0" xfId="0" applyNumberFormat="1" applyFont="1" applyFill="1" applyBorder="1" applyAlignment="1">
      <alignment horizontal="right" vertical="center" shrinkToFit="1"/>
    </xf>
    <xf numFmtId="192" fontId="16" fillId="0" borderId="0" xfId="0" applyNumberFormat="1" applyFont="1" applyFill="1" applyBorder="1" applyAlignment="1">
      <alignment horizontal="right" vertical="center" shrinkToFit="1"/>
    </xf>
    <xf numFmtId="180" fontId="16" fillId="0" borderId="0" xfId="0" applyNumberFormat="1" applyFont="1" applyFill="1" applyBorder="1" applyAlignment="1">
      <alignment horizontal="right" vertical="center" shrinkToFit="1"/>
    </xf>
    <xf numFmtId="191" fontId="20" fillId="0" borderId="0" xfId="0" applyNumberFormat="1" applyFont="1" applyFill="1" applyBorder="1" applyAlignment="1">
      <alignment horizontal="right" vertical="center" shrinkToFit="1"/>
    </xf>
    <xf numFmtId="192" fontId="20" fillId="0" borderId="0" xfId="0" applyNumberFormat="1" applyFont="1" applyFill="1" applyBorder="1" applyAlignment="1">
      <alignment horizontal="right" vertical="center" shrinkToFit="1"/>
    </xf>
    <xf numFmtId="180" fontId="20" fillId="0" borderId="0" xfId="0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191" fontId="16" fillId="0" borderId="8" xfId="0" applyNumberFormat="1" applyFont="1" applyFill="1" applyBorder="1" applyAlignment="1">
      <alignment horizontal="right" vertical="center" shrinkToFit="1"/>
    </xf>
    <xf numFmtId="191" fontId="16" fillId="0" borderId="5" xfId="0" applyNumberFormat="1" applyFont="1" applyFill="1" applyBorder="1" applyAlignment="1">
      <alignment horizontal="right" vertical="center" shrinkToFit="1"/>
    </xf>
    <xf numFmtId="192" fontId="16" fillId="0" borderId="5" xfId="0" applyNumberFormat="1" applyFont="1" applyFill="1" applyBorder="1" applyAlignment="1">
      <alignment horizontal="right" vertical="center" shrinkToFit="1"/>
    </xf>
    <xf numFmtId="180" fontId="16" fillId="0" borderId="5" xfId="0" applyNumberFormat="1" applyFont="1" applyFill="1" applyBorder="1" applyAlignment="1">
      <alignment horizontal="right" vertical="center" shrinkToFit="1"/>
    </xf>
    <xf numFmtId="0" fontId="16" fillId="0" borderId="9" xfId="0" applyFont="1" applyFill="1" applyBorder="1" applyAlignment="1">
      <alignment horizontal="right" vertical="center" shrinkToFit="1"/>
    </xf>
    <xf numFmtId="195" fontId="16" fillId="0" borderId="0" xfId="0" applyNumberFormat="1" applyFont="1" applyFill="1" applyAlignment="1">
      <alignment horizontal="right" vertical="center" indent="1"/>
    </xf>
    <xf numFmtId="195" fontId="20" fillId="0" borderId="0" xfId="0" applyNumberFormat="1" applyFont="1" applyFill="1" applyAlignment="1">
      <alignment horizontal="right" vertical="center" indent="1"/>
    </xf>
    <xf numFmtId="191" fontId="16" fillId="0" borderId="0" xfId="0" applyNumberFormat="1" applyFont="1" applyFill="1" applyBorder="1" applyAlignment="1" applyProtection="1">
      <alignment horizontal="right" vertical="center" indent="1"/>
      <protection locked="0"/>
    </xf>
    <xf numFmtId="191" fontId="16" fillId="0" borderId="7" xfId="0" applyNumberFormat="1" applyFont="1" applyFill="1" applyBorder="1" applyAlignment="1" applyProtection="1">
      <alignment horizontal="right" vertical="center" indent="1"/>
      <protection locked="0"/>
    </xf>
    <xf numFmtId="195" fontId="16" fillId="0" borderId="8" xfId="0" applyNumberFormat="1" applyFont="1" applyFill="1" applyBorder="1" applyAlignment="1">
      <alignment horizontal="right" vertical="center" indent="1"/>
    </xf>
    <xf numFmtId="191" fontId="16" fillId="0" borderId="5" xfId="0" applyNumberFormat="1" applyFont="1" applyFill="1" applyBorder="1" applyAlignment="1" applyProtection="1">
      <alignment horizontal="right" vertical="center" indent="1"/>
      <protection locked="0"/>
    </xf>
    <xf numFmtId="191" fontId="16" fillId="0" borderId="9" xfId="0" applyNumberFormat="1" applyFont="1" applyFill="1" applyBorder="1" applyAlignment="1" applyProtection="1">
      <alignment horizontal="right" vertical="center" indent="1"/>
      <protection locked="0"/>
    </xf>
    <xf numFmtId="183" fontId="16" fillId="0" borderId="0" xfId="17" applyNumberFormat="1" applyFont="1" applyBorder="1" applyAlignment="1">
      <alignment horizontal="right" vertical="center" indent="1"/>
    </xf>
    <xf numFmtId="183" fontId="16" fillId="0" borderId="0" xfId="0" applyNumberFormat="1" applyFont="1" applyBorder="1" applyAlignment="1" quotePrefix="1">
      <alignment horizontal="right" vertical="center" indent="1"/>
    </xf>
    <xf numFmtId="183" fontId="16" fillId="0" borderId="0" xfId="20" applyNumberFormat="1" applyFont="1" applyBorder="1" applyAlignment="1">
      <alignment horizontal="right" vertical="center" indent="1"/>
    </xf>
    <xf numFmtId="0" fontId="16" fillId="0" borderId="3" xfId="0" applyFont="1" applyBorder="1" applyAlignment="1">
      <alignment horizontal="right" vertical="center" indent="1"/>
    </xf>
    <xf numFmtId="0" fontId="16" fillId="0" borderId="0" xfId="0" applyFont="1" applyBorder="1" applyAlignment="1">
      <alignment horizontal="right" vertical="center" indent="1"/>
    </xf>
    <xf numFmtId="183" fontId="26" fillId="0" borderId="0" xfId="17" applyNumberFormat="1" applyFont="1" applyBorder="1" applyAlignment="1">
      <alignment horizontal="right" vertical="center" indent="1"/>
    </xf>
    <xf numFmtId="183" fontId="20" fillId="0" borderId="0" xfId="17" applyNumberFormat="1" applyFont="1" applyAlignment="1">
      <alignment horizontal="right" vertical="center" indent="1"/>
    </xf>
    <xf numFmtId="183" fontId="16" fillId="0" borderId="3" xfId="0" applyNumberFormat="1" applyFont="1" applyBorder="1" applyAlignment="1" applyProtection="1">
      <alignment horizontal="right" vertical="center" indent="1"/>
      <protection locked="0"/>
    </xf>
    <xf numFmtId="183" fontId="16" fillId="0" borderId="0" xfId="0" applyNumberFormat="1" applyFont="1" applyBorder="1" applyAlignment="1">
      <alignment horizontal="right" indent="1"/>
    </xf>
    <xf numFmtId="183" fontId="16" fillId="0" borderId="0" xfId="0" applyNumberFormat="1" applyFont="1" applyBorder="1" applyAlignment="1" applyProtection="1">
      <alignment horizontal="right" vertical="center" indent="1"/>
      <protection locked="0"/>
    </xf>
    <xf numFmtId="183" fontId="16" fillId="0" borderId="7" xfId="0" applyNumberFormat="1" applyFont="1" applyBorder="1" applyAlignment="1" applyProtection="1">
      <alignment horizontal="right" vertical="center" indent="1"/>
      <protection locked="0"/>
    </xf>
    <xf numFmtId="183" fontId="16" fillId="0" borderId="8" xfId="0" applyNumberFormat="1" applyFont="1" applyBorder="1" applyAlignment="1" applyProtection="1">
      <alignment horizontal="right" vertical="center" indent="1"/>
      <protection locked="0"/>
    </xf>
    <xf numFmtId="183" fontId="16" fillId="0" borderId="5" xfId="0" applyNumberFormat="1" applyFont="1" applyBorder="1" applyAlignment="1">
      <alignment horizontal="right" indent="1"/>
    </xf>
    <xf numFmtId="183" fontId="16" fillId="0" borderId="5" xfId="0" applyNumberFormat="1" applyFont="1" applyBorder="1" applyAlignment="1" applyProtection="1">
      <alignment horizontal="right" vertical="center" indent="1"/>
      <protection locked="0"/>
    </xf>
    <xf numFmtId="183" fontId="16" fillId="0" borderId="9" xfId="0" applyNumberFormat="1" applyFont="1" applyBorder="1" applyAlignment="1" applyProtection="1">
      <alignment horizontal="right" vertical="center" indent="1"/>
      <protection locked="0"/>
    </xf>
    <xf numFmtId="195" fontId="16" fillId="0" borderId="0" xfId="0" applyNumberFormat="1" applyFont="1" applyFill="1" applyAlignment="1">
      <alignment horizontal="right" vertical="center" indent="1" shrinkToFit="1"/>
    </xf>
    <xf numFmtId="192" fontId="16" fillId="0" borderId="0" xfId="0" applyNumberFormat="1" applyFont="1" applyFill="1" applyAlignment="1">
      <alignment horizontal="right" vertical="center" indent="1" shrinkToFit="1"/>
    </xf>
    <xf numFmtId="191" fontId="16" fillId="0" borderId="0" xfId="0" applyNumberFormat="1" applyFont="1" applyFill="1" applyAlignment="1">
      <alignment horizontal="right" vertical="center" indent="1" shrinkToFit="1"/>
    </xf>
    <xf numFmtId="0" fontId="16" fillId="0" borderId="0" xfId="0" applyFont="1" applyFill="1" applyAlignment="1">
      <alignment horizontal="right" vertical="center" indent="1" shrinkToFit="1"/>
    </xf>
    <xf numFmtId="202" fontId="16" fillId="0" borderId="0" xfId="0" applyNumberFormat="1" applyFont="1" applyFill="1" applyAlignment="1">
      <alignment horizontal="right" vertical="center" indent="1" shrinkToFit="1"/>
    </xf>
    <xf numFmtId="201" fontId="16" fillId="0" borderId="0" xfId="0" applyNumberFormat="1" applyFont="1" applyFill="1" applyAlignment="1">
      <alignment horizontal="right" vertical="center" indent="1"/>
    </xf>
    <xf numFmtId="195" fontId="20" fillId="0" borderId="0" xfId="0" applyNumberFormat="1" applyFont="1" applyFill="1" applyAlignment="1">
      <alignment horizontal="right" vertical="center" indent="1" shrinkToFit="1"/>
    </xf>
    <xf numFmtId="192" fontId="20" fillId="0" borderId="0" xfId="0" applyNumberFormat="1" applyFont="1" applyFill="1" applyAlignment="1">
      <alignment horizontal="right" vertical="center" indent="1" shrinkToFit="1"/>
    </xf>
    <xf numFmtId="195" fontId="26" fillId="0" borderId="0" xfId="0" applyNumberFormat="1" applyFont="1" applyFill="1" applyAlignment="1">
      <alignment horizontal="right" vertical="center" indent="1" shrinkToFit="1"/>
    </xf>
    <xf numFmtId="192" fontId="26" fillId="0" borderId="0" xfId="0" applyNumberFormat="1" applyFont="1" applyFill="1" applyAlignment="1">
      <alignment horizontal="right" vertical="center" indent="1" shrinkToFit="1"/>
    </xf>
    <xf numFmtId="195" fontId="26" fillId="0" borderId="3" xfId="0" applyNumberFormat="1" applyFont="1" applyFill="1" applyBorder="1" applyAlignment="1">
      <alignment horizontal="right" vertical="center" indent="1" shrinkToFit="1"/>
    </xf>
    <xf numFmtId="192" fontId="26" fillId="0" borderId="0" xfId="0" applyNumberFormat="1" applyFont="1" applyFill="1" applyBorder="1" applyAlignment="1">
      <alignment horizontal="right" vertical="center" indent="1" shrinkToFit="1"/>
    </xf>
    <xf numFmtId="195" fontId="26" fillId="0" borderId="0" xfId="0" applyNumberFormat="1" applyFont="1" applyFill="1" applyBorder="1" applyAlignment="1">
      <alignment horizontal="right" vertical="center" indent="1" shrinkToFit="1"/>
    </xf>
    <xf numFmtId="195" fontId="26" fillId="0" borderId="8" xfId="0" applyNumberFormat="1" applyFont="1" applyFill="1" applyBorder="1" applyAlignment="1">
      <alignment horizontal="right" vertical="center" indent="1" shrinkToFit="1"/>
    </xf>
    <xf numFmtId="192" fontId="26" fillId="0" borderId="5" xfId="0" applyNumberFormat="1" applyFont="1" applyFill="1" applyBorder="1" applyAlignment="1">
      <alignment horizontal="right" vertical="center" indent="1" shrinkToFit="1"/>
    </xf>
    <xf numFmtId="195" fontId="26" fillId="0" borderId="5" xfId="0" applyNumberFormat="1" applyFont="1" applyFill="1" applyBorder="1" applyAlignment="1">
      <alignment horizontal="right" vertical="center" indent="1" shrinkToFit="1"/>
    </xf>
    <xf numFmtId="201" fontId="16" fillId="0" borderId="0" xfId="24" applyNumberFormat="1" applyFont="1" applyFill="1" applyAlignment="1">
      <alignment horizontal="right" vertical="center" indent="1"/>
      <protection/>
    </xf>
    <xf numFmtId="201" fontId="16" fillId="0" borderId="3" xfId="24" applyNumberFormat="1" applyFont="1" applyFill="1" applyBorder="1" applyAlignment="1">
      <alignment horizontal="right" vertical="center" indent="1"/>
      <protection/>
    </xf>
    <xf numFmtId="201" fontId="16" fillId="0" borderId="0" xfId="24" applyNumberFormat="1" applyFont="1" applyFill="1" applyBorder="1" applyAlignment="1">
      <alignment horizontal="right" vertical="center" indent="1"/>
      <protection/>
    </xf>
    <xf numFmtId="201" fontId="20" fillId="0" borderId="8" xfId="0" applyNumberFormat="1" applyFont="1" applyFill="1" applyBorder="1" applyAlignment="1">
      <alignment horizontal="right" vertical="center" indent="1"/>
    </xf>
    <xf numFmtId="201" fontId="20" fillId="0" borderId="5" xfId="0" applyNumberFormat="1" applyFont="1" applyFill="1" applyBorder="1" applyAlignment="1">
      <alignment horizontal="right" vertical="center" indent="1"/>
    </xf>
    <xf numFmtId="210" fontId="16" fillId="0" borderId="0" xfId="0" applyNumberFormat="1" applyFont="1" applyFill="1" applyAlignment="1">
      <alignment horizontal="right" vertical="center" indent="1"/>
    </xf>
    <xf numFmtId="0" fontId="16" fillId="0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right" vertical="center" wrapText="1" indent="1"/>
    </xf>
    <xf numFmtId="0" fontId="26" fillId="0" borderId="23" xfId="0" applyFont="1" applyFill="1" applyBorder="1" applyAlignment="1">
      <alignment horizontal="right" vertical="center" wrapText="1" indent="1"/>
    </xf>
    <xf numFmtId="0" fontId="26" fillId="0" borderId="24" xfId="0" applyFont="1" applyFill="1" applyBorder="1" applyAlignment="1">
      <alignment horizontal="right" vertical="center" wrapText="1" indent="1"/>
    </xf>
    <xf numFmtId="194" fontId="20" fillId="0" borderId="0" xfId="0" applyNumberFormat="1" applyFont="1" applyFill="1" applyBorder="1" applyAlignment="1">
      <alignment horizontal="right" vertical="center" indent="1"/>
    </xf>
    <xf numFmtId="194" fontId="20" fillId="0" borderId="0" xfId="17" applyNumberFormat="1" applyFont="1" applyFill="1" applyBorder="1" applyAlignment="1">
      <alignment horizontal="right" vertical="center" wrapText="1" indent="1"/>
    </xf>
    <xf numFmtId="194" fontId="20" fillId="0" borderId="11" xfId="0" applyNumberFormat="1" applyFont="1" applyFill="1" applyBorder="1" applyAlignment="1">
      <alignment horizontal="right" vertical="center" indent="1"/>
    </xf>
    <xf numFmtId="194" fontId="20" fillId="0" borderId="10" xfId="0" applyNumberFormat="1" applyFont="1" applyFill="1" applyBorder="1" applyAlignment="1">
      <alignment horizontal="right" vertical="center" indent="1"/>
    </xf>
    <xf numFmtId="194" fontId="16" fillId="0" borderId="0" xfId="0" applyNumberFormat="1" applyFont="1" applyFill="1" applyBorder="1" applyAlignment="1">
      <alignment horizontal="right" vertical="center" indent="1"/>
    </xf>
    <xf numFmtId="194" fontId="16" fillId="0" borderId="0" xfId="17" applyNumberFormat="1" applyFont="1" applyFill="1" applyBorder="1" applyAlignment="1">
      <alignment horizontal="right" vertical="center" wrapText="1" indent="1"/>
    </xf>
    <xf numFmtId="194" fontId="16" fillId="0" borderId="11" xfId="0" applyNumberFormat="1" applyFont="1" applyFill="1" applyBorder="1" applyAlignment="1">
      <alignment horizontal="right" vertical="center" indent="1"/>
    </xf>
    <xf numFmtId="194" fontId="16" fillId="0" borderId="10" xfId="0" applyNumberFormat="1" applyFont="1" applyFill="1" applyBorder="1" applyAlignment="1">
      <alignment horizontal="right" vertical="center" indent="1"/>
    </xf>
    <xf numFmtId="207" fontId="16" fillId="0" borderId="0" xfId="17" applyNumberFormat="1" applyFont="1" applyFill="1" applyBorder="1" applyAlignment="1">
      <alignment horizontal="right" vertical="center" wrapText="1" indent="1"/>
    </xf>
    <xf numFmtId="194" fontId="16" fillId="0" borderId="18" xfId="0" applyNumberFormat="1" applyFont="1" applyFill="1" applyBorder="1" applyAlignment="1">
      <alignment horizontal="right" vertical="center" indent="1"/>
    </xf>
    <xf numFmtId="194" fontId="16" fillId="0" borderId="19" xfId="17" applyNumberFormat="1" applyFont="1" applyFill="1" applyBorder="1" applyAlignment="1">
      <alignment horizontal="right" vertical="center" wrapText="1" indent="1"/>
    </xf>
    <xf numFmtId="194" fontId="16" fillId="0" borderId="19" xfId="0" applyNumberFormat="1" applyFont="1" applyFill="1" applyBorder="1" applyAlignment="1">
      <alignment horizontal="right" vertical="center" indent="1"/>
    </xf>
    <xf numFmtId="194" fontId="16" fillId="0" borderId="20" xfId="17" applyNumberFormat="1" applyFont="1" applyFill="1" applyBorder="1" applyAlignment="1">
      <alignment horizontal="right" vertical="center" wrapText="1" indent="1"/>
    </xf>
    <xf numFmtId="182" fontId="16" fillId="0" borderId="7" xfId="0" applyNumberFormat="1" applyFont="1" applyFill="1" applyBorder="1" applyAlignment="1">
      <alignment vertical="center" shrinkToFit="1"/>
    </xf>
    <xf numFmtId="182" fontId="26" fillId="0" borderId="7" xfId="0" applyNumberFormat="1" applyFont="1" applyFill="1" applyBorder="1" applyAlignment="1">
      <alignment vertical="center" shrinkToFit="1"/>
    </xf>
    <xf numFmtId="179" fontId="7" fillId="2" borderId="6" xfId="23" applyNumberFormat="1" applyFont="1" applyFill="1" applyBorder="1" applyAlignment="1" applyProtection="1">
      <alignment horizontal="center" vertical="center" shrinkToFit="1"/>
      <protection locked="0"/>
    </xf>
    <xf numFmtId="0" fontId="7" fillId="2" borderId="6" xfId="23" applyFont="1" applyFill="1" applyBorder="1" applyAlignment="1" applyProtection="1">
      <alignment horizontal="center" vertical="center" shrinkToFit="1"/>
      <protection locked="0"/>
    </xf>
    <xf numFmtId="181" fontId="7" fillId="2" borderId="3" xfId="23" applyNumberFormat="1" applyFont="1" applyFill="1" applyBorder="1" applyAlignment="1" applyProtection="1">
      <alignment horizontal="center" vertical="center" shrinkToFit="1"/>
      <protection locked="0"/>
    </xf>
    <xf numFmtId="179" fontId="7" fillId="2" borderId="15" xfId="23" applyNumberFormat="1" applyFont="1" applyFill="1" applyBorder="1" applyAlignment="1" applyProtection="1">
      <alignment horizontal="center" vertical="center" shrinkToFit="1"/>
      <protection locked="0"/>
    </xf>
    <xf numFmtId="0" fontId="13" fillId="2" borderId="15" xfId="23" applyFont="1" applyFill="1" applyBorder="1" applyAlignment="1" applyProtection="1">
      <alignment vertical="center" shrinkToFit="1"/>
      <protection locked="0"/>
    </xf>
    <xf numFmtId="181" fontId="7" fillId="2" borderId="8" xfId="23" applyNumberFormat="1" applyFont="1" applyFill="1" applyBorder="1" applyAlignment="1" applyProtection="1">
      <alignment horizontal="center" vertical="center" shrinkToFit="1"/>
      <protection locked="0"/>
    </xf>
    <xf numFmtId="187" fontId="16" fillId="0" borderId="0" xfId="0" applyNumberFormat="1" applyFont="1" applyFill="1" applyBorder="1" applyAlignment="1">
      <alignment horizontal="center" shrinkToFit="1"/>
    </xf>
    <xf numFmtId="187" fontId="26" fillId="0" borderId="0" xfId="0" applyNumberFormat="1" applyFont="1" applyFill="1" applyBorder="1" applyAlignment="1">
      <alignment horizontal="center" shrinkToFit="1"/>
    </xf>
    <xf numFmtId="187" fontId="26" fillId="0" borderId="3" xfId="0" applyNumberFormat="1" applyFont="1" applyBorder="1" applyAlignment="1">
      <alignment horizontal="center" shrinkToFit="1"/>
    </xf>
    <xf numFmtId="187" fontId="20" fillId="0" borderId="8" xfId="0" applyNumberFormat="1" applyFont="1" applyFill="1" applyBorder="1" applyAlignment="1">
      <alignment horizontal="center" shrinkToFit="1"/>
    </xf>
    <xf numFmtId="0" fontId="7" fillId="2" borderId="4" xfId="23" applyFont="1" applyFill="1" applyBorder="1" applyAlignment="1" applyProtection="1" quotePrefix="1">
      <alignment horizontal="center" vertical="center" shrinkToFit="1"/>
      <protection locked="0"/>
    </xf>
    <xf numFmtId="0" fontId="7" fillId="2" borderId="12" xfId="23" applyFont="1" applyFill="1" applyBorder="1" applyAlignment="1" applyProtection="1">
      <alignment horizontal="center" vertical="center" shrinkToFit="1"/>
      <protection locked="0"/>
    </xf>
    <xf numFmtId="0" fontId="7" fillId="2" borderId="1" xfId="23" applyFont="1" applyFill="1" applyBorder="1" applyAlignment="1" applyProtection="1">
      <alignment horizontal="centerContinuous" vertical="center" shrinkToFit="1"/>
      <protection locked="0"/>
    </xf>
    <xf numFmtId="0" fontId="7" fillId="2" borderId="13" xfId="23" applyFont="1" applyFill="1" applyBorder="1" applyAlignment="1" applyProtection="1">
      <alignment horizontal="centerContinuous" vertical="center" shrinkToFit="1"/>
      <protection locked="0"/>
    </xf>
    <xf numFmtId="0" fontId="7" fillId="2" borderId="1" xfId="23" applyFont="1" applyFill="1" applyBorder="1" applyAlignment="1" applyProtection="1">
      <alignment horizontal="center" vertical="center" shrinkToFit="1"/>
      <protection locked="0"/>
    </xf>
    <xf numFmtId="0" fontId="7" fillId="2" borderId="2" xfId="23" applyFont="1" applyFill="1" applyBorder="1" applyAlignment="1" applyProtection="1">
      <alignment horizontal="centerContinuous" vertical="center" shrinkToFit="1"/>
      <protection locked="0"/>
    </xf>
    <xf numFmtId="179" fontId="7" fillId="2" borderId="2" xfId="23" applyNumberFormat="1" applyFont="1" applyFill="1" applyBorder="1" applyAlignment="1" applyProtection="1">
      <alignment horizontal="centerContinuous" vertical="center" shrinkToFit="1"/>
      <protection locked="0"/>
    </xf>
    <xf numFmtId="0" fontId="7" fillId="2" borderId="4" xfId="23" applyFont="1" applyFill="1" applyBorder="1" applyAlignment="1" applyProtection="1">
      <alignment horizontal="center" vertical="center" shrinkToFit="1"/>
      <protection locked="0"/>
    </xf>
    <xf numFmtId="0" fontId="7" fillId="2" borderId="3" xfId="23" applyFont="1" applyFill="1" applyBorder="1" applyAlignment="1" applyProtection="1">
      <alignment horizontal="center" vertical="center" shrinkToFit="1"/>
      <protection locked="0"/>
    </xf>
    <xf numFmtId="0" fontId="7" fillId="2" borderId="14" xfId="23" applyFont="1" applyFill="1" applyBorder="1" applyAlignment="1" applyProtection="1">
      <alignment horizontal="centerContinuous" vertical="center" shrinkToFit="1"/>
      <protection locked="0"/>
    </xf>
    <xf numFmtId="179" fontId="7" fillId="2" borderId="7" xfId="23" applyNumberFormat="1" applyFont="1" applyFill="1" applyBorder="1" applyAlignment="1" applyProtection="1">
      <alignment horizontal="centerContinuous" vertical="center" shrinkToFit="1"/>
      <protection locked="0"/>
    </xf>
    <xf numFmtId="0" fontId="7" fillId="2" borderId="0" xfId="23" applyFont="1" applyFill="1" applyBorder="1" applyAlignment="1" applyProtection="1">
      <alignment horizontal="center" vertical="center" shrinkToFit="1"/>
      <protection locked="0"/>
    </xf>
    <xf numFmtId="0" fontId="26" fillId="0" borderId="6" xfId="23" applyFont="1" applyBorder="1" applyAlignment="1">
      <alignment horizontal="center" shrinkToFit="1"/>
      <protection/>
    </xf>
    <xf numFmtId="0" fontId="7" fillId="2" borderId="5" xfId="23" applyFont="1" applyFill="1" applyBorder="1" applyAlignment="1" applyProtection="1">
      <alignment horizontal="center" vertical="center" shrinkToFit="1"/>
      <protection locked="0"/>
    </xf>
    <xf numFmtId="0" fontId="7" fillId="2" borderId="8" xfId="23" applyFont="1" applyFill="1" applyBorder="1" applyAlignment="1" applyProtection="1">
      <alignment horizontal="center" vertical="center" shrinkToFit="1"/>
      <protection locked="0"/>
    </xf>
    <xf numFmtId="0" fontId="7" fillId="2" borderId="15" xfId="23" applyFont="1" applyFill="1" applyBorder="1" applyAlignment="1" applyProtection="1">
      <alignment horizontal="center" vertical="center" shrinkToFit="1"/>
      <protection locked="0"/>
    </xf>
    <xf numFmtId="41" fontId="16" fillId="0" borderId="0" xfId="17" applyFont="1" applyAlignment="1">
      <alignment horizontal="right" vertical="center" shrinkToFit="1"/>
    </xf>
    <xf numFmtId="182" fontId="26" fillId="0" borderId="7" xfId="0" applyNumberFormat="1" applyFont="1" applyBorder="1" applyAlignment="1">
      <alignment horizontal="center" shrinkToFit="1"/>
    </xf>
    <xf numFmtId="0" fontId="20" fillId="0" borderId="9" xfId="0" applyFont="1" applyBorder="1" applyAlignment="1">
      <alignment horizontal="center" vertical="center" shrinkToFit="1"/>
    </xf>
    <xf numFmtId="186" fontId="20" fillId="0" borderId="5" xfId="0" applyNumberFormat="1" applyFont="1" applyBorder="1" applyAlignment="1">
      <alignment horizontal="right" vertical="center" shrinkToFit="1"/>
    </xf>
    <xf numFmtId="183" fontId="16" fillId="0" borderId="0" xfId="17" applyNumberFormat="1" applyFont="1" applyFill="1" applyBorder="1" applyAlignment="1">
      <alignment horizontal="right" shrinkToFit="1"/>
    </xf>
    <xf numFmtId="183" fontId="16" fillId="0" borderId="0" xfId="17" applyNumberFormat="1" applyFont="1" applyBorder="1" applyAlignment="1">
      <alignment horizontal="right" shrinkToFit="1"/>
    </xf>
    <xf numFmtId="190" fontId="16" fillId="0" borderId="0" xfId="0" applyNumberFormat="1" applyFont="1" applyAlignment="1">
      <alignment horizontal="right" vertical="center" shrinkToFit="1"/>
    </xf>
    <xf numFmtId="186" fontId="16" fillId="0" borderId="0" xfId="0" applyNumberFormat="1" applyFont="1" applyAlignment="1">
      <alignment horizontal="right" vertical="center" shrinkToFit="1"/>
    </xf>
    <xf numFmtId="183" fontId="16" fillId="0" borderId="0" xfId="18" applyNumberFormat="1" applyFont="1" applyFill="1" applyAlignment="1" quotePrefix="1">
      <alignment horizontal="right" shrinkToFit="1"/>
    </xf>
    <xf numFmtId="179" fontId="16" fillId="0" borderId="0" xfId="0" applyNumberFormat="1" applyFont="1" applyAlignment="1">
      <alignment horizontal="right" vertical="center" shrinkToFit="1"/>
    </xf>
    <xf numFmtId="185" fontId="16" fillId="0" borderId="0" xfId="18" applyNumberFormat="1" applyFont="1" applyFill="1" applyAlignment="1" quotePrefix="1">
      <alignment horizontal="right" shrinkToFit="1"/>
    </xf>
    <xf numFmtId="183" fontId="16" fillId="0" borderId="0" xfId="18" applyNumberFormat="1" applyFont="1" applyFill="1" applyAlignment="1">
      <alignment horizontal="right" shrinkToFit="1"/>
    </xf>
    <xf numFmtId="41" fontId="16" fillId="0" borderId="0" xfId="17" applyFont="1" applyFill="1" applyAlignment="1">
      <alignment horizontal="right" shrinkToFit="1"/>
    </xf>
    <xf numFmtId="185" fontId="16" fillId="0" borderId="0" xfId="18" applyNumberFormat="1" applyFont="1" applyFill="1" applyAlignment="1">
      <alignment horizontal="right" shrinkToFit="1"/>
    </xf>
    <xf numFmtId="183" fontId="16" fillId="0" borderId="0" xfId="0" applyNumberFormat="1" applyFont="1" applyFill="1" applyAlignment="1">
      <alignment horizontal="right" shrinkToFit="1"/>
    </xf>
    <xf numFmtId="183" fontId="16" fillId="0" borderId="0" xfId="0" applyNumberFormat="1" applyFont="1" applyFill="1" applyAlignment="1" quotePrefix="1">
      <alignment horizontal="right" shrinkToFit="1"/>
    </xf>
    <xf numFmtId="183" fontId="16" fillId="0" borderId="0" xfId="0" applyNumberFormat="1" applyFont="1" applyFill="1" applyBorder="1" applyAlignment="1">
      <alignment horizontal="right" shrinkToFit="1"/>
    </xf>
    <xf numFmtId="185" fontId="16" fillId="0" borderId="7" xfId="17" applyNumberFormat="1" applyFont="1" applyFill="1" applyBorder="1" applyAlignment="1">
      <alignment horizontal="right" shrinkToFit="1"/>
    </xf>
    <xf numFmtId="185" fontId="16" fillId="0" borderId="7" xfId="18" applyNumberFormat="1" applyFont="1" applyFill="1" applyBorder="1" applyAlignment="1">
      <alignment horizontal="right" shrinkToFit="1"/>
    </xf>
    <xf numFmtId="183" fontId="16" fillId="0" borderId="0" xfId="18" applyNumberFormat="1" applyFont="1" applyFill="1" applyBorder="1" applyAlignment="1">
      <alignment horizontal="right" shrinkToFit="1"/>
    </xf>
    <xf numFmtId="183" fontId="16" fillId="0" borderId="0" xfId="17" applyNumberFormat="1" applyFont="1" applyFill="1" applyBorder="1" applyAlignment="1">
      <alignment horizontal="right" vertical="center" shrinkToFit="1"/>
    </xf>
    <xf numFmtId="183" fontId="26" fillId="0" borderId="0" xfId="17" applyNumberFormat="1" applyFont="1" applyFill="1" applyBorder="1" applyAlignment="1">
      <alignment horizontal="right" shrinkToFit="1"/>
    </xf>
    <xf numFmtId="183" fontId="26" fillId="0" borderId="0" xfId="0" applyNumberFormat="1" applyFont="1" applyFill="1" applyBorder="1" applyAlignment="1">
      <alignment horizontal="right" shrinkToFit="1"/>
    </xf>
    <xf numFmtId="185" fontId="26" fillId="0" borderId="7" xfId="17" applyNumberFormat="1" applyFont="1" applyFill="1" applyBorder="1" applyAlignment="1">
      <alignment horizontal="right" shrinkToFit="1"/>
    </xf>
    <xf numFmtId="183" fontId="26" fillId="0" borderId="0" xfId="18" applyNumberFormat="1" applyFont="1" applyFill="1" applyBorder="1" applyAlignment="1">
      <alignment horizontal="right" shrinkToFit="1"/>
    </xf>
    <xf numFmtId="185" fontId="26" fillId="0" borderId="7" xfId="18" applyNumberFormat="1" applyFont="1" applyFill="1" applyBorder="1" applyAlignment="1">
      <alignment horizontal="right" shrinkToFit="1"/>
    </xf>
    <xf numFmtId="183" fontId="26" fillId="0" borderId="0" xfId="17" applyNumberFormat="1" applyFont="1" applyBorder="1" applyAlignment="1">
      <alignment horizontal="right" shrinkToFit="1"/>
    </xf>
    <xf numFmtId="183" fontId="26" fillId="0" borderId="0" xfId="0" applyNumberFormat="1" applyFont="1" applyBorder="1" applyAlignment="1">
      <alignment horizontal="right" shrinkToFit="1"/>
    </xf>
    <xf numFmtId="177" fontId="26" fillId="0" borderId="0" xfId="17" applyNumberFormat="1" applyFont="1" applyBorder="1" applyAlignment="1">
      <alignment horizontal="right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183" fontId="20" fillId="0" borderId="5" xfId="0" applyNumberFormat="1" applyFont="1" applyFill="1" applyBorder="1" applyAlignment="1">
      <alignment horizontal="right" shrinkToFit="1"/>
    </xf>
    <xf numFmtId="191" fontId="16" fillId="0" borderId="0" xfId="17" applyNumberFormat="1" applyFont="1" applyFill="1" applyAlignment="1">
      <alignment horizontal="center" vertical="center"/>
    </xf>
    <xf numFmtId="191" fontId="20" fillId="0" borderId="0" xfId="17" applyNumberFormat="1" applyFont="1" applyFill="1" applyAlignment="1">
      <alignment horizontal="center" vertical="center"/>
    </xf>
    <xf numFmtId="191" fontId="16" fillId="0" borderId="0" xfId="17" applyNumberFormat="1" applyFont="1" applyFill="1" applyBorder="1" applyAlignment="1" applyProtection="1">
      <alignment horizontal="center" vertical="center"/>
      <protection locked="0"/>
    </xf>
    <xf numFmtId="191" fontId="16" fillId="0" borderId="5" xfId="17" applyNumberFormat="1" applyFont="1" applyFill="1" applyBorder="1" applyAlignment="1" applyProtection="1">
      <alignment horizontal="center" vertical="center"/>
      <protection locked="0"/>
    </xf>
    <xf numFmtId="0" fontId="20" fillId="0" borderId="0" xfId="17" applyNumberFormat="1" applyFont="1" applyFill="1" applyAlignment="1">
      <alignment horizontal="center" vertical="center"/>
    </xf>
    <xf numFmtId="0" fontId="16" fillId="0" borderId="0" xfId="17" applyNumberFormat="1" applyFont="1" applyFill="1" applyBorder="1" applyAlignment="1" applyProtection="1">
      <alignment horizontal="center" vertical="center"/>
      <protection locked="0"/>
    </xf>
    <xf numFmtId="0" fontId="16" fillId="0" borderId="5" xfId="17" applyNumberFormat="1" applyFont="1" applyFill="1" applyBorder="1" applyAlignment="1" applyProtection="1">
      <alignment horizontal="center" vertical="center"/>
      <protection locked="0"/>
    </xf>
    <xf numFmtId="192" fontId="20" fillId="0" borderId="0" xfId="0" applyNumberFormat="1" applyFont="1" applyFill="1" applyBorder="1" applyAlignment="1">
      <alignment horizontal="right" vertical="center" indent="1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left" vertical="center" indent="1" shrinkToFit="1"/>
    </xf>
    <xf numFmtId="195" fontId="16" fillId="0" borderId="0" xfId="0" applyNumberFormat="1" applyFont="1" applyFill="1" applyAlignment="1">
      <alignment vertical="center" shrinkToFit="1"/>
    </xf>
    <xf numFmtId="191" fontId="16" fillId="0" borderId="0" xfId="0" applyNumberFormat="1" applyFont="1" applyFill="1" applyAlignment="1">
      <alignment vertical="center" shrinkToFit="1"/>
    </xf>
    <xf numFmtId="2" fontId="16" fillId="0" borderId="0" xfId="0" applyNumberFormat="1" applyFont="1" applyFill="1" applyAlignment="1">
      <alignment vertical="center" shrinkToFit="1"/>
    </xf>
    <xf numFmtId="2" fontId="16" fillId="0" borderId="7" xfId="0" applyNumberFormat="1" applyFont="1" applyFill="1" applyBorder="1" applyAlignment="1">
      <alignment vertical="center" shrinkToFit="1"/>
    </xf>
    <xf numFmtId="202" fontId="16" fillId="0" borderId="0" xfId="0" applyNumberFormat="1" applyFont="1" applyFill="1" applyAlignment="1">
      <alignment vertical="center" shrinkToFit="1"/>
    </xf>
    <xf numFmtId="202" fontId="16" fillId="0" borderId="7" xfId="0" applyNumberFormat="1" applyFont="1" applyFill="1" applyBorder="1" applyAlignment="1">
      <alignment vertical="center" shrinkToFit="1"/>
    </xf>
    <xf numFmtId="195" fontId="20" fillId="0" borderId="0" xfId="0" applyNumberFormat="1" applyFont="1" applyFill="1" applyAlignment="1">
      <alignment vertical="center" shrinkToFit="1"/>
    </xf>
    <xf numFmtId="202" fontId="20" fillId="0" borderId="0" xfId="0" applyNumberFormat="1" applyFont="1" applyFill="1" applyAlignment="1">
      <alignment vertical="center" shrinkToFit="1"/>
    </xf>
    <xf numFmtId="191" fontId="20" fillId="0" borderId="0" xfId="0" applyNumberFormat="1" applyFont="1" applyFill="1" applyAlignment="1">
      <alignment vertical="center" shrinkToFit="1"/>
    </xf>
    <xf numFmtId="195" fontId="16" fillId="0" borderId="5" xfId="0" applyNumberFormat="1" applyFont="1" applyFill="1" applyBorder="1" applyAlignment="1">
      <alignment vertical="center" shrinkToFit="1"/>
    </xf>
    <xf numFmtId="202" fontId="16" fillId="0" borderId="5" xfId="0" applyNumberFormat="1" applyFont="1" applyFill="1" applyBorder="1" applyAlignment="1">
      <alignment vertical="center" shrinkToFit="1"/>
    </xf>
    <xf numFmtId="191" fontId="16" fillId="0" borderId="5" xfId="0" applyNumberFormat="1" applyFont="1" applyFill="1" applyBorder="1" applyAlignment="1">
      <alignment vertical="center" shrinkToFit="1"/>
    </xf>
    <xf numFmtId="191" fontId="16" fillId="0" borderId="0" xfId="0" applyNumberFormat="1" applyFont="1" applyFill="1" applyAlignment="1">
      <alignment horizontal="center" vertical="center" shrinkToFit="1"/>
    </xf>
    <xf numFmtId="191" fontId="16" fillId="0" borderId="0" xfId="0" applyNumberFormat="1" applyFont="1" applyFill="1" applyAlignment="1">
      <alignment horizontal="right" vertical="center" indent="1"/>
    </xf>
    <xf numFmtId="191" fontId="20" fillId="0" borderId="0" xfId="0" applyNumberFormat="1" applyFont="1" applyFill="1" applyAlignment="1">
      <alignment horizontal="right" vertical="center" indent="1"/>
    </xf>
    <xf numFmtId="191" fontId="26" fillId="0" borderId="0" xfId="0" applyNumberFormat="1" applyFont="1" applyFill="1" applyAlignment="1">
      <alignment horizontal="right" vertical="center" indent="1"/>
    </xf>
    <xf numFmtId="191" fontId="26" fillId="0" borderId="0" xfId="0" applyNumberFormat="1" applyFont="1" applyFill="1" applyBorder="1" applyAlignment="1">
      <alignment horizontal="right" vertical="center" indent="1"/>
    </xf>
    <xf numFmtId="191" fontId="26" fillId="0" borderId="5" xfId="0" applyNumberFormat="1" applyFont="1" applyFill="1" applyBorder="1" applyAlignment="1">
      <alignment horizontal="right" vertical="center" indent="1"/>
    </xf>
    <xf numFmtId="197" fontId="16" fillId="0" borderId="2" xfId="0" applyNumberFormat="1" applyFont="1" applyFill="1" applyBorder="1" applyAlignment="1">
      <alignment horizontal="right" vertical="center" indent="1"/>
    </xf>
    <xf numFmtId="197" fontId="16" fillId="0" borderId="7" xfId="0" applyNumberFormat="1" applyFont="1" applyFill="1" applyBorder="1" applyAlignment="1">
      <alignment horizontal="right" vertical="center" indent="1"/>
    </xf>
    <xf numFmtId="197" fontId="20" fillId="0" borderId="0" xfId="0" applyNumberFormat="1" applyFont="1" applyFill="1" applyAlignment="1">
      <alignment horizontal="right" vertical="center" indent="1" shrinkToFit="1"/>
    </xf>
    <xf numFmtId="197" fontId="26" fillId="0" borderId="0" xfId="0" applyNumberFormat="1" applyFont="1" applyFill="1" applyAlignment="1">
      <alignment horizontal="right" vertical="center" indent="1" shrinkToFit="1"/>
    </xf>
    <xf numFmtId="197" fontId="26" fillId="0" borderId="5" xfId="0" applyNumberFormat="1" applyFont="1" applyFill="1" applyBorder="1" applyAlignment="1">
      <alignment horizontal="right" vertical="center" indent="1" shrinkToFit="1"/>
    </xf>
    <xf numFmtId="2" fontId="20" fillId="0" borderId="0" xfId="0" applyNumberFormat="1" applyFont="1" applyFill="1" applyAlignment="1">
      <alignment horizontal="right" vertical="center" shrinkToFit="1"/>
    </xf>
    <xf numFmtId="0" fontId="53" fillId="2" borderId="0" xfId="0" applyFont="1" applyFill="1" applyBorder="1" applyAlignment="1">
      <alignment vertical="center"/>
    </xf>
    <xf numFmtId="180" fontId="16" fillId="2" borderId="6" xfId="23" applyNumberFormat="1" applyFont="1" applyFill="1" applyBorder="1" applyAlignment="1" applyProtection="1">
      <alignment horizontal="center" vertical="center" shrinkToFit="1"/>
      <protection locked="0"/>
    </xf>
    <xf numFmtId="180" fontId="16" fillId="2" borderId="15" xfId="23" applyNumberFormat="1" applyFont="1" applyFill="1" applyBorder="1" applyAlignment="1" applyProtection="1">
      <alignment horizontal="center" vertical="center" shrinkToFit="1"/>
      <protection locked="0"/>
    </xf>
    <xf numFmtId="180" fontId="16" fillId="2" borderId="6" xfId="23" applyNumberFormat="1" applyFont="1" applyFill="1" applyBorder="1" applyAlignment="1" applyProtection="1">
      <alignment horizontal="center" vertical="center" wrapText="1" shrinkToFit="1"/>
      <protection locked="0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right" vertical="center"/>
    </xf>
    <xf numFmtId="0" fontId="12" fillId="0" borderId="8" xfId="0" applyFont="1" applyBorder="1" applyAlignment="1">
      <alignment horizontal="center" vertical="center" shrinkToFit="1"/>
    </xf>
    <xf numFmtId="0" fontId="7" fillId="2" borderId="2" xfId="23" applyFont="1" applyFill="1" applyBorder="1" applyAlignment="1" applyProtection="1">
      <alignment horizontal="center" vertical="center" shrinkToFit="1"/>
      <protection locked="0"/>
    </xf>
    <xf numFmtId="0" fontId="7" fillId="2" borderId="7" xfId="23" applyFont="1" applyFill="1" applyBorder="1" applyAlignment="1" applyProtection="1">
      <alignment horizontal="center" vertical="center" shrinkToFit="1"/>
      <protection locked="0"/>
    </xf>
    <xf numFmtId="0" fontId="7" fillId="2" borderId="9" xfId="23" applyFont="1" applyFill="1" applyBorder="1" applyAlignment="1" applyProtection="1">
      <alignment horizontal="center" vertical="center" shrinkToFit="1"/>
      <protection locked="0"/>
    </xf>
    <xf numFmtId="181" fontId="7" fillId="2" borderId="12" xfId="23" applyNumberFormat="1" applyFont="1" applyFill="1" applyBorder="1" applyAlignment="1" applyProtection="1">
      <alignment horizontal="center" vertical="center" shrinkToFit="1"/>
      <protection locked="0"/>
    </xf>
    <xf numFmtId="181" fontId="7" fillId="2" borderId="2" xfId="23" applyNumberFormat="1" applyFont="1" applyFill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52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" fillId="2" borderId="0" xfId="23" applyFont="1" applyFill="1" applyAlignment="1" applyProtection="1">
      <alignment horizontal="center" vertical="center"/>
      <protection locked="0"/>
    </xf>
    <xf numFmtId="180" fontId="16" fillId="2" borderId="4" xfId="23" applyNumberFormat="1" applyFont="1" applyFill="1" applyBorder="1" applyAlignment="1" applyProtection="1">
      <alignment horizontal="center" vertical="center" wrapText="1"/>
      <protection locked="0"/>
    </xf>
    <xf numFmtId="180" fontId="16" fillId="2" borderId="6" xfId="23" applyNumberFormat="1" applyFont="1" applyFill="1" applyBorder="1" applyAlignment="1" applyProtection="1">
      <alignment horizontal="center" vertical="center" wrapText="1"/>
      <protection locked="0"/>
    </xf>
    <xf numFmtId="181" fontId="7" fillId="2" borderId="12" xfId="23" applyNumberFormat="1" applyFont="1" applyFill="1" applyBorder="1" applyAlignment="1" applyProtection="1">
      <alignment horizontal="center" vertical="center" wrapText="1"/>
      <protection locked="0"/>
    </xf>
    <xf numFmtId="181" fontId="16" fillId="2" borderId="2" xfId="23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 quotePrefix="1">
      <alignment horizontal="left"/>
    </xf>
    <xf numFmtId="0" fontId="30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0" fontId="16" fillId="0" borderId="1" xfId="0" applyFont="1" applyBorder="1" applyAlignment="1">
      <alignment horizontal="right" vertical="center"/>
    </xf>
    <xf numFmtId="0" fontId="17" fillId="0" borderId="0" xfId="0" applyFont="1" applyFill="1" applyBorder="1" applyAlignment="1" quotePrefix="1">
      <alignment horizontal="left" shrinkToFit="1"/>
    </xf>
    <xf numFmtId="0" fontId="16" fillId="0" borderId="0" xfId="0" applyFont="1" applyFill="1" applyBorder="1" applyAlignment="1">
      <alignment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6" fillId="0" borderId="1" xfId="0" applyFont="1" applyFill="1" applyBorder="1" applyAlignment="1">
      <alignment horizontal="right" shrinkToFit="1"/>
    </xf>
    <xf numFmtId="0" fontId="30" fillId="0" borderId="0" xfId="0" applyFont="1" applyFill="1" applyAlignment="1">
      <alignment/>
    </xf>
    <xf numFmtId="0" fontId="30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7" fillId="0" borderId="0" xfId="0" applyFont="1" applyAlignment="1" quotePrefix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Continuous" vertical="center" shrinkToFit="1"/>
    </xf>
    <xf numFmtId="0" fontId="16" fillId="2" borderId="1" xfId="0" applyFont="1" applyFill="1" applyBorder="1" applyAlignment="1">
      <alignment horizontal="centerContinuous" vertical="center" shrinkToFit="1"/>
    </xf>
    <xf numFmtId="0" fontId="7" fillId="2" borderId="12" xfId="0" applyFont="1" applyFill="1" applyBorder="1" applyAlignment="1" quotePrefix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vertical="center"/>
    </xf>
    <xf numFmtId="0" fontId="7" fillId="2" borderId="7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 quotePrefix="1">
      <alignment horizontal="center" vertical="center" shrinkToFit="1"/>
    </xf>
    <xf numFmtId="0" fontId="16" fillId="2" borderId="13" xfId="0" applyFont="1" applyFill="1" applyBorder="1" applyAlignment="1">
      <alignment horizontal="centerContinuous" vertical="center" shrinkToFit="1"/>
    </xf>
    <xf numFmtId="0" fontId="16" fillId="2" borderId="14" xfId="0" applyFont="1" applyFill="1" applyBorder="1" applyAlignment="1">
      <alignment horizontal="centerContinuous" vertical="center" shrinkToFit="1"/>
    </xf>
    <xf numFmtId="0" fontId="7" fillId="2" borderId="1" xfId="0" applyFont="1" applyFill="1" applyBorder="1" applyAlignment="1">
      <alignment horizontal="centerContinuous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 quotePrefix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187" fontId="5" fillId="2" borderId="0" xfId="0" applyNumberFormat="1" applyFont="1" applyFill="1" applyAlignment="1">
      <alignment horizontal="center" vertical="center" shrinkToFit="1"/>
    </xf>
    <xf numFmtId="0" fontId="18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3" xfId="0" applyFont="1" applyFill="1" applyBorder="1" applyAlignment="1" quotePrefix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5" xfId="0" applyFont="1" applyFill="1" applyBorder="1" applyAlignment="1" quotePrefix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2" borderId="12" xfId="0" applyFont="1" applyFill="1" applyBorder="1" applyAlignment="1" quotePrefix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 wrapText="1" shrinkToFit="1"/>
    </xf>
    <xf numFmtId="0" fontId="30" fillId="2" borderId="25" xfId="0" applyFont="1" applyFill="1" applyBorder="1" applyAlignment="1">
      <alignment horizontal="center" vertical="center" shrinkToFit="1"/>
    </xf>
    <xf numFmtId="0" fontId="30" fillId="2" borderId="14" xfId="0" applyFont="1" applyFill="1" applyBorder="1" applyAlignment="1">
      <alignment horizontal="center" vertical="center" shrinkToFit="1"/>
    </xf>
    <xf numFmtId="0" fontId="30" fillId="2" borderId="13" xfId="0" applyFont="1" applyFill="1" applyBorder="1" applyAlignment="1">
      <alignment horizontal="center" vertical="center" shrinkToFit="1"/>
    </xf>
    <xf numFmtId="0" fontId="47" fillId="2" borderId="25" xfId="0" applyFont="1" applyFill="1" applyBorder="1" applyAlignment="1">
      <alignment horizontal="center" vertical="center" shrinkToFit="1"/>
    </xf>
    <xf numFmtId="0" fontId="47" fillId="2" borderId="13" xfId="0" applyFont="1" applyFill="1" applyBorder="1" applyAlignment="1">
      <alignment horizontal="center" vertical="center" shrinkToFit="1"/>
    </xf>
    <xf numFmtId="0" fontId="46" fillId="2" borderId="25" xfId="0" applyFont="1" applyFill="1" applyBorder="1" applyAlignment="1">
      <alignment horizontal="center" vertical="center" shrinkToFit="1"/>
    </xf>
    <xf numFmtId="0" fontId="46" fillId="2" borderId="13" xfId="0" applyFont="1" applyFill="1" applyBorder="1" applyAlignment="1">
      <alignment horizontal="center" vertical="center" shrinkToFit="1"/>
    </xf>
    <xf numFmtId="0" fontId="30" fillId="2" borderId="12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30" fillId="2" borderId="7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43" fillId="2" borderId="6" xfId="0" applyFont="1" applyFill="1" applyBorder="1" applyAlignment="1">
      <alignment horizontal="center"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2" fillId="2" borderId="6" xfId="0" applyFont="1" applyFill="1" applyBorder="1" applyAlignment="1">
      <alignment horizontal="center" vertical="center" shrinkToFit="1"/>
    </xf>
    <xf numFmtId="0" fontId="42" fillId="2" borderId="12" xfId="0" applyFont="1" applyFill="1" applyBorder="1" applyAlignment="1">
      <alignment horizontal="center" vertical="center" shrinkToFit="1"/>
    </xf>
    <xf numFmtId="0" fontId="30" fillId="2" borderId="3" xfId="0" applyFont="1" applyFill="1" applyBorder="1" applyAlignment="1">
      <alignment horizontal="center" vertical="center" shrinkToFit="1"/>
    </xf>
    <xf numFmtId="0" fontId="30" fillId="2" borderId="9" xfId="0" applyFont="1" applyFill="1" applyBorder="1" applyAlignment="1">
      <alignment horizontal="center" vertical="center" wrapText="1" shrinkToFit="1"/>
    </xf>
    <xf numFmtId="0" fontId="30" fillId="2" borderId="15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0" fontId="47" fillId="2" borderId="15" xfId="0" applyFont="1" applyFill="1" applyBorder="1" applyAlignment="1">
      <alignment horizontal="center" vertical="center" shrinkToFit="1"/>
    </xf>
    <xf numFmtId="0" fontId="47" fillId="2" borderId="8" xfId="0" applyFont="1" applyFill="1" applyBorder="1" applyAlignment="1">
      <alignment horizontal="center" vertical="center" shrinkToFit="1"/>
    </xf>
    <xf numFmtId="0" fontId="49" fillId="2" borderId="15" xfId="0" applyFont="1" applyFill="1" applyBorder="1" applyAlignment="1">
      <alignment horizontal="center" vertical="center" shrinkToFit="1"/>
    </xf>
    <xf numFmtId="0" fontId="49" fillId="2" borderId="8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26" fillId="2" borderId="25" xfId="0" applyFont="1" applyFill="1" applyBorder="1" applyAlignment="1">
      <alignment horizontal="center" vertical="center" shrinkToFit="1"/>
    </xf>
    <xf numFmtId="0" fontId="26" fillId="2" borderId="13" xfId="0" applyFont="1" applyFill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center" vertical="center" shrinkToFit="1"/>
    </xf>
    <xf numFmtId="0" fontId="20" fillId="2" borderId="25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26" fillId="2" borderId="15" xfId="0" applyFont="1" applyFill="1" applyBorder="1" applyAlignment="1">
      <alignment horizontal="center" vertical="center" shrinkToFit="1"/>
    </xf>
    <xf numFmtId="0" fontId="24" fillId="2" borderId="15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shrinkToFit="1"/>
    </xf>
    <xf numFmtId="0" fontId="18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 quotePrefix="1">
      <alignment horizontal="center" vertical="center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 quotePrefix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 quotePrefix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 quotePrefix="1">
      <alignment horizontal="center" vertical="center" shrinkToFit="1"/>
    </xf>
    <xf numFmtId="0" fontId="16" fillId="2" borderId="8" xfId="0" applyFont="1" applyFill="1" applyBorder="1" applyAlignment="1" quotePrefix="1">
      <alignment horizontal="center" vertical="center" shrinkToFit="1"/>
    </xf>
    <xf numFmtId="0" fontId="18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 vertical="center"/>
    </xf>
    <xf numFmtId="0" fontId="16" fillId="2" borderId="2" xfId="0" applyFont="1" applyFill="1" applyBorder="1" applyAlignment="1">
      <alignment vertical="center" shrinkToFit="1"/>
    </xf>
    <xf numFmtId="0" fontId="17" fillId="2" borderId="4" xfId="0" applyFont="1" applyFill="1" applyBorder="1" applyAlignment="1" quotePrefix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vertical="center" shrinkToFit="1"/>
    </xf>
    <xf numFmtId="0" fontId="16" fillId="2" borderId="6" xfId="0" applyFont="1" applyFill="1" applyBorder="1" applyAlignment="1">
      <alignment horizontal="center" vertical="center" wrapText="1" shrinkToFit="1"/>
    </xf>
    <xf numFmtId="0" fontId="16" fillId="2" borderId="3" xfId="0" applyFont="1" applyFill="1" applyBorder="1" applyAlignment="1" quotePrefix="1">
      <alignment horizontal="center" vertical="center" wrapText="1" shrinkToFit="1"/>
    </xf>
    <xf numFmtId="0" fontId="16" fillId="2" borderId="6" xfId="0" applyFont="1" applyFill="1" applyBorder="1" applyAlignment="1" quotePrefix="1">
      <alignment horizontal="center" vertical="center" wrapText="1" shrinkToFit="1"/>
    </xf>
    <xf numFmtId="0" fontId="16" fillId="2" borderId="7" xfId="0" applyFont="1" applyFill="1" applyBorder="1" applyAlignment="1">
      <alignment horizontal="center" vertical="center" wrapText="1" shrinkToFit="1"/>
    </xf>
    <xf numFmtId="0" fontId="16" fillId="2" borderId="8" xfId="0" applyFont="1" applyFill="1" applyBorder="1" applyAlignment="1">
      <alignment horizontal="center" vertical="center" wrapText="1" shrinkToFit="1"/>
    </xf>
    <xf numFmtId="0" fontId="16" fillId="2" borderId="9" xfId="0" applyFont="1" applyFill="1" applyBorder="1" applyAlignment="1" quotePrefix="1">
      <alignment horizontal="center" vertical="center" wrapText="1" shrinkToFit="1"/>
    </xf>
    <xf numFmtId="0" fontId="16" fillId="2" borderId="8" xfId="0" applyFont="1" applyFill="1" applyBorder="1" applyAlignment="1">
      <alignment vertical="center" shrinkToFit="1"/>
    </xf>
    <xf numFmtId="0" fontId="29" fillId="2" borderId="0" xfId="0" applyFont="1" applyFill="1" applyAlignment="1">
      <alignment horizontal="center"/>
    </xf>
    <xf numFmtId="0" fontId="16" fillId="2" borderId="5" xfId="0" applyFont="1" applyFill="1" applyBorder="1" applyAlignment="1">
      <alignment horizontal="right" vertical="center" shrinkToFit="1"/>
    </xf>
    <xf numFmtId="0" fontId="17" fillId="2" borderId="25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 quotePrefix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 quotePrefix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 quotePrefix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vertical="center" shrinkToFit="1"/>
    </xf>
    <xf numFmtId="0" fontId="16" fillId="2" borderId="5" xfId="0" applyFont="1" applyFill="1" applyBorder="1" applyAlignment="1">
      <alignment horizontal="right" vertical="center" shrinkToFit="1"/>
    </xf>
    <xf numFmtId="0" fontId="16" fillId="2" borderId="7" xfId="0" applyFont="1" applyFill="1" applyBorder="1" applyAlignment="1">
      <alignment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 quotePrefix="1">
      <alignment horizontal="center" vertical="center" shrinkToFit="1"/>
    </xf>
    <xf numFmtId="0" fontId="16" fillId="2" borderId="7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 shrinkToFit="1"/>
    </xf>
    <xf numFmtId="0" fontId="16" fillId="2" borderId="3" xfId="0" applyFont="1" applyFill="1" applyBorder="1" applyAlignment="1" quotePrefix="1">
      <alignment horizontal="center" vertical="center" shrinkToFit="1"/>
    </xf>
    <xf numFmtId="0" fontId="16" fillId="2" borderId="7" xfId="0" applyFont="1" applyFill="1" applyBorder="1" applyAlignment="1" quotePrefix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vertical="center" shrinkToFit="1"/>
    </xf>
    <xf numFmtId="0" fontId="16" fillId="2" borderId="8" xfId="0" applyFont="1" applyFill="1" applyBorder="1" applyAlignment="1" quotePrefix="1">
      <alignment horizontal="center" vertical="center" shrinkToFit="1"/>
    </xf>
    <xf numFmtId="0" fontId="16" fillId="2" borderId="5" xfId="0" applyFont="1" applyFill="1" applyBorder="1" applyAlignment="1" quotePrefix="1">
      <alignment horizontal="center" vertical="center" shrinkToFit="1"/>
    </xf>
    <xf numFmtId="0" fontId="16" fillId="2" borderId="9" xfId="0" applyFont="1" applyFill="1" applyBorder="1" applyAlignment="1" quotePrefix="1">
      <alignment horizontal="center" vertical="center" shrinkToFit="1"/>
    </xf>
    <xf numFmtId="0" fontId="16" fillId="2" borderId="0" xfId="0" applyFont="1" applyFill="1" applyBorder="1" applyAlignment="1">
      <alignment vertical="center" shrinkToFit="1"/>
    </xf>
    <xf numFmtId="0" fontId="34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26" fillId="2" borderId="0" xfId="0" applyFont="1" applyFill="1" applyAlignment="1">
      <alignment horizontal="justify"/>
    </xf>
    <xf numFmtId="41" fontId="18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right"/>
    </xf>
    <xf numFmtId="0" fontId="10" fillId="2" borderId="24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wrapText="1"/>
    </xf>
    <xf numFmtId="0" fontId="33" fillId="2" borderId="26" xfId="0" applyFont="1" applyFill="1" applyBorder="1" applyAlignment="1">
      <alignment horizontal="center" wrapText="1"/>
    </xf>
    <xf numFmtId="0" fontId="18" fillId="2" borderId="23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wrapText="1"/>
    </xf>
    <xf numFmtId="0" fontId="26" fillId="2" borderId="27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vertical="center"/>
    </xf>
    <xf numFmtId="0" fontId="26" fillId="2" borderId="28" xfId="0" applyFont="1" applyFill="1" applyBorder="1" applyAlignment="1">
      <alignment horizontal="center" wrapText="1"/>
    </xf>
    <xf numFmtId="0" fontId="18" fillId="2" borderId="29" xfId="0" applyFont="1" applyFill="1" applyBorder="1" applyAlignment="1">
      <alignment wrapText="1"/>
    </xf>
    <xf numFmtId="0" fontId="26" fillId="2" borderId="29" xfId="0" applyFont="1" applyFill="1" applyBorder="1" applyAlignment="1">
      <alignment horizontal="center" wrapText="1"/>
    </xf>
    <xf numFmtId="0" fontId="26" fillId="2" borderId="29" xfId="0" applyFont="1" applyFill="1" applyBorder="1" applyAlignment="1" quotePrefix="1">
      <alignment horizontal="center" wrapText="1"/>
    </xf>
    <xf numFmtId="0" fontId="18" fillId="2" borderId="18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vertical="center"/>
    </xf>
    <xf numFmtId="191" fontId="16" fillId="0" borderId="0" xfId="17" applyNumberFormat="1" applyFont="1" applyFill="1" applyAlignment="1">
      <alignment horizontal="right" vertical="center" indent="1"/>
    </xf>
    <xf numFmtId="191" fontId="16" fillId="0" borderId="0" xfId="17" applyNumberFormat="1" applyFont="1" applyFill="1" applyAlignment="1">
      <alignment horizontal="right" vertical="center"/>
    </xf>
    <xf numFmtId="191" fontId="20" fillId="0" borderId="0" xfId="17" applyNumberFormat="1" applyFont="1" applyFill="1" applyAlignment="1">
      <alignment horizontal="right" vertical="center"/>
    </xf>
    <xf numFmtId="191" fontId="16" fillId="0" borderId="0" xfId="17" applyNumberFormat="1" applyFont="1" applyFill="1" applyBorder="1" applyAlignment="1">
      <alignment horizontal="right" vertical="center"/>
    </xf>
    <xf numFmtId="191" fontId="16" fillId="0" borderId="5" xfId="17" applyNumberFormat="1" applyFont="1" applyFill="1" applyBorder="1" applyAlignment="1">
      <alignment horizontal="right" vertical="center"/>
    </xf>
    <xf numFmtId="0" fontId="17" fillId="2" borderId="25" xfId="0" applyFont="1" applyFill="1" applyBorder="1" applyAlignment="1" quotePrefix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30" xfId="0" applyFont="1" applyFill="1" applyBorder="1" applyAlignment="1" quotePrefix="1">
      <alignment horizontal="center" vertical="center" shrinkToFit="1"/>
    </xf>
    <xf numFmtId="0" fontId="16" fillId="2" borderId="30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vertical="center" shrinkToFit="1"/>
    </xf>
    <xf numFmtId="0" fontId="16" fillId="2" borderId="5" xfId="0" applyFont="1" applyFill="1" applyBorder="1" applyAlignment="1">
      <alignment vertical="center" shrinkToFit="1"/>
    </xf>
    <xf numFmtId="0" fontId="26" fillId="2" borderId="24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3" fillId="2" borderId="32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 wrapText="1"/>
    </xf>
    <xf numFmtId="0" fontId="33" fillId="2" borderId="2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6" fillId="2" borderId="19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wrapText="1"/>
    </xf>
    <xf numFmtId="0" fontId="6" fillId="2" borderId="0" xfId="0" applyFont="1" applyFill="1" applyAlignment="1">
      <alignment vertical="center"/>
    </xf>
    <xf numFmtId="0" fontId="26" fillId="2" borderId="0" xfId="0" applyFont="1" applyFill="1" applyAlignment="1">
      <alignment horizontal="left" vertical="center"/>
    </xf>
    <xf numFmtId="0" fontId="26" fillId="2" borderId="19" xfId="0" applyFont="1" applyFill="1" applyBorder="1" applyAlignment="1">
      <alignment horizontal="right" vertical="center"/>
    </xf>
    <xf numFmtId="0" fontId="26" fillId="2" borderId="32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/>
    </xf>
    <xf numFmtId="0" fontId="16" fillId="2" borderId="11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vertical="center"/>
    </xf>
  </cellXfs>
  <cellStyles count="11">
    <cellStyle name="Normal" xfId="0"/>
    <cellStyle name="Percent" xfId="15"/>
    <cellStyle name="Comma" xfId="16"/>
    <cellStyle name="Comma [0]" xfId="17"/>
    <cellStyle name="콤마 [0]_1.인구추이" xfId="18"/>
    <cellStyle name="콤마 [0]_5.연령별및성별인구(1-3)" xfId="19"/>
    <cellStyle name="콤마 [0]_6.인구동태" xfId="20"/>
    <cellStyle name="Currency" xfId="21"/>
    <cellStyle name="Currency [0]" xfId="22"/>
    <cellStyle name="표준_1. 인구추이" xfId="23"/>
    <cellStyle name="표준_13.주요 국적별 외국인 등록현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3685;&#44228;&#50672;&#48372;%202007&#45380;(&#51088;&#47308;&#49688;&#54633;)\&#53685;&#44228;&#50672;&#48372;(&#51333;&#54633;&#48124;&#50896;&#49892;-&#51064;&#4439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Recovered_Sheet1"/>
      <sheetName val="1.인구추이"/>
      <sheetName val="2 시군별 세대 및 인구(주민등록)"/>
      <sheetName val="3 동별 세대 및 인구"/>
      <sheetName val="4 연령및 성별인구"/>
      <sheetName val="4 연령및 성별인구 (2)"/>
      <sheetName val="5.인구동태 "/>
      <sheetName val="6. 인구이동"/>
      <sheetName val="7. 국적별 외국인 등록현황"/>
    </sheetNames>
    <sheetDataSet>
      <sheetData sheetId="5">
        <row r="6">
          <cell r="P6">
            <v>403601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SheetLayoutView="100" workbookViewId="0" topLeftCell="D1">
      <selection activeCell="N4" sqref="N4:N5"/>
    </sheetView>
  </sheetViews>
  <sheetFormatPr defaultColWidth="8.88671875" defaultRowHeight="13.5"/>
  <cols>
    <col min="1" max="1" width="12.5546875" style="0" customWidth="1"/>
    <col min="2" max="2" width="9.3359375" style="0" customWidth="1"/>
    <col min="3" max="3" width="8.4453125" style="0" customWidth="1"/>
    <col min="4" max="4" width="7.6640625" style="0" customWidth="1"/>
    <col min="5" max="5" width="6.99609375" style="0" customWidth="1"/>
    <col min="6" max="6" width="7.5546875" style="0" customWidth="1"/>
    <col min="7" max="7" width="7.99609375" style="0" customWidth="1"/>
    <col min="8" max="8" width="7.5546875" style="0" customWidth="1"/>
    <col min="9" max="9" width="7.21484375" style="0" customWidth="1"/>
    <col min="10" max="11" width="5.77734375" style="0" customWidth="1"/>
    <col min="12" max="12" width="7.77734375" style="0" customWidth="1"/>
    <col min="13" max="13" width="7.6640625" style="0" customWidth="1"/>
    <col min="14" max="14" width="7.99609375" style="0" customWidth="1"/>
    <col min="15" max="15" width="7.10546875" style="0" customWidth="1"/>
    <col min="16" max="16" width="7.21484375" style="0" customWidth="1"/>
    <col min="17" max="17" width="8.21484375" style="0" customWidth="1"/>
  </cols>
  <sheetData>
    <row r="1" spans="1:17" s="580" customFormat="1" ht="27" customHeight="1">
      <c r="A1" s="598" t="s">
        <v>865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</row>
    <row r="2" spans="1:20" ht="20.25" customHeight="1">
      <c r="A2" s="600" t="s">
        <v>864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2"/>
      <c r="S2" s="3"/>
      <c r="T2" s="3"/>
    </row>
    <row r="3" spans="1:20" s="27" customFormat="1" ht="18" customHeight="1">
      <c r="A3" s="64" t="s">
        <v>516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5"/>
      <c r="N3" s="67"/>
      <c r="O3" s="68"/>
      <c r="P3" s="65"/>
      <c r="Q3" s="69" t="s">
        <v>226</v>
      </c>
      <c r="R3" s="64"/>
      <c r="S3" s="64"/>
      <c r="T3" s="92"/>
    </row>
    <row r="4" spans="1:20" s="27" customFormat="1" ht="15" customHeight="1">
      <c r="A4" s="70"/>
      <c r="B4" s="19" t="s">
        <v>544</v>
      </c>
      <c r="C4" s="71"/>
      <c r="D4" s="72"/>
      <c r="E4" s="4" t="s">
        <v>545</v>
      </c>
      <c r="F4" s="72"/>
      <c r="G4" s="72"/>
      <c r="H4" s="73"/>
      <c r="I4" s="74"/>
      <c r="J4" s="72"/>
      <c r="K4" s="75"/>
      <c r="L4" s="5" t="s">
        <v>232</v>
      </c>
      <c r="M4" s="9" t="s">
        <v>227</v>
      </c>
      <c r="N4" s="601" t="s">
        <v>546</v>
      </c>
      <c r="O4" s="603" t="s">
        <v>627</v>
      </c>
      <c r="P4" s="604"/>
      <c r="Q4" s="605" t="s">
        <v>556</v>
      </c>
      <c r="R4" s="92"/>
      <c r="S4" s="92"/>
      <c r="T4" s="92"/>
    </row>
    <row r="5" spans="1:20" s="27" customFormat="1" ht="12.75">
      <c r="A5" s="78"/>
      <c r="B5" s="77"/>
      <c r="C5" s="71"/>
      <c r="D5" s="72"/>
      <c r="E5" s="79"/>
      <c r="F5" s="72"/>
      <c r="G5" s="72"/>
      <c r="H5" s="72"/>
      <c r="I5" s="71"/>
      <c r="J5" s="72"/>
      <c r="K5" s="75"/>
      <c r="L5" s="80" t="s">
        <v>547</v>
      </c>
      <c r="M5" s="81"/>
      <c r="N5" s="602"/>
      <c r="O5" s="6"/>
      <c r="P5" s="76"/>
      <c r="Q5" s="606"/>
      <c r="R5" s="92"/>
      <c r="S5" s="92"/>
      <c r="T5" s="92"/>
    </row>
    <row r="6" spans="1:20" s="27" customFormat="1" ht="17.25" customHeight="1">
      <c r="A6" s="22" t="s">
        <v>626</v>
      </c>
      <c r="B6" s="83" t="s">
        <v>230</v>
      </c>
      <c r="C6" s="7" t="s">
        <v>548</v>
      </c>
      <c r="D6" s="9" t="s">
        <v>549</v>
      </c>
      <c r="E6" s="9" t="s">
        <v>550</v>
      </c>
      <c r="F6" s="21" t="s">
        <v>551</v>
      </c>
      <c r="G6" s="9" t="s">
        <v>549</v>
      </c>
      <c r="H6" s="9" t="s">
        <v>550</v>
      </c>
      <c r="I6" s="8" t="s">
        <v>552</v>
      </c>
      <c r="J6" s="9" t="s">
        <v>549</v>
      </c>
      <c r="K6" s="9" t="s">
        <v>550</v>
      </c>
      <c r="L6" s="84" t="s">
        <v>553</v>
      </c>
      <c r="M6" s="81" t="s">
        <v>554</v>
      </c>
      <c r="N6" s="583" t="s">
        <v>870</v>
      </c>
      <c r="O6" s="85" t="s">
        <v>553</v>
      </c>
      <c r="P6" s="9" t="s">
        <v>555</v>
      </c>
      <c r="Q6" s="606"/>
      <c r="R6" s="92"/>
      <c r="S6" s="92"/>
      <c r="T6" s="92"/>
    </row>
    <row r="7" spans="1:20" s="27" customFormat="1" ht="13.5" customHeight="1">
      <c r="A7" s="82"/>
      <c r="B7" s="86"/>
      <c r="C7" s="86"/>
      <c r="D7" s="81"/>
      <c r="E7" s="81"/>
      <c r="F7" s="81"/>
      <c r="G7" s="81"/>
      <c r="H7" s="81"/>
      <c r="I7" s="77"/>
      <c r="J7" s="81"/>
      <c r="K7" s="81"/>
      <c r="L7" s="84" t="s">
        <v>557</v>
      </c>
      <c r="M7" s="81" t="s">
        <v>558</v>
      </c>
      <c r="N7" s="581" t="s">
        <v>868</v>
      </c>
      <c r="O7" s="85" t="s">
        <v>559</v>
      </c>
      <c r="P7" s="93" t="s">
        <v>566</v>
      </c>
      <c r="Q7" s="606"/>
      <c r="R7" s="92"/>
      <c r="S7" s="92"/>
      <c r="T7" s="92"/>
    </row>
    <row r="8" spans="1:20" s="27" customFormat="1" ht="12.75" customHeight="1">
      <c r="A8" s="252"/>
      <c r="B8" s="87" t="s">
        <v>228</v>
      </c>
      <c r="C8" s="88" t="s">
        <v>560</v>
      </c>
      <c r="D8" s="89" t="s">
        <v>561</v>
      </c>
      <c r="E8" s="89" t="s">
        <v>562</v>
      </c>
      <c r="F8" s="89" t="s">
        <v>866</v>
      </c>
      <c r="G8" s="89" t="s">
        <v>867</v>
      </c>
      <c r="H8" s="89" t="s">
        <v>562</v>
      </c>
      <c r="I8" s="88" t="s">
        <v>563</v>
      </c>
      <c r="J8" s="89" t="s">
        <v>561</v>
      </c>
      <c r="K8" s="89" t="s">
        <v>562</v>
      </c>
      <c r="L8" s="90" t="s">
        <v>564</v>
      </c>
      <c r="M8" s="89"/>
      <c r="N8" s="582" t="s">
        <v>869</v>
      </c>
      <c r="O8" s="91"/>
      <c r="P8" s="88" t="s">
        <v>565</v>
      </c>
      <c r="Q8" s="595"/>
      <c r="R8" s="64"/>
      <c r="S8" s="64"/>
      <c r="T8" s="64"/>
    </row>
    <row r="9" spans="1:17" s="27" customFormat="1" ht="12" customHeight="1">
      <c r="A9" s="141" t="s">
        <v>811</v>
      </c>
      <c r="B9" s="94">
        <v>25594</v>
      </c>
      <c r="C9" s="94">
        <f>SUM(D9:E9)</f>
        <v>117585</v>
      </c>
      <c r="D9" s="94">
        <v>57557</v>
      </c>
      <c r="E9" s="94">
        <v>60028</v>
      </c>
      <c r="F9" s="95">
        <f>SUM(G9:H9)</f>
        <v>117585</v>
      </c>
      <c r="G9" s="95">
        <v>57557</v>
      </c>
      <c r="H9" s="95">
        <v>60028</v>
      </c>
      <c r="I9" s="96" t="s">
        <v>567</v>
      </c>
      <c r="J9" s="94" t="s">
        <v>567</v>
      </c>
      <c r="K9" s="94" t="s">
        <v>567</v>
      </c>
      <c r="L9" s="249" t="s">
        <v>369</v>
      </c>
      <c r="M9" s="250">
        <f>C9/B9</f>
        <v>4.5942408376963355</v>
      </c>
      <c r="N9" s="96" t="s">
        <v>567</v>
      </c>
      <c r="O9" s="98">
        <f>C9/P9</f>
        <v>466.07079154940743</v>
      </c>
      <c r="P9" s="99">
        <v>252.29</v>
      </c>
      <c r="Q9" s="100" t="s">
        <v>568</v>
      </c>
    </row>
    <row r="10" spans="1:17" s="27" customFormat="1" ht="12" customHeight="1">
      <c r="A10" s="141" t="s">
        <v>628</v>
      </c>
      <c r="B10" s="101">
        <v>26467</v>
      </c>
      <c r="C10" s="94">
        <f aca="true" t="shared" si="0" ref="C10:C23">SUM(D10:E10)</f>
        <v>116100</v>
      </c>
      <c r="D10" s="101">
        <v>54391</v>
      </c>
      <c r="E10" s="101">
        <v>61709</v>
      </c>
      <c r="F10" s="95">
        <f aca="true" t="shared" si="1" ref="F10:F41">SUM(G10:H10)</f>
        <v>116100</v>
      </c>
      <c r="G10" s="95">
        <v>54391</v>
      </c>
      <c r="H10" s="95">
        <v>61709</v>
      </c>
      <c r="I10" s="96" t="s">
        <v>567</v>
      </c>
      <c r="J10" s="94" t="s">
        <v>567</v>
      </c>
      <c r="K10" s="94" t="s">
        <v>567</v>
      </c>
      <c r="L10" s="249" t="s">
        <v>369</v>
      </c>
      <c r="M10" s="250">
        <f aca="true" t="shared" si="2" ref="M10:M41">C10/B10</f>
        <v>4.3865946272716965</v>
      </c>
      <c r="N10" s="96" t="s">
        <v>567</v>
      </c>
      <c r="O10" s="98">
        <f aca="true" t="shared" si="3" ref="O10:O41">C10/P10</f>
        <v>164.90071868874813</v>
      </c>
      <c r="P10" s="102">
        <v>704.06</v>
      </c>
      <c r="Q10" s="100" t="s">
        <v>568</v>
      </c>
    </row>
    <row r="11" spans="1:17" s="27" customFormat="1" ht="12" customHeight="1">
      <c r="A11" s="141" t="s">
        <v>741</v>
      </c>
      <c r="B11" s="94">
        <v>28765</v>
      </c>
      <c r="C11" s="94">
        <f t="shared" si="0"/>
        <v>127472</v>
      </c>
      <c r="D11" s="94">
        <v>62469</v>
      </c>
      <c r="E11" s="94">
        <v>65003</v>
      </c>
      <c r="F11" s="95">
        <f t="shared" si="1"/>
        <v>127472</v>
      </c>
      <c r="G11" s="95">
        <v>62469</v>
      </c>
      <c r="H11" s="95">
        <v>65003</v>
      </c>
      <c r="I11" s="96" t="s">
        <v>567</v>
      </c>
      <c r="J11" s="94" t="s">
        <v>567</v>
      </c>
      <c r="K11" s="94" t="s">
        <v>567</v>
      </c>
      <c r="L11" s="251">
        <f>(C11-C9)/C9</f>
        <v>0.08408385423310796</v>
      </c>
      <c r="M11" s="250">
        <f t="shared" si="2"/>
        <v>4.431496610464106</v>
      </c>
      <c r="N11" s="96" t="s">
        <v>567</v>
      </c>
      <c r="O11" s="98">
        <f t="shared" si="3"/>
        <v>505.2598200483571</v>
      </c>
      <c r="P11" s="99">
        <v>252.29</v>
      </c>
      <c r="Q11" s="100" t="s">
        <v>569</v>
      </c>
    </row>
    <row r="12" spans="1:17" s="27" customFormat="1" ht="12" customHeight="1">
      <c r="A12" s="141" t="s">
        <v>740</v>
      </c>
      <c r="B12" s="101">
        <v>26857</v>
      </c>
      <c r="C12" s="94">
        <f t="shared" si="0"/>
        <v>119032</v>
      </c>
      <c r="D12" s="101">
        <v>56237</v>
      </c>
      <c r="E12" s="101">
        <v>62795</v>
      </c>
      <c r="F12" s="95">
        <f t="shared" si="1"/>
        <v>119032</v>
      </c>
      <c r="G12" s="95">
        <v>56237</v>
      </c>
      <c r="H12" s="95">
        <v>62795</v>
      </c>
      <c r="I12" s="96" t="s">
        <v>567</v>
      </c>
      <c r="J12" s="96" t="s">
        <v>567</v>
      </c>
      <c r="K12" s="96" t="s">
        <v>567</v>
      </c>
      <c r="L12" s="103">
        <f>(C12-C10)/C10</f>
        <v>0.025254091300602927</v>
      </c>
      <c r="M12" s="97">
        <f t="shared" si="2"/>
        <v>4.43206612801132</v>
      </c>
      <c r="N12" s="96" t="s">
        <v>567</v>
      </c>
      <c r="O12" s="98">
        <f t="shared" si="3"/>
        <v>169.05553188467547</v>
      </c>
      <c r="P12" s="102">
        <v>704.1</v>
      </c>
      <c r="Q12" s="100" t="s">
        <v>569</v>
      </c>
    </row>
    <row r="13" spans="1:17" s="27" customFormat="1" ht="12" customHeight="1">
      <c r="A13" s="141" t="s">
        <v>742</v>
      </c>
      <c r="B13" s="94">
        <v>30140</v>
      </c>
      <c r="C13" s="94">
        <f t="shared" si="0"/>
        <v>135189</v>
      </c>
      <c r="D13" s="94">
        <v>66539</v>
      </c>
      <c r="E13" s="94">
        <v>68650</v>
      </c>
      <c r="F13" s="95">
        <f t="shared" si="1"/>
        <v>135189</v>
      </c>
      <c r="G13" s="95">
        <v>66539</v>
      </c>
      <c r="H13" s="95">
        <v>68650</v>
      </c>
      <c r="I13" s="96" t="s">
        <v>567</v>
      </c>
      <c r="J13" s="96" t="s">
        <v>567</v>
      </c>
      <c r="K13" s="96" t="s">
        <v>567</v>
      </c>
      <c r="L13" s="103">
        <f>(C13-C11)/C11</f>
        <v>0.060538784988075814</v>
      </c>
      <c r="M13" s="97">
        <f t="shared" si="2"/>
        <v>4.485368281353683</v>
      </c>
      <c r="N13" s="96" t="s">
        <v>567</v>
      </c>
      <c r="O13" s="98">
        <f t="shared" si="3"/>
        <v>535.8263971462544</v>
      </c>
      <c r="P13" s="99">
        <v>252.3</v>
      </c>
      <c r="Q13" s="100" t="s">
        <v>570</v>
      </c>
    </row>
    <row r="14" spans="1:17" s="27" customFormat="1" ht="12" customHeight="1">
      <c r="A14" s="141" t="s">
        <v>571</v>
      </c>
      <c r="B14" s="104">
        <v>27194</v>
      </c>
      <c r="C14" s="94">
        <f t="shared" si="0"/>
        <v>116725</v>
      </c>
      <c r="D14" s="104">
        <v>55100</v>
      </c>
      <c r="E14" s="104">
        <v>61625</v>
      </c>
      <c r="F14" s="95">
        <f t="shared" si="1"/>
        <v>116725</v>
      </c>
      <c r="G14" s="95">
        <v>55100</v>
      </c>
      <c r="H14" s="95">
        <v>61625</v>
      </c>
      <c r="I14" s="96" t="s">
        <v>567</v>
      </c>
      <c r="J14" s="96" t="s">
        <v>567</v>
      </c>
      <c r="K14" s="96" t="s">
        <v>567</v>
      </c>
      <c r="L14" s="105">
        <f>(C14-C12)/C12</f>
        <v>-0.01938134283217958</v>
      </c>
      <c r="M14" s="97">
        <f t="shared" si="2"/>
        <v>4.292307126572038</v>
      </c>
      <c r="N14" s="96" t="s">
        <v>567</v>
      </c>
      <c r="O14" s="98">
        <f t="shared" si="3"/>
        <v>165.77665421596058</v>
      </c>
      <c r="P14" s="106">
        <v>704.11</v>
      </c>
      <c r="Q14" s="100" t="s">
        <v>570</v>
      </c>
    </row>
    <row r="15" spans="1:17" s="27" customFormat="1" ht="12" customHeight="1">
      <c r="A15" s="141" t="s">
        <v>743</v>
      </c>
      <c r="B15" s="94">
        <v>32061</v>
      </c>
      <c r="C15" s="94">
        <f t="shared" si="0"/>
        <v>139246</v>
      </c>
      <c r="D15" s="94">
        <v>68233</v>
      </c>
      <c r="E15" s="94">
        <v>71013</v>
      </c>
      <c r="F15" s="95">
        <f t="shared" si="1"/>
        <v>139246</v>
      </c>
      <c r="G15" s="95">
        <v>68233</v>
      </c>
      <c r="H15" s="95">
        <v>71013</v>
      </c>
      <c r="I15" s="96" t="s">
        <v>567</v>
      </c>
      <c r="J15" s="96" t="s">
        <v>567</v>
      </c>
      <c r="K15" s="96" t="s">
        <v>567</v>
      </c>
      <c r="L15" s="103">
        <f aca="true" t="shared" si="4" ref="L15:L38">(C15-C13)/C13</f>
        <v>0.030009838078541892</v>
      </c>
      <c r="M15" s="97">
        <f t="shared" si="2"/>
        <v>4.34315835438695</v>
      </c>
      <c r="N15" s="96" t="s">
        <v>567</v>
      </c>
      <c r="O15" s="98">
        <f t="shared" si="3"/>
        <v>551.8845864214657</v>
      </c>
      <c r="P15" s="99">
        <v>252.31</v>
      </c>
      <c r="Q15" s="100" t="s">
        <v>572</v>
      </c>
    </row>
    <row r="16" spans="1:17" s="27" customFormat="1" ht="12" customHeight="1">
      <c r="A16" s="141" t="s">
        <v>573</v>
      </c>
      <c r="B16" s="101">
        <v>27164</v>
      </c>
      <c r="C16" s="94">
        <f t="shared" si="0"/>
        <v>119071</v>
      </c>
      <c r="D16" s="101">
        <v>56958</v>
      </c>
      <c r="E16" s="101">
        <v>62113</v>
      </c>
      <c r="F16" s="95">
        <f t="shared" si="1"/>
        <v>119071</v>
      </c>
      <c r="G16" s="95">
        <v>56958</v>
      </c>
      <c r="H16" s="95">
        <v>62113</v>
      </c>
      <c r="I16" s="96" t="s">
        <v>567</v>
      </c>
      <c r="J16" s="96" t="s">
        <v>567</v>
      </c>
      <c r="K16" s="96" t="s">
        <v>567</v>
      </c>
      <c r="L16" s="103">
        <f t="shared" si="4"/>
        <v>0.020098522167487684</v>
      </c>
      <c r="M16" s="97">
        <f t="shared" si="2"/>
        <v>4.3834118686496835</v>
      </c>
      <c r="N16" s="96" t="s">
        <v>567</v>
      </c>
      <c r="O16" s="98">
        <f t="shared" si="3"/>
        <v>169.1037166432335</v>
      </c>
      <c r="P16" s="102">
        <v>704.13</v>
      </c>
      <c r="Q16" s="100" t="s">
        <v>572</v>
      </c>
    </row>
    <row r="17" spans="1:17" s="27" customFormat="1" ht="12" customHeight="1">
      <c r="A17" s="141" t="s">
        <v>744</v>
      </c>
      <c r="B17" s="94">
        <v>33281</v>
      </c>
      <c r="C17" s="94">
        <f t="shared" si="0"/>
        <v>145451</v>
      </c>
      <c r="D17" s="94">
        <v>71332</v>
      </c>
      <c r="E17" s="94">
        <v>74119</v>
      </c>
      <c r="F17" s="95">
        <f t="shared" si="1"/>
        <v>145451</v>
      </c>
      <c r="G17" s="95">
        <v>71332</v>
      </c>
      <c r="H17" s="95">
        <v>74119</v>
      </c>
      <c r="I17" s="96" t="s">
        <v>567</v>
      </c>
      <c r="J17" s="96" t="s">
        <v>567</v>
      </c>
      <c r="K17" s="96" t="s">
        <v>567</v>
      </c>
      <c r="L17" s="103">
        <f t="shared" si="4"/>
        <v>0.04456142366746621</v>
      </c>
      <c r="M17" s="97">
        <f t="shared" si="2"/>
        <v>4.370391514678045</v>
      </c>
      <c r="N17" s="96" t="s">
        <v>567</v>
      </c>
      <c r="O17" s="98">
        <f t="shared" si="3"/>
        <v>576.4773492925369</v>
      </c>
      <c r="P17" s="99">
        <v>252.31</v>
      </c>
      <c r="Q17" s="100" t="s">
        <v>574</v>
      </c>
    </row>
    <row r="18" spans="1:17" s="27" customFormat="1" ht="12" customHeight="1">
      <c r="A18" s="141" t="s">
        <v>575</v>
      </c>
      <c r="B18" s="101">
        <v>27920</v>
      </c>
      <c r="C18" s="94">
        <f t="shared" si="0"/>
        <v>119769</v>
      </c>
      <c r="D18" s="101">
        <v>56637</v>
      </c>
      <c r="E18" s="101">
        <v>63132</v>
      </c>
      <c r="F18" s="95">
        <f t="shared" si="1"/>
        <v>119769</v>
      </c>
      <c r="G18" s="95">
        <v>56637</v>
      </c>
      <c r="H18" s="95">
        <v>63132</v>
      </c>
      <c r="I18" s="96" t="s">
        <v>567</v>
      </c>
      <c r="J18" s="96" t="s">
        <v>567</v>
      </c>
      <c r="K18" s="96" t="s">
        <v>567</v>
      </c>
      <c r="L18" s="103">
        <f t="shared" si="4"/>
        <v>0.00586204869363657</v>
      </c>
      <c r="M18" s="97">
        <f t="shared" si="2"/>
        <v>4.289720630372493</v>
      </c>
      <c r="N18" s="96" t="s">
        <v>567</v>
      </c>
      <c r="O18" s="98">
        <f t="shared" si="3"/>
        <v>170.09501086447105</v>
      </c>
      <c r="P18" s="102">
        <v>704.13</v>
      </c>
      <c r="Q18" s="100" t="s">
        <v>574</v>
      </c>
    </row>
    <row r="19" spans="1:17" s="27" customFormat="1" ht="12" customHeight="1">
      <c r="A19" s="141" t="s">
        <v>745</v>
      </c>
      <c r="B19" s="94">
        <v>35485</v>
      </c>
      <c r="C19" s="94">
        <f t="shared" si="0"/>
        <v>152486</v>
      </c>
      <c r="D19" s="94">
        <v>74975</v>
      </c>
      <c r="E19" s="94">
        <v>77511</v>
      </c>
      <c r="F19" s="95">
        <f t="shared" si="1"/>
        <v>152486</v>
      </c>
      <c r="G19" s="95">
        <v>74975</v>
      </c>
      <c r="H19" s="95">
        <v>77511</v>
      </c>
      <c r="I19" s="96" t="s">
        <v>567</v>
      </c>
      <c r="J19" s="96" t="s">
        <v>567</v>
      </c>
      <c r="K19" s="96" t="s">
        <v>567</v>
      </c>
      <c r="L19" s="103">
        <f t="shared" si="4"/>
        <v>0.04836680394084606</v>
      </c>
      <c r="M19" s="97">
        <f t="shared" si="2"/>
        <v>4.297195998309145</v>
      </c>
      <c r="N19" s="96" t="s">
        <v>567</v>
      </c>
      <c r="O19" s="98">
        <f t="shared" si="3"/>
        <v>600.7643211724844</v>
      </c>
      <c r="P19" s="99">
        <v>253.82</v>
      </c>
      <c r="Q19" s="100" t="s">
        <v>576</v>
      </c>
    </row>
    <row r="20" spans="1:17" s="27" customFormat="1" ht="12" customHeight="1">
      <c r="A20" s="141" t="s">
        <v>577</v>
      </c>
      <c r="B20" s="101">
        <v>28229</v>
      </c>
      <c r="C20" s="94">
        <f t="shared" si="0"/>
        <v>121276</v>
      </c>
      <c r="D20" s="101">
        <v>57540</v>
      </c>
      <c r="E20" s="101">
        <v>63736</v>
      </c>
      <c r="F20" s="95">
        <f t="shared" si="1"/>
        <v>121276</v>
      </c>
      <c r="G20" s="95">
        <v>57540</v>
      </c>
      <c r="H20" s="95">
        <v>63736</v>
      </c>
      <c r="I20" s="96" t="s">
        <v>567</v>
      </c>
      <c r="J20" s="96" t="s">
        <v>567</v>
      </c>
      <c r="K20" s="96" t="s">
        <v>567</v>
      </c>
      <c r="L20" s="103">
        <f t="shared" si="4"/>
        <v>0.01258255475122945</v>
      </c>
      <c r="M20" s="97">
        <f t="shared" si="2"/>
        <v>4.296149349959261</v>
      </c>
      <c r="N20" s="96" t="s">
        <v>567</v>
      </c>
      <c r="O20" s="98">
        <f t="shared" si="3"/>
        <v>172.11546649257755</v>
      </c>
      <c r="P20" s="102">
        <v>704.62</v>
      </c>
      <c r="Q20" s="100" t="s">
        <v>576</v>
      </c>
    </row>
    <row r="21" spans="1:17" s="27" customFormat="1" ht="12" customHeight="1">
      <c r="A21" s="141" t="s">
        <v>746</v>
      </c>
      <c r="B21" s="94">
        <v>37654</v>
      </c>
      <c r="C21" s="94">
        <f t="shared" si="0"/>
        <v>160981</v>
      </c>
      <c r="D21" s="94">
        <v>79342</v>
      </c>
      <c r="E21" s="94">
        <v>81639</v>
      </c>
      <c r="F21" s="95">
        <f t="shared" si="1"/>
        <v>160981</v>
      </c>
      <c r="G21" s="95">
        <v>79342</v>
      </c>
      <c r="H21" s="95">
        <v>81639</v>
      </c>
      <c r="I21" s="96" t="s">
        <v>567</v>
      </c>
      <c r="J21" s="96" t="s">
        <v>567</v>
      </c>
      <c r="K21" s="96" t="s">
        <v>567</v>
      </c>
      <c r="L21" s="103">
        <f t="shared" si="4"/>
        <v>0.05571003239641672</v>
      </c>
      <c r="M21" s="97">
        <f t="shared" si="2"/>
        <v>4.275269559674935</v>
      </c>
      <c r="N21" s="96" t="s">
        <v>567</v>
      </c>
      <c r="O21" s="98">
        <f t="shared" si="3"/>
        <v>634.1329866855747</v>
      </c>
      <c r="P21" s="99">
        <v>253.86</v>
      </c>
      <c r="Q21" s="100" t="s">
        <v>578</v>
      </c>
    </row>
    <row r="22" spans="1:17" s="27" customFormat="1" ht="12" customHeight="1">
      <c r="A22" s="141" t="s">
        <v>579</v>
      </c>
      <c r="B22" s="101">
        <v>28568</v>
      </c>
      <c r="C22" s="94">
        <f t="shared" si="0"/>
        <v>123330</v>
      </c>
      <c r="D22" s="101">
        <v>58635</v>
      </c>
      <c r="E22" s="101">
        <v>64695</v>
      </c>
      <c r="F22" s="95">
        <f t="shared" si="1"/>
        <v>123330</v>
      </c>
      <c r="G22" s="95">
        <v>58635</v>
      </c>
      <c r="H22" s="95">
        <v>64695</v>
      </c>
      <c r="I22" s="96" t="s">
        <v>567</v>
      </c>
      <c r="J22" s="96" t="s">
        <v>567</v>
      </c>
      <c r="K22" s="96" t="s">
        <v>567</v>
      </c>
      <c r="L22" s="103">
        <f t="shared" si="4"/>
        <v>0.016936574425277878</v>
      </c>
      <c r="M22" s="97">
        <f t="shared" si="2"/>
        <v>4.31706804816578</v>
      </c>
      <c r="N22" s="96" t="s">
        <v>567</v>
      </c>
      <c r="O22" s="98">
        <f t="shared" si="3"/>
        <v>175.02554495912807</v>
      </c>
      <c r="P22" s="102">
        <v>704.64</v>
      </c>
      <c r="Q22" s="100" t="s">
        <v>578</v>
      </c>
    </row>
    <row r="23" spans="1:17" s="27" customFormat="1" ht="12" customHeight="1">
      <c r="A23" s="141" t="s">
        <v>747</v>
      </c>
      <c r="B23" s="94">
        <v>39160</v>
      </c>
      <c r="C23" s="94">
        <f t="shared" si="0"/>
        <v>167719</v>
      </c>
      <c r="D23" s="94">
        <v>83499</v>
      </c>
      <c r="E23" s="94">
        <v>84220</v>
      </c>
      <c r="F23" s="95">
        <f t="shared" si="1"/>
        <v>167719</v>
      </c>
      <c r="G23" s="95">
        <v>83499</v>
      </c>
      <c r="H23" s="95">
        <v>84220</v>
      </c>
      <c r="I23" s="96" t="s">
        <v>567</v>
      </c>
      <c r="J23" s="96" t="s">
        <v>567</v>
      </c>
      <c r="K23" s="96" t="s">
        <v>567</v>
      </c>
      <c r="L23" s="103">
        <f t="shared" si="4"/>
        <v>0.04185587118976774</v>
      </c>
      <c r="M23" s="97">
        <f t="shared" si="2"/>
        <v>4.282916241062308</v>
      </c>
      <c r="N23" s="94">
        <v>5884</v>
      </c>
      <c r="O23" s="98">
        <f t="shared" si="3"/>
        <v>660.6491511403474</v>
      </c>
      <c r="P23" s="99">
        <v>253.87</v>
      </c>
      <c r="Q23" s="100" t="s">
        <v>580</v>
      </c>
    </row>
    <row r="24" spans="1:17" s="27" customFormat="1" ht="12" customHeight="1">
      <c r="A24" s="141" t="s">
        <v>581</v>
      </c>
      <c r="B24" s="104">
        <v>28335</v>
      </c>
      <c r="C24" s="104">
        <v>122397</v>
      </c>
      <c r="D24" s="104" t="s">
        <v>582</v>
      </c>
      <c r="E24" s="104" t="s">
        <v>583</v>
      </c>
      <c r="F24" s="95">
        <f t="shared" si="1"/>
        <v>0</v>
      </c>
      <c r="G24" s="95" t="s">
        <v>254</v>
      </c>
      <c r="H24" s="95" t="s">
        <v>255</v>
      </c>
      <c r="I24" s="96" t="s">
        <v>567</v>
      </c>
      <c r="J24" s="96" t="s">
        <v>567</v>
      </c>
      <c r="K24" s="96" t="s">
        <v>567</v>
      </c>
      <c r="L24" s="105">
        <f t="shared" si="4"/>
        <v>-0.007565069326198005</v>
      </c>
      <c r="M24" s="97">
        <f t="shared" si="2"/>
        <v>4.319640021175225</v>
      </c>
      <c r="N24" s="96" t="s">
        <v>567</v>
      </c>
      <c r="O24" s="98">
        <f t="shared" si="3"/>
        <v>173.69653449890728</v>
      </c>
      <c r="P24" s="106">
        <v>704.66</v>
      </c>
      <c r="Q24" s="100" t="s">
        <v>580</v>
      </c>
    </row>
    <row r="25" spans="1:17" s="27" customFormat="1" ht="12" customHeight="1">
      <c r="A25" s="141" t="s">
        <v>748</v>
      </c>
      <c r="B25" s="94">
        <v>41487</v>
      </c>
      <c r="C25" s="94">
        <f>SUM(D25:E25)</f>
        <v>174895</v>
      </c>
      <c r="D25" s="94">
        <v>86287</v>
      </c>
      <c r="E25" s="94">
        <v>88608</v>
      </c>
      <c r="F25" s="95">
        <f t="shared" si="1"/>
        <v>174895</v>
      </c>
      <c r="G25" s="95">
        <v>86287</v>
      </c>
      <c r="H25" s="95">
        <v>88608</v>
      </c>
      <c r="I25" s="96" t="s">
        <v>567</v>
      </c>
      <c r="J25" s="96" t="s">
        <v>567</v>
      </c>
      <c r="K25" s="96" t="s">
        <v>567</v>
      </c>
      <c r="L25" s="103">
        <f t="shared" si="4"/>
        <v>0.04278585014220213</v>
      </c>
      <c r="M25" s="97">
        <f t="shared" si="2"/>
        <v>4.215657916937836</v>
      </c>
      <c r="N25" s="96" t="s">
        <v>567</v>
      </c>
      <c r="O25" s="98">
        <f t="shared" si="3"/>
        <v>688.8884512368048</v>
      </c>
      <c r="P25" s="99">
        <v>253.88</v>
      </c>
      <c r="Q25" s="100" t="s">
        <v>584</v>
      </c>
    </row>
    <row r="26" spans="1:17" s="27" customFormat="1" ht="12" customHeight="1">
      <c r="A26" s="141" t="s">
        <v>585</v>
      </c>
      <c r="B26" s="101">
        <v>28078</v>
      </c>
      <c r="C26" s="94">
        <f aca="true" t="shared" si="5" ref="C26:C33">SUM(D26:E26)</f>
        <v>120162</v>
      </c>
      <c r="D26" s="101">
        <v>56897</v>
      </c>
      <c r="E26" s="101">
        <v>63265</v>
      </c>
      <c r="F26" s="95">
        <f t="shared" si="1"/>
        <v>120162</v>
      </c>
      <c r="G26" s="95">
        <v>56897</v>
      </c>
      <c r="H26" s="95">
        <v>63265</v>
      </c>
      <c r="I26" s="96" t="s">
        <v>567</v>
      </c>
      <c r="J26" s="96" t="s">
        <v>567</v>
      </c>
      <c r="K26" s="96" t="s">
        <v>567</v>
      </c>
      <c r="L26" s="105">
        <f t="shared" si="4"/>
        <v>-0.018260251476751883</v>
      </c>
      <c r="M26" s="97">
        <f t="shared" si="2"/>
        <v>4.279578317543985</v>
      </c>
      <c r="N26" s="96" t="s">
        <v>567</v>
      </c>
      <c r="O26" s="98">
        <f t="shared" si="3"/>
        <v>170.37971811814083</v>
      </c>
      <c r="P26" s="102">
        <v>705.26</v>
      </c>
      <c r="Q26" s="100" t="s">
        <v>584</v>
      </c>
    </row>
    <row r="27" spans="1:17" s="27" customFormat="1" ht="12" customHeight="1">
      <c r="A27" s="141" t="s">
        <v>749</v>
      </c>
      <c r="B27" s="94">
        <v>43405</v>
      </c>
      <c r="C27" s="94">
        <f t="shared" si="5"/>
        <v>182005</v>
      </c>
      <c r="D27" s="94">
        <v>89542</v>
      </c>
      <c r="E27" s="94">
        <v>92463</v>
      </c>
      <c r="F27" s="95">
        <f t="shared" si="1"/>
        <v>182005</v>
      </c>
      <c r="G27" s="95">
        <v>89542</v>
      </c>
      <c r="H27" s="95">
        <v>92463</v>
      </c>
      <c r="I27" s="96" t="s">
        <v>567</v>
      </c>
      <c r="J27" s="96" t="s">
        <v>567</v>
      </c>
      <c r="K27" s="96" t="s">
        <v>567</v>
      </c>
      <c r="L27" s="103">
        <f t="shared" si="4"/>
        <v>0.04065296320649533</v>
      </c>
      <c r="M27" s="97">
        <f t="shared" si="2"/>
        <v>4.193180509157931</v>
      </c>
      <c r="N27" s="96" t="s">
        <v>567</v>
      </c>
      <c r="O27" s="98">
        <f t="shared" si="3"/>
        <v>716.8655717042814</v>
      </c>
      <c r="P27" s="99">
        <v>253.89</v>
      </c>
      <c r="Q27" s="100" t="s">
        <v>586</v>
      </c>
    </row>
    <row r="28" spans="1:17" s="27" customFormat="1" ht="12" customHeight="1">
      <c r="A28" s="141" t="s">
        <v>587</v>
      </c>
      <c r="B28" s="101">
        <v>27788</v>
      </c>
      <c r="C28" s="94">
        <f t="shared" si="5"/>
        <v>118833</v>
      </c>
      <c r="D28" s="101">
        <v>56654</v>
      </c>
      <c r="E28" s="101">
        <v>62179</v>
      </c>
      <c r="F28" s="95">
        <f t="shared" si="1"/>
        <v>118833</v>
      </c>
      <c r="G28" s="95">
        <v>56654</v>
      </c>
      <c r="H28" s="95">
        <v>62179</v>
      </c>
      <c r="I28" s="96" t="s">
        <v>567</v>
      </c>
      <c r="J28" s="96" t="s">
        <v>567</v>
      </c>
      <c r="K28" s="96" t="s">
        <v>567</v>
      </c>
      <c r="L28" s="105">
        <f t="shared" si="4"/>
        <v>-0.011060068906975582</v>
      </c>
      <c r="M28" s="97">
        <f t="shared" si="2"/>
        <v>4.276414279545127</v>
      </c>
      <c r="N28" s="96" t="s">
        <v>567</v>
      </c>
      <c r="O28" s="98">
        <f t="shared" si="3"/>
        <v>168.60527809307607</v>
      </c>
      <c r="P28" s="102">
        <v>704.8</v>
      </c>
      <c r="Q28" s="100" t="s">
        <v>586</v>
      </c>
    </row>
    <row r="29" spans="1:17" s="27" customFormat="1" ht="12" customHeight="1">
      <c r="A29" s="141" t="s">
        <v>750</v>
      </c>
      <c r="B29" s="94">
        <v>45930</v>
      </c>
      <c r="C29" s="94">
        <f t="shared" si="5"/>
        <v>188518</v>
      </c>
      <c r="D29" s="94">
        <v>92888</v>
      </c>
      <c r="E29" s="94">
        <v>95630</v>
      </c>
      <c r="F29" s="95">
        <f t="shared" si="1"/>
        <v>188518</v>
      </c>
      <c r="G29" s="95">
        <v>92888</v>
      </c>
      <c r="H29" s="95">
        <v>95630</v>
      </c>
      <c r="I29" s="96" t="s">
        <v>567</v>
      </c>
      <c r="J29" s="96" t="s">
        <v>567</v>
      </c>
      <c r="K29" s="96" t="s">
        <v>567</v>
      </c>
      <c r="L29" s="103">
        <f t="shared" si="4"/>
        <v>0.03578473118870361</v>
      </c>
      <c r="M29" s="97">
        <f t="shared" si="2"/>
        <v>4.1044633137382975</v>
      </c>
      <c r="N29" s="96" t="s">
        <v>567</v>
      </c>
      <c r="O29" s="98">
        <f t="shared" si="3"/>
        <v>742.2845217939126</v>
      </c>
      <c r="P29" s="99">
        <v>253.97</v>
      </c>
      <c r="Q29" s="100" t="s">
        <v>588</v>
      </c>
    </row>
    <row r="30" spans="1:17" s="27" customFormat="1" ht="12" customHeight="1">
      <c r="A30" s="141" t="s">
        <v>589</v>
      </c>
      <c r="B30" s="101">
        <v>27499</v>
      </c>
      <c r="C30" s="94">
        <f t="shared" si="5"/>
        <v>116654</v>
      </c>
      <c r="D30" s="101">
        <v>56122</v>
      </c>
      <c r="E30" s="101">
        <v>60532</v>
      </c>
      <c r="F30" s="95">
        <f t="shared" si="1"/>
        <v>116654</v>
      </c>
      <c r="G30" s="95">
        <v>56122</v>
      </c>
      <c r="H30" s="95">
        <v>60532</v>
      </c>
      <c r="I30" s="96" t="s">
        <v>567</v>
      </c>
      <c r="J30" s="96" t="s">
        <v>567</v>
      </c>
      <c r="K30" s="96" t="s">
        <v>567</v>
      </c>
      <c r="L30" s="105">
        <f t="shared" si="4"/>
        <v>-0.018336657325827</v>
      </c>
      <c r="M30" s="97">
        <f t="shared" si="2"/>
        <v>4.242117895196189</v>
      </c>
      <c r="N30" s="96" t="s">
        <v>567</v>
      </c>
      <c r="O30" s="98">
        <f t="shared" si="3"/>
        <v>165.51596929581862</v>
      </c>
      <c r="P30" s="102">
        <v>704.79</v>
      </c>
      <c r="Q30" s="100" t="s">
        <v>588</v>
      </c>
    </row>
    <row r="31" spans="1:17" s="27" customFormat="1" ht="12" customHeight="1">
      <c r="A31" s="141" t="s">
        <v>751</v>
      </c>
      <c r="B31" s="94">
        <v>48035</v>
      </c>
      <c r="C31" s="94">
        <f t="shared" si="5"/>
        <v>195071</v>
      </c>
      <c r="D31" s="94">
        <v>96016</v>
      </c>
      <c r="E31" s="94">
        <v>99055</v>
      </c>
      <c r="F31" s="95">
        <f t="shared" si="1"/>
        <v>195071</v>
      </c>
      <c r="G31" s="95">
        <v>96016</v>
      </c>
      <c r="H31" s="95">
        <v>99055</v>
      </c>
      <c r="I31" s="96" t="s">
        <v>567</v>
      </c>
      <c r="J31" s="96" t="s">
        <v>567</v>
      </c>
      <c r="K31" s="96" t="s">
        <v>567</v>
      </c>
      <c r="L31" s="103">
        <f t="shared" si="4"/>
        <v>0.03476060641424161</v>
      </c>
      <c r="M31" s="97">
        <f t="shared" si="2"/>
        <v>4.0610180077027165</v>
      </c>
      <c r="N31" s="96" t="s">
        <v>567</v>
      </c>
      <c r="O31" s="98">
        <f t="shared" si="3"/>
        <v>768.147273085253</v>
      </c>
      <c r="P31" s="99">
        <v>253.95</v>
      </c>
      <c r="Q31" s="100" t="s">
        <v>590</v>
      </c>
    </row>
    <row r="32" spans="1:17" s="27" customFormat="1" ht="12" customHeight="1">
      <c r="A32" s="141" t="s">
        <v>591</v>
      </c>
      <c r="B32" s="101">
        <v>27349</v>
      </c>
      <c r="C32" s="94">
        <f t="shared" si="5"/>
        <v>115276</v>
      </c>
      <c r="D32" s="101">
        <v>55460</v>
      </c>
      <c r="E32" s="101">
        <v>59816</v>
      </c>
      <c r="F32" s="95">
        <f t="shared" si="1"/>
        <v>115276</v>
      </c>
      <c r="G32" s="95">
        <v>55460</v>
      </c>
      <c r="H32" s="95">
        <v>59816</v>
      </c>
      <c r="I32" s="96" t="s">
        <v>567</v>
      </c>
      <c r="J32" s="96" t="s">
        <v>567</v>
      </c>
      <c r="K32" s="96" t="s">
        <v>567</v>
      </c>
      <c r="L32" s="105">
        <f t="shared" si="4"/>
        <v>-0.011812711094347386</v>
      </c>
      <c r="M32" s="97">
        <f t="shared" si="2"/>
        <v>4.214998720245712</v>
      </c>
      <c r="N32" s="96" t="s">
        <v>567</v>
      </c>
      <c r="O32" s="98">
        <f t="shared" si="3"/>
        <v>163.5584562996595</v>
      </c>
      <c r="P32" s="102">
        <v>704.8</v>
      </c>
      <c r="Q32" s="100" t="s">
        <v>590</v>
      </c>
    </row>
    <row r="33" spans="1:17" s="27" customFormat="1" ht="12" customHeight="1">
      <c r="A33" s="141" t="s">
        <v>752</v>
      </c>
      <c r="B33" s="94">
        <v>50627</v>
      </c>
      <c r="C33" s="94">
        <f t="shared" si="5"/>
        <v>203298</v>
      </c>
      <c r="D33" s="94">
        <v>100153</v>
      </c>
      <c r="E33" s="94">
        <v>103145</v>
      </c>
      <c r="F33" s="95">
        <f t="shared" si="1"/>
        <v>203298</v>
      </c>
      <c r="G33" s="95">
        <v>100153</v>
      </c>
      <c r="H33" s="95">
        <v>103145</v>
      </c>
      <c r="I33" s="96" t="s">
        <v>567</v>
      </c>
      <c r="J33" s="96" t="s">
        <v>567</v>
      </c>
      <c r="K33" s="96" t="s">
        <v>567</v>
      </c>
      <c r="L33" s="103">
        <f t="shared" si="4"/>
        <v>0.04217438778701088</v>
      </c>
      <c r="M33" s="97">
        <f t="shared" si="2"/>
        <v>4.01560432180457</v>
      </c>
      <c r="N33" s="94">
        <v>7186</v>
      </c>
      <c r="O33" s="98">
        <f t="shared" si="3"/>
        <v>800.5434140578855</v>
      </c>
      <c r="P33" s="99">
        <v>253.95</v>
      </c>
      <c r="Q33" s="100" t="s">
        <v>592</v>
      </c>
    </row>
    <row r="34" spans="1:17" s="27" customFormat="1" ht="12" customHeight="1">
      <c r="A34" s="141" t="s">
        <v>593</v>
      </c>
      <c r="B34" s="104">
        <v>27406</v>
      </c>
      <c r="C34" s="104">
        <v>114139</v>
      </c>
      <c r="D34" s="104" t="s">
        <v>594</v>
      </c>
      <c r="E34" s="104" t="s">
        <v>595</v>
      </c>
      <c r="F34" s="95">
        <f t="shared" si="1"/>
        <v>0</v>
      </c>
      <c r="G34" s="95" t="s">
        <v>256</v>
      </c>
      <c r="H34" s="95" t="s">
        <v>257</v>
      </c>
      <c r="I34" s="96" t="s">
        <v>567</v>
      </c>
      <c r="J34" s="96" t="s">
        <v>567</v>
      </c>
      <c r="K34" s="96" t="s">
        <v>567</v>
      </c>
      <c r="L34" s="105">
        <f t="shared" si="4"/>
        <v>-0.009863284638606475</v>
      </c>
      <c r="M34" s="97">
        <f t="shared" si="2"/>
        <v>4.16474494636211</v>
      </c>
      <c r="N34" s="96" t="s">
        <v>567</v>
      </c>
      <c r="O34" s="98">
        <f t="shared" si="3"/>
        <v>161.94293497538345</v>
      </c>
      <c r="P34" s="106">
        <v>704.81</v>
      </c>
      <c r="Q34" s="100" t="s">
        <v>592</v>
      </c>
    </row>
    <row r="35" spans="1:17" s="27" customFormat="1" ht="12" customHeight="1">
      <c r="A35" s="141" t="s">
        <v>753</v>
      </c>
      <c r="B35" s="94">
        <v>53186</v>
      </c>
      <c r="C35" s="94">
        <f>SUM(D35:E35)</f>
        <v>210490</v>
      </c>
      <c r="D35" s="94">
        <v>103390</v>
      </c>
      <c r="E35" s="94">
        <v>107100</v>
      </c>
      <c r="F35" s="95">
        <f t="shared" si="1"/>
        <v>210490</v>
      </c>
      <c r="G35" s="95">
        <v>103390</v>
      </c>
      <c r="H35" s="95">
        <v>107100</v>
      </c>
      <c r="I35" s="96" t="s">
        <v>567</v>
      </c>
      <c r="J35" s="96" t="s">
        <v>567</v>
      </c>
      <c r="K35" s="96" t="s">
        <v>567</v>
      </c>
      <c r="L35" s="103">
        <f t="shared" si="4"/>
        <v>0.03537663921927417</v>
      </c>
      <c r="M35" s="97">
        <f t="shared" si="2"/>
        <v>3.9576204264280075</v>
      </c>
      <c r="N35" s="96" t="s">
        <v>567</v>
      </c>
      <c r="O35" s="98">
        <f t="shared" si="3"/>
        <v>828.7986770090955</v>
      </c>
      <c r="P35" s="99">
        <v>253.97</v>
      </c>
      <c r="Q35" s="100" t="s">
        <v>596</v>
      </c>
    </row>
    <row r="36" spans="1:17" s="27" customFormat="1" ht="12" customHeight="1">
      <c r="A36" s="141" t="s">
        <v>597</v>
      </c>
      <c r="B36" s="101">
        <v>27232</v>
      </c>
      <c r="C36" s="94">
        <f aca="true" t="shared" si="6" ref="C36:C41">SUM(D36:E36)</f>
        <v>113360</v>
      </c>
      <c r="D36" s="101">
        <v>54366</v>
      </c>
      <c r="E36" s="101">
        <v>58994</v>
      </c>
      <c r="F36" s="95">
        <f t="shared" si="1"/>
        <v>113360</v>
      </c>
      <c r="G36" s="95">
        <v>54366</v>
      </c>
      <c r="H36" s="95">
        <v>58994</v>
      </c>
      <c r="I36" s="96" t="s">
        <v>567</v>
      </c>
      <c r="J36" s="96" t="s">
        <v>567</v>
      </c>
      <c r="K36" s="96" t="s">
        <v>567</v>
      </c>
      <c r="L36" s="105">
        <f t="shared" si="4"/>
        <v>-0.006825011608652608</v>
      </c>
      <c r="M36" s="97">
        <f t="shared" si="2"/>
        <v>4.1627497062279675</v>
      </c>
      <c r="N36" s="96" t="s">
        <v>567</v>
      </c>
      <c r="O36" s="98">
        <f t="shared" si="3"/>
        <v>160.81485579719399</v>
      </c>
      <c r="P36" s="102">
        <v>704.91</v>
      </c>
      <c r="Q36" s="100" t="s">
        <v>596</v>
      </c>
    </row>
    <row r="37" spans="1:17" s="27" customFormat="1" ht="12" customHeight="1">
      <c r="A37" s="141" t="s">
        <v>754</v>
      </c>
      <c r="B37" s="94">
        <v>55319</v>
      </c>
      <c r="C37" s="94">
        <f t="shared" si="6"/>
        <v>216833</v>
      </c>
      <c r="D37" s="94">
        <v>106020</v>
      </c>
      <c r="E37" s="94">
        <v>110813</v>
      </c>
      <c r="F37" s="95">
        <f t="shared" si="1"/>
        <v>216833</v>
      </c>
      <c r="G37" s="107">
        <v>106020</v>
      </c>
      <c r="H37" s="107">
        <v>110813</v>
      </c>
      <c r="I37" s="96" t="s">
        <v>567</v>
      </c>
      <c r="J37" s="96" t="s">
        <v>567</v>
      </c>
      <c r="K37" s="96" t="s">
        <v>567</v>
      </c>
      <c r="L37" s="103">
        <f t="shared" si="4"/>
        <v>0.030134448192313174</v>
      </c>
      <c r="M37" s="97">
        <f t="shared" si="2"/>
        <v>3.9196840145338854</v>
      </c>
      <c r="N37" s="96" t="s">
        <v>567</v>
      </c>
      <c r="O37" s="98">
        <f t="shared" si="3"/>
        <v>853.7740678032839</v>
      </c>
      <c r="P37" s="99">
        <v>253.97</v>
      </c>
      <c r="Q37" s="100" t="s">
        <v>598</v>
      </c>
    </row>
    <row r="38" spans="1:17" s="27" customFormat="1" ht="12" customHeight="1">
      <c r="A38" s="141" t="s">
        <v>599</v>
      </c>
      <c r="B38" s="108">
        <v>27128</v>
      </c>
      <c r="C38" s="94">
        <f t="shared" si="6"/>
        <v>112928</v>
      </c>
      <c r="D38" s="108">
        <v>54273</v>
      </c>
      <c r="E38" s="108">
        <v>58655</v>
      </c>
      <c r="F38" s="95">
        <f t="shared" si="1"/>
        <v>112928</v>
      </c>
      <c r="G38" s="107">
        <v>54273</v>
      </c>
      <c r="H38" s="107">
        <v>58655</v>
      </c>
      <c r="I38" s="96" t="s">
        <v>567</v>
      </c>
      <c r="J38" s="96" t="s">
        <v>567</v>
      </c>
      <c r="K38" s="96" t="s">
        <v>567</v>
      </c>
      <c r="L38" s="105">
        <f t="shared" si="4"/>
        <v>-0.0038108680310515175</v>
      </c>
      <c r="M38" s="97">
        <f t="shared" si="2"/>
        <v>4.162783839575346</v>
      </c>
      <c r="N38" s="96" t="s">
        <v>567</v>
      </c>
      <c r="O38" s="98">
        <f t="shared" si="3"/>
        <v>160.18610457034242</v>
      </c>
      <c r="P38" s="109">
        <v>704.98</v>
      </c>
      <c r="Q38" s="100" t="s">
        <v>598</v>
      </c>
    </row>
    <row r="39" spans="1:17" s="27" customFormat="1" ht="12" customHeight="1">
      <c r="A39" s="141" t="s">
        <v>756</v>
      </c>
      <c r="B39" s="110">
        <v>57773</v>
      </c>
      <c r="C39" s="94">
        <f t="shared" si="6"/>
        <v>223285</v>
      </c>
      <c r="D39" s="94">
        <v>109779</v>
      </c>
      <c r="E39" s="94">
        <v>113506</v>
      </c>
      <c r="F39" s="95">
        <f t="shared" si="1"/>
        <v>223285</v>
      </c>
      <c r="G39" s="107">
        <v>109779</v>
      </c>
      <c r="H39" s="107">
        <v>113506</v>
      </c>
      <c r="I39" s="96" t="s">
        <v>567</v>
      </c>
      <c r="J39" s="96" t="s">
        <v>567</v>
      </c>
      <c r="K39" s="96" t="s">
        <v>567</v>
      </c>
      <c r="L39" s="103">
        <f>(C39-C37)/C37</f>
        <v>0.02975561837912126</v>
      </c>
      <c r="M39" s="97">
        <f t="shared" si="2"/>
        <v>3.864867671749779</v>
      </c>
      <c r="N39" s="96" t="s">
        <v>567</v>
      </c>
      <c r="O39" s="98">
        <f t="shared" si="3"/>
        <v>879.0748031496063</v>
      </c>
      <c r="P39" s="99">
        <v>254</v>
      </c>
      <c r="Q39" s="100" t="s">
        <v>600</v>
      </c>
    </row>
    <row r="40" spans="1:17" s="27" customFormat="1" ht="12" customHeight="1">
      <c r="A40" s="141" t="s">
        <v>755</v>
      </c>
      <c r="B40" s="110">
        <v>60600</v>
      </c>
      <c r="C40" s="94">
        <f t="shared" si="6"/>
        <v>229815</v>
      </c>
      <c r="D40" s="94">
        <v>113072</v>
      </c>
      <c r="E40" s="94">
        <v>116743</v>
      </c>
      <c r="F40" s="107">
        <f t="shared" si="1"/>
        <v>229815</v>
      </c>
      <c r="G40" s="107">
        <v>113072</v>
      </c>
      <c r="H40" s="95">
        <v>116743</v>
      </c>
      <c r="I40" s="96" t="s">
        <v>567</v>
      </c>
      <c r="J40" s="96" t="s">
        <v>567</v>
      </c>
      <c r="K40" s="96" t="s">
        <v>567</v>
      </c>
      <c r="L40" s="103">
        <f>(C39-C37)/C37</f>
        <v>0.02975561837912126</v>
      </c>
      <c r="M40" s="97">
        <f t="shared" si="2"/>
        <v>3.7923267326732675</v>
      </c>
      <c r="N40" s="96" t="s">
        <v>567</v>
      </c>
      <c r="O40" s="98">
        <f t="shared" si="3"/>
        <v>904.2850397418746</v>
      </c>
      <c r="P40" s="99">
        <v>254.14</v>
      </c>
      <c r="Q40" s="100" t="s">
        <v>601</v>
      </c>
    </row>
    <row r="41" spans="1:20" s="27" customFormat="1" ht="12" customHeight="1">
      <c r="A41" s="142" t="s">
        <v>602</v>
      </c>
      <c r="B41" s="121">
        <v>27220</v>
      </c>
      <c r="C41" s="122">
        <f t="shared" si="6"/>
        <v>112842</v>
      </c>
      <c r="D41" s="123">
        <v>54272</v>
      </c>
      <c r="E41" s="123">
        <v>58570</v>
      </c>
      <c r="F41" s="124">
        <f t="shared" si="1"/>
        <v>112842</v>
      </c>
      <c r="G41" s="124">
        <v>54272</v>
      </c>
      <c r="H41" s="124">
        <v>58570</v>
      </c>
      <c r="I41" s="125" t="s">
        <v>567</v>
      </c>
      <c r="J41" s="125" t="s">
        <v>567</v>
      </c>
      <c r="K41" s="125" t="s">
        <v>567</v>
      </c>
      <c r="L41" s="126">
        <f>(C41-C38)/C38</f>
        <v>-0.0007615471805043921</v>
      </c>
      <c r="M41" s="127">
        <f t="shared" si="2"/>
        <v>4.145554739162381</v>
      </c>
      <c r="N41" s="125" t="s">
        <v>567</v>
      </c>
      <c r="O41" s="128">
        <f t="shared" si="3"/>
        <v>160.1845411313791</v>
      </c>
      <c r="P41" s="129">
        <v>704.45</v>
      </c>
      <c r="Q41" s="130" t="s">
        <v>601</v>
      </c>
      <c r="T41" s="120"/>
    </row>
    <row r="42" spans="1:20" s="113" customFormat="1" ht="12" customHeight="1">
      <c r="A42" s="55" t="s">
        <v>603</v>
      </c>
      <c r="B42" s="111"/>
      <c r="C42" s="111"/>
      <c r="D42" s="111"/>
      <c r="E42" s="112"/>
      <c r="Q42" s="119" t="s">
        <v>607</v>
      </c>
      <c r="T42" s="119"/>
    </row>
    <row r="43" spans="1:20" s="116" customFormat="1" ht="12" customHeight="1">
      <c r="A43" s="114" t="s">
        <v>604</v>
      </c>
      <c r="B43" s="45"/>
      <c r="C43" s="45"/>
      <c r="D43" s="45"/>
      <c r="E43" s="45"/>
      <c r="F43" s="45"/>
      <c r="Q43" s="118" t="s">
        <v>512</v>
      </c>
      <c r="T43" s="118"/>
    </row>
    <row r="44" spans="1:15" s="116" customFormat="1" ht="12" customHeight="1">
      <c r="A44" s="114" t="s">
        <v>605</v>
      </c>
      <c r="B44" s="45"/>
      <c r="C44" s="45"/>
      <c r="D44" s="45"/>
      <c r="E44" s="45"/>
      <c r="F44" s="45"/>
      <c r="G44" s="117"/>
      <c r="H44" s="45"/>
      <c r="I44" s="45"/>
      <c r="J44" s="45"/>
      <c r="K44" s="45"/>
      <c r="L44" s="45"/>
      <c r="M44" s="45"/>
      <c r="N44" s="115"/>
      <c r="O44" s="115"/>
    </row>
    <row r="45" spans="1:15" s="116" customFormat="1" ht="12" customHeight="1">
      <c r="A45" s="114" t="s">
        <v>606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115"/>
      <c r="O45" s="115"/>
    </row>
  </sheetData>
  <mergeCells count="5">
    <mergeCell ref="A1:Q1"/>
    <mergeCell ref="A2:Q2"/>
    <mergeCell ref="N4:N5"/>
    <mergeCell ref="O4:P4"/>
    <mergeCell ref="Q4:Q8"/>
  </mergeCells>
  <printOptions/>
  <pageMargins left="0.7480314960629921" right="0.7480314960629921" top="0.984251968503937" bottom="0.3937007874015748" header="0.5905511811023623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A1" sqref="A1:IV5"/>
    </sheetView>
  </sheetViews>
  <sheetFormatPr defaultColWidth="8.88671875" defaultRowHeight="13.5"/>
  <cols>
    <col min="1" max="1" width="13.10546875" style="266" customWidth="1"/>
    <col min="2" max="3" width="10.77734375" style="266" customWidth="1"/>
    <col min="4" max="7" width="13.3359375" style="266" customWidth="1"/>
    <col min="8" max="8" width="13.10546875" style="266" customWidth="1"/>
    <col min="9" max="9" width="10.77734375" style="266" customWidth="1"/>
    <col min="10" max="55" width="18.77734375" style="266" hidden="1" customWidth="1"/>
    <col min="56" max="16384" width="18.77734375" style="266" customWidth="1"/>
  </cols>
  <sheetData>
    <row r="1" spans="1:12" s="668" customFormat="1" ht="32.25" customHeight="1">
      <c r="A1" s="750" t="s">
        <v>187</v>
      </c>
      <c r="B1" s="634"/>
      <c r="C1" s="634"/>
      <c r="D1" s="634"/>
      <c r="E1" s="634"/>
      <c r="F1" s="634"/>
      <c r="G1" s="634"/>
      <c r="H1" s="634"/>
      <c r="I1" s="634"/>
      <c r="J1" s="776"/>
      <c r="K1" s="776"/>
      <c r="L1" s="776"/>
    </row>
    <row r="2" spans="1:9" s="638" customFormat="1" ht="18" customHeight="1">
      <c r="A2" s="638" t="s">
        <v>188</v>
      </c>
      <c r="H2" s="777" t="s">
        <v>189</v>
      </c>
      <c r="I2" s="777"/>
    </row>
    <row r="3" spans="1:9" s="638" customFormat="1" ht="24.75" customHeight="1">
      <c r="A3" s="669" t="s">
        <v>6</v>
      </c>
      <c r="B3" s="778" t="s">
        <v>190</v>
      </c>
      <c r="C3" s="672"/>
      <c r="D3" s="672"/>
      <c r="E3" s="672"/>
      <c r="F3" s="672"/>
      <c r="G3" s="672"/>
      <c r="H3" s="673"/>
      <c r="I3" s="779" t="s">
        <v>35</v>
      </c>
    </row>
    <row r="4" spans="1:10" s="638" customFormat="1" ht="24.75" customHeight="1">
      <c r="A4" s="677"/>
      <c r="B4" s="687" t="s">
        <v>191</v>
      </c>
      <c r="C4" s="678">
        <v>1</v>
      </c>
      <c r="D4" s="678">
        <v>2</v>
      </c>
      <c r="E4" s="678">
        <v>3</v>
      </c>
      <c r="F4" s="678">
        <v>4</v>
      </c>
      <c r="G4" s="678">
        <v>5</v>
      </c>
      <c r="H4" s="678" t="s">
        <v>192</v>
      </c>
      <c r="I4" s="683"/>
      <c r="J4" s="724"/>
    </row>
    <row r="5" spans="1:10" s="638" customFormat="1" ht="24.75" customHeight="1">
      <c r="A5" s="688"/>
      <c r="B5" s="689" t="s">
        <v>340</v>
      </c>
      <c r="C5" s="689"/>
      <c r="D5" s="689"/>
      <c r="E5" s="689"/>
      <c r="F5" s="689"/>
      <c r="G5" s="689"/>
      <c r="H5" s="780" t="s">
        <v>193</v>
      </c>
      <c r="I5" s="691"/>
      <c r="J5" s="724"/>
    </row>
    <row r="6" spans="1:9" s="253" customFormat="1" ht="36" customHeight="1">
      <c r="A6" s="209" t="s">
        <v>194</v>
      </c>
      <c r="B6" s="421">
        <f>SUM(C6:H6)</f>
        <v>105166</v>
      </c>
      <c r="C6" s="421">
        <v>24940</v>
      </c>
      <c r="D6" s="421">
        <v>33937</v>
      </c>
      <c r="E6" s="421">
        <v>28765</v>
      </c>
      <c r="F6" s="421">
        <v>11566</v>
      </c>
      <c r="G6" s="421">
        <v>4253</v>
      </c>
      <c r="H6" s="421">
        <v>1705</v>
      </c>
      <c r="I6" s="206" t="s">
        <v>194</v>
      </c>
    </row>
    <row r="7" spans="1:9" s="253" customFormat="1" ht="36" customHeight="1">
      <c r="A7" s="270" t="s">
        <v>195</v>
      </c>
      <c r="B7" s="421">
        <f aca="true" t="shared" si="0" ref="B7:B13">SUM(C7:H7)</f>
        <v>118144</v>
      </c>
      <c r="C7" s="421">
        <v>23378</v>
      </c>
      <c r="D7" s="421">
        <v>27483</v>
      </c>
      <c r="E7" s="421">
        <v>29316</v>
      </c>
      <c r="F7" s="421">
        <v>21925</v>
      </c>
      <c r="G7" s="421">
        <v>11164</v>
      </c>
      <c r="H7" s="421">
        <v>4878</v>
      </c>
      <c r="I7" s="271" t="s">
        <v>195</v>
      </c>
    </row>
    <row r="8" spans="1:9" s="253" customFormat="1" ht="36" customHeight="1">
      <c r="A8" s="270" t="s">
        <v>196</v>
      </c>
      <c r="B8" s="421">
        <f t="shared" si="0"/>
        <v>131367</v>
      </c>
      <c r="C8" s="421">
        <v>19930</v>
      </c>
      <c r="D8" s="421">
        <v>32187</v>
      </c>
      <c r="E8" s="421">
        <v>35181</v>
      </c>
      <c r="F8" s="421">
        <v>25088</v>
      </c>
      <c r="G8" s="421">
        <v>13725</v>
      </c>
      <c r="H8" s="421">
        <v>5256</v>
      </c>
      <c r="I8" s="271" t="s">
        <v>196</v>
      </c>
    </row>
    <row r="9" spans="1:9" s="253" customFormat="1" ht="36" customHeight="1">
      <c r="A9" s="270" t="s">
        <v>197</v>
      </c>
      <c r="B9" s="421">
        <f t="shared" si="0"/>
        <v>146426</v>
      </c>
      <c r="C9" s="421">
        <v>7630</v>
      </c>
      <c r="D9" s="421">
        <v>20345</v>
      </c>
      <c r="E9" s="421">
        <v>34242</v>
      </c>
      <c r="F9" s="421">
        <v>48951</v>
      </c>
      <c r="G9" s="421">
        <v>25286</v>
      </c>
      <c r="H9" s="421">
        <v>9972</v>
      </c>
      <c r="I9" s="271" t="s">
        <v>197</v>
      </c>
    </row>
    <row r="10" spans="1:9" s="253" customFormat="1" ht="36" customHeight="1">
      <c r="A10" s="270" t="s">
        <v>198</v>
      </c>
      <c r="B10" s="421">
        <f t="shared" si="0"/>
        <v>157563</v>
      </c>
      <c r="C10" s="421">
        <v>8349</v>
      </c>
      <c r="D10" s="421">
        <v>15384</v>
      </c>
      <c r="E10" s="421">
        <v>37340</v>
      </c>
      <c r="F10" s="421">
        <v>57831</v>
      </c>
      <c r="G10" s="421">
        <v>29378</v>
      </c>
      <c r="H10" s="421">
        <v>9281</v>
      </c>
      <c r="I10" s="271" t="s">
        <v>199</v>
      </c>
    </row>
    <row r="11" spans="1:9" s="308" customFormat="1" ht="36" customHeight="1">
      <c r="A11" s="267" t="s">
        <v>200</v>
      </c>
      <c r="B11" s="422">
        <f t="shared" si="0"/>
        <v>179199</v>
      </c>
      <c r="C11" s="422">
        <f aca="true" t="shared" si="1" ref="C11:H11">SUM(C12:C13)</f>
        <v>8847</v>
      </c>
      <c r="D11" s="422">
        <f t="shared" si="1"/>
        <v>12427</v>
      </c>
      <c r="E11" s="422">
        <f t="shared" si="1"/>
        <v>35164</v>
      </c>
      <c r="F11" s="422">
        <f t="shared" si="1"/>
        <v>69473</v>
      </c>
      <c r="G11" s="422">
        <f t="shared" si="1"/>
        <v>40547</v>
      </c>
      <c r="H11" s="422">
        <f t="shared" si="1"/>
        <v>12741</v>
      </c>
      <c r="I11" s="372" t="s">
        <v>339</v>
      </c>
    </row>
    <row r="12" spans="1:9" s="253" customFormat="1" ht="36" customHeight="1">
      <c r="A12" s="277" t="s">
        <v>201</v>
      </c>
      <c r="B12" s="421">
        <f t="shared" si="0"/>
        <v>131953</v>
      </c>
      <c r="C12" s="423">
        <v>7953</v>
      </c>
      <c r="D12" s="423">
        <v>9123</v>
      </c>
      <c r="E12" s="423">
        <v>25184</v>
      </c>
      <c r="F12" s="423">
        <v>53528</v>
      </c>
      <c r="G12" s="423">
        <v>27229</v>
      </c>
      <c r="H12" s="424">
        <v>8936</v>
      </c>
      <c r="I12" s="283" t="s">
        <v>202</v>
      </c>
    </row>
    <row r="13" spans="1:9" s="253" customFormat="1" ht="36" customHeight="1">
      <c r="A13" s="277" t="s">
        <v>203</v>
      </c>
      <c r="B13" s="425">
        <f t="shared" si="0"/>
        <v>47246</v>
      </c>
      <c r="C13" s="426">
        <v>894</v>
      </c>
      <c r="D13" s="426">
        <v>3304</v>
      </c>
      <c r="E13" s="426">
        <v>9980</v>
      </c>
      <c r="F13" s="426">
        <v>15945</v>
      </c>
      <c r="G13" s="426">
        <v>13318</v>
      </c>
      <c r="H13" s="427">
        <v>3805</v>
      </c>
      <c r="I13" s="373" t="s">
        <v>204</v>
      </c>
    </row>
    <row r="14" spans="1:9" s="152" customFormat="1" ht="15.75" customHeight="1">
      <c r="A14" s="374" t="s">
        <v>349</v>
      </c>
      <c r="B14" s="261"/>
      <c r="C14" s="261"/>
      <c r="E14" s="261"/>
      <c r="F14" s="261"/>
      <c r="G14" s="261"/>
      <c r="H14" s="261"/>
      <c r="I14" s="311" t="s">
        <v>350</v>
      </c>
    </row>
    <row r="15" s="152" customFormat="1" ht="21.75" customHeight="1">
      <c r="A15" s="152" t="s">
        <v>739</v>
      </c>
    </row>
    <row r="16" spans="1:13" ht="14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</row>
    <row r="17" spans="1:13" ht="14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</row>
    <row r="18" spans="1:13" ht="14.2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1:13" ht="14.2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</row>
    <row r="20" spans="1:13" ht="14.2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</row>
    <row r="21" spans="1:13" ht="14.25" hidden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ht="14.25" hidden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spans="1:13" ht="14.25" hidden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</sheetData>
  <mergeCells count="5">
    <mergeCell ref="A1:I1"/>
    <mergeCell ref="H2:I2"/>
    <mergeCell ref="B3:H3"/>
    <mergeCell ref="A3:A5"/>
    <mergeCell ref="I3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workbookViewId="0" topLeftCell="A1">
      <selection activeCell="D12" sqref="D12"/>
    </sheetView>
  </sheetViews>
  <sheetFormatPr defaultColWidth="8.88671875" defaultRowHeight="13.5"/>
  <cols>
    <col min="1" max="1" width="15.21484375" style="0" customWidth="1"/>
    <col min="2" max="7" width="11.88671875" style="35" customWidth="1"/>
    <col min="8" max="9" width="12.10546875" style="0" customWidth="1"/>
    <col min="10" max="10" width="14.77734375" style="0" customWidth="1"/>
    <col min="11" max="11" width="11.77734375" style="0" customWidth="1"/>
  </cols>
  <sheetData>
    <row r="1" spans="1:10" s="649" customFormat="1" ht="30" customHeight="1">
      <c r="A1" s="634" t="s">
        <v>415</v>
      </c>
      <c r="B1" s="634"/>
      <c r="C1" s="634"/>
      <c r="D1" s="634"/>
      <c r="E1" s="634"/>
      <c r="F1" s="634"/>
      <c r="G1" s="634"/>
      <c r="H1" s="634"/>
      <c r="I1" s="634"/>
      <c r="J1" s="634"/>
    </row>
    <row r="2" spans="1:10" s="638" customFormat="1" ht="18" customHeight="1">
      <c r="A2" s="638" t="s">
        <v>205</v>
      </c>
      <c r="J2" s="764" t="s">
        <v>206</v>
      </c>
    </row>
    <row r="3" spans="1:10" s="649" customFormat="1" ht="25.5" customHeight="1">
      <c r="A3" s="745" t="s">
        <v>402</v>
      </c>
      <c r="B3" s="746" t="s">
        <v>398</v>
      </c>
      <c r="C3" s="680"/>
      <c r="D3" s="681"/>
      <c r="E3" s="746" t="s">
        <v>399</v>
      </c>
      <c r="F3" s="680"/>
      <c r="G3" s="681"/>
      <c r="H3" s="748" t="s">
        <v>400</v>
      </c>
      <c r="I3" s="670" t="s">
        <v>401</v>
      </c>
      <c r="J3" s="676" t="s">
        <v>8</v>
      </c>
    </row>
    <row r="4" spans="1:10" s="649" customFormat="1" ht="25.5" customHeight="1">
      <c r="A4" s="781"/>
      <c r="B4" s="670" t="s">
        <v>207</v>
      </c>
      <c r="C4" s="670" t="s">
        <v>341</v>
      </c>
      <c r="D4" s="670" t="s">
        <v>343</v>
      </c>
      <c r="E4" s="670" t="s">
        <v>207</v>
      </c>
      <c r="F4" s="670" t="s">
        <v>341</v>
      </c>
      <c r="G4" s="670" t="s">
        <v>343</v>
      </c>
      <c r="H4" s="685"/>
      <c r="I4" s="678"/>
      <c r="J4" s="782"/>
    </row>
    <row r="5" spans="1:10" s="649" customFormat="1" ht="25.5" customHeight="1">
      <c r="A5" s="783"/>
      <c r="B5" s="689" t="s">
        <v>208</v>
      </c>
      <c r="C5" s="689" t="s">
        <v>342</v>
      </c>
      <c r="D5" s="689" t="s">
        <v>209</v>
      </c>
      <c r="E5" s="689" t="s">
        <v>208</v>
      </c>
      <c r="F5" s="689" t="s">
        <v>342</v>
      </c>
      <c r="G5" s="689" t="s">
        <v>209</v>
      </c>
      <c r="H5" s="784" t="s">
        <v>210</v>
      </c>
      <c r="I5" s="780" t="s">
        <v>211</v>
      </c>
      <c r="J5" s="785"/>
    </row>
    <row r="6" spans="1:10" s="37" customFormat="1" ht="15.75" customHeight="1">
      <c r="A6" s="244" t="s">
        <v>759</v>
      </c>
      <c r="B6" s="428">
        <f>C6+D6</f>
        <v>4138</v>
      </c>
      <c r="C6" s="428">
        <v>2209</v>
      </c>
      <c r="D6" s="428">
        <v>1929</v>
      </c>
      <c r="E6" s="428">
        <f>F6+G6</f>
        <v>1122</v>
      </c>
      <c r="F6" s="428">
        <v>597</v>
      </c>
      <c r="G6" s="428">
        <v>525</v>
      </c>
      <c r="H6" s="428">
        <v>1973</v>
      </c>
      <c r="I6" s="428">
        <v>939</v>
      </c>
      <c r="J6" s="375" t="s">
        <v>1</v>
      </c>
    </row>
    <row r="7" spans="1:10" s="120" customFormat="1" ht="15.75" customHeight="1">
      <c r="A7" s="244" t="s">
        <v>763</v>
      </c>
      <c r="B7" s="429">
        <v>1279</v>
      </c>
      <c r="C7" s="430">
        <v>655</v>
      </c>
      <c r="D7" s="430">
        <v>624</v>
      </c>
      <c r="E7" s="429">
        <v>719</v>
      </c>
      <c r="F7" s="430">
        <v>360</v>
      </c>
      <c r="G7" s="430">
        <v>359</v>
      </c>
      <c r="H7" s="429">
        <v>710</v>
      </c>
      <c r="I7" s="429">
        <v>298</v>
      </c>
      <c r="J7" s="256" t="s">
        <v>36</v>
      </c>
    </row>
    <row r="8" spans="1:10" s="26" customFormat="1" ht="15.75" customHeight="1">
      <c r="A8" s="244" t="s">
        <v>760</v>
      </c>
      <c r="B8" s="428">
        <v>3641</v>
      </c>
      <c r="C8" s="428">
        <v>1960</v>
      </c>
      <c r="D8" s="428">
        <v>1681</v>
      </c>
      <c r="E8" s="428">
        <v>1093</v>
      </c>
      <c r="F8" s="428">
        <v>576</v>
      </c>
      <c r="G8" s="428">
        <v>517</v>
      </c>
      <c r="H8" s="428">
        <v>1923</v>
      </c>
      <c r="I8" s="428">
        <v>1134</v>
      </c>
      <c r="J8" s="256" t="s">
        <v>2</v>
      </c>
    </row>
    <row r="9" spans="1:10" s="120" customFormat="1" ht="15.75" customHeight="1">
      <c r="A9" s="244" t="s">
        <v>764</v>
      </c>
      <c r="B9" s="429">
        <v>1068</v>
      </c>
      <c r="C9" s="430">
        <v>605</v>
      </c>
      <c r="D9" s="430">
        <v>463</v>
      </c>
      <c r="E9" s="429">
        <v>728</v>
      </c>
      <c r="F9" s="430">
        <v>332</v>
      </c>
      <c r="G9" s="430">
        <v>396</v>
      </c>
      <c r="H9" s="429">
        <v>653</v>
      </c>
      <c r="I9" s="429">
        <v>324</v>
      </c>
      <c r="J9" s="256" t="s">
        <v>37</v>
      </c>
    </row>
    <row r="10" spans="1:10" s="38" customFormat="1" ht="15.75" customHeight="1">
      <c r="A10" s="244" t="s">
        <v>761</v>
      </c>
      <c r="B10" s="431">
        <v>3976</v>
      </c>
      <c r="C10" s="432">
        <v>2086</v>
      </c>
      <c r="D10" s="432">
        <v>1890</v>
      </c>
      <c r="E10" s="432">
        <v>1113</v>
      </c>
      <c r="F10" s="432">
        <v>592</v>
      </c>
      <c r="G10" s="432">
        <v>521</v>
      </c>
      <c r="H10" s="432">
        <v>1852</v>
      </c>
      <c r="I10" s="432">
        <v>1252</v>
      </c>
      <c r="J10" s="256" t="s">
        <v>3</v>
      </c>
    </row>
    <row r="11" spans="1:10" s="120" customFormat="1" ht="15.75" customHeight="1">
      <c r="A11" s="244" t="s">
        <v>765</v>
      </c>
      <c r="B11" s="429">
        <v>1003</v>
      </c>
      <c r="C11" s="430">
        <v>542</v>
      </c>
      <c r="D11" s="430">
        <v>461</v>
      </c>
      <c r="E11" s="429">
        <v>712</v>
      </c>
      <c r="F11" s="430">
        <v>370</v>
      </c>
      <c r="G11" s="430">
        <v>342</v>
      </c>
      <c r="H11" s="429">
        <v>624</v>
      </c>
      <c r="I11" s="429">
        <v>364</v>
      </c>
      <c r="J11" s="256" t="s">
        <v>38</v>
      </c>
    </row>
    <row r="12" spans="1:10" s="40" customFormat="1" ht="15.75" customHeight="1">
      <c r="A12" s="245" t="s">
        <v>762</v>
      </c>
      <c r="B12" s="433">
        <v>3483</v>
      </c>
      <c r="C12" s="433">
        <v>1799</v>
      </c>
      <c r="D12" s="433">
        <v>1684</v>
      </c>
      <c r="E12" s="433">
        <v>1188</v>
      </c>
      <c r="F12" s="433">
        <v>649</v>
      </c>
      <c r="G12" s="433">
        <v>539</v>
      </c>
      <c r="H12" s="433">
        <v>1877</v>
      </c>
      <c r="I12" s="433">
        <v>1013</v>
      </c>
      <c r="J12" s="256" t="s">
        <v>4</v>
      </c>
    </row>
    <row r="13" spans="1:10" s="120" customFormat="1" ht="15.75" customHeight="1">
      <c r="A13" s="244" t="s">
        <v>766</v>
      </c>
      <c r="B13" s="429">
        <v>2954</v>
      </c>
      <c r="C13" s="429">
        <v>1525</v>
      </c>
      <c r="D13" s="429">
        <v>1429</v>
      </c>
      <c r="E13" s="429">
        <v>977</v>
      </c>
      <c r="F13" s="429">
        <v>535</v>
      </c>
      <c r="G13" s="429">
        <v>442</v>
      </c>
      <c r="H13" s="429">
        <v>1492</v>
      </c>
      <c r="I13" s="429">
        <v>838</v>
      </c>
      <c r="J13" s="256" t="s">
        <v>39</v>
      </c>
    </row>
    <row r="14" spans="1:10" s="40" customFormat="1" ht="15.75" customHeight="1">
      <c r="A14" s="245" t="s">
        <v>0</v>
      </c>
      <c r="B14" s="433">
        <v>4138</v>
      </c>
      <c r="C14" s="433">
        <v>2192</v>
      </c>
      <c r="D14" s="433">
        <v>1946</v>
      </c>
      <c r="E14" s="433">
        <v>1917</v>
      </c>
      <c r="F14" s="433">
        <v>985</v>
      </c>
      <c r="G14" s="433">
        <v>932</v>
      </c>
      <c r="H14" s="433">
        <v>2476</v>
      </c>
      <c r="I14" s="433">
        <v>1229</v>
      </c>
      <c r="J14" s="39" t="s">
        <v>0</v>
      </c>
    </row>
    <row r="15" spans="1:10" s="27" customFormat="1" ht="15.75" customHeight="1">
      <c r="A15" s="41" t="s">
        <v>212</v>
      </c>
      <c r="B15" s="434">
        <f>SUM(B16:B27)</f>
        <v>4210</v>
      </c>
      <c r="C15" s="434">
        <f aca="true" t="shared" si="0" ref="C15:I15">SUM(C16:C27)</f>
        <v>2171</v>
      </c>
      <c r="D15" s="434">
        <f t="shared" si="0"/>
        <v>2039</v>
      </c>
      <c r="E15" s="434">
        <f t="shared" si="0"/>
        <v>1966</v>
      </c>
      <c r="F15" s="434">
        <f t="shared" si="0"/>
        <v>1017</v>
      </c>
      <c r="G15" s="434">
        <f t="shared" si="0"/>
        <v>949</v>
      </c>
      <c r="H15" s="434">
        <f t="shared" si="0"/>
        <v>2564</v>
      </c>
      <c r="I15" s="434">
        <f t="shared" si="0"/>
        <v>1222</v>
      </c>
      <c r="J15" s="32" t="s">
        <v>212</v>
      </c>
    </row>
    <row r="16" spans="1:10" s="26" customFormat="1" ht="15.75" customHeight="1">
      <c r="A16" s="36" t="s">
        <v>403</v>
      </c>
      <c r="B16" s="435">
        <f>SUM(C16:D16)</f>
        <v>360</v>
      </c>
      <c r="C16" s="436">
        <v>192</v>
      </c>
      <c r="D16" s="437">
        <v>168</v>
      </c>
      <c r="E16" s="437">
        <f>SUM(F16:G16)</f>
        <v>181</v>
      </c>
      <c r="F16" s="437">
        <v>95</v>
      </c>
      <c r="G16" s="437">
        <v>86</v>
      </c>
      <c r="H16" s="436">
        <v>275</v>
      </c>
      <c r="I16" s="438">
        <v>109</v>
      </c>
      <c r="J16" s="30" t="s">
        <v>213</v>
      </c>
    </row>
    <row r="17" spans="1:10" s="26" customFormat="1" ht="15.75" customHeight="1">
      <c r="A17" s="36" t="s">
        <v>404</v>
      </c>
      <c r="B17" s="435">
        <f aca="true" t="shared" si="1" ref="B17:B27">SUM(C17:D17)</f>
        <v>354</v>
      </c>
      <c r="C17" s="436">
        <v>181</v>
      </c>
      <c r="D17" s="437">
        <v>173</v>
      </c>
      <c r="E17" s="437">
        <f aca="true" t="shared" si="2" ref="E17:E27">SUM(F17:G17)</f>
        <v>154</v>
      </c>
      <c r="F17" s="437">
        <v>88</v>
      </c>
      <c r="G17" s="437">
        <v>66</v>
      </c>
      <c r="H17" s="436">
        <v>227</v>
      </c>
      <c r="I17" s="438">
        <v>98</v>
      </c>
      <c r="J17" s="30" t="s">
        <v>214</v>
      </c>
    </row>
    <row r="18" spans="1:10" s="26" customFormat="1" ht="15.75" customHeight="1">
      <c r="A18" s="36" t="s">
        <v>405</v>
      </c>
      <c r="B18" s="435">
        <f t="shared" si="1"/>
        <v>391</v>
      </c>
      <c r="C18" s="436">
        <v>199</v>
      </c>
      <c r="D18" s="437">
        <v>192</v>
      </c>
      <c r="E18" s="437">
        <f t="shared" si="2"/>
        <v>195</v>
      </c>
      <c r="F18" s="437">
        <v>103</v>
      </c>
      <c r="G18" s="437">
        <v>92</v>
      </c>
      <c r="H18" s="436">
        <v>250</v>
      </c>
      <c r="I18" s="438">
        <v>116</v>
      </c>
      <c r="J18" s="30" t="s">
        <v>215</v>
      </c>
    </row>
    <row r="19" spans="1:10" s="26" customFormat="1" ht="15.75" customHeight="1">
      <c r="A19" s="36" t="s">
        <v>406</v>
      </c>
      <c r="B19" s="435">
        <f t="shared" si="1"/>
        <v>342</v>
      </c>
      <c r="C19" s="436">
        <v>172</v>
      </c>
      <c r="D19" s="437">
        <v>170</v>
      </c>
      <c r="E19" s="437">
        <f t="shared" si="2"/>
        <v>165</v>
      </c>
      <c r="F19" s="437">
        <v>75</v>
      </c>
      <c r="G19" s="437">
        <v>90</v>
      </c>
      <c r="H19" s="436">
        <v>270</v>
      </c>
      <c r="I19" s="438">
        <v>95</v>
      </c>
      <c r="J19" s="30" t="s">
        <v>216</v>
      </c>
    </row>
    <row r="20" spans="1:10" s="26" customFormat="1" ht="15.75" customHeight="1">
      <c r="A20" s="36" t="s">
        <v>407</v>
      </c>
      <c r="B20" s="435">
        <f t="shared" si="1"/>
        <v>322</v>
      </c>
      <c r="C20" s="436">
        <v>161</v>
      </c>
      <c r="D20" s="437">
        <v>161</v>
      </c>
      <c r="E20" s="437">
        <f t="shared" si="2"/>
        <v>164</v>
      </c>
      <c r="F20" s="437">
        <v>80</v>
      </c>
      <c r="G20" s="437">
        <v>84</v>
      </c>
      <c r="H20" s="436">
        <v>258</v>
      </c>
      <c r="I20" s="438">
        <v>112</v>
      </c>
      <c r="J20" s="30" t="s">
        <v>217</v>
      </c>
    </row>
    <row r="21" spans="1:10" s="26" customFormat="1" ht="15.75" customHeight="1">
      <c r="A21" s="36" t="s">
        <v>408</v>
      </c>
      <c r="B21" s="435">
        <f t="shared" si="1"/>
        <v>306</v>
      </c>
      <c r="C21" s="436">
        <v>155</v>
      </c>
      <c r="D21" s="437">
        <v>151</v>
      </c>
      <c r="E21" s="437">
        <f t="shared" si="2"/>
        <v>138</v>
      </c>
      <c r="F21" s="437">
        <v>71</v>
      </c>
      <c r="G21" s="437">
        <v>67</v>
      </c>
      <c r="H21" s="436">
        <v>158</v>
      </c>
      <c r="I21" s="438">
        <v>102</v>
      </c>
      <c r="J21" s="30" t="s">
        <v>218</v>
      </c>
    </row>
    <row r="22" spans="1:10" s="26" customFormat="1" ht="15.75" customHeight="1">
      <c r="A22" s="36" t="s">
        <v>409</v>
      </c>
      <c r="B22" s="435">
        <f t="shared" si="1"/>
        <v>332</v>
      </c>
      <c r="C22" s="436">
        <v>182</v>
      </c>
      <c r="D22" s="437">
        <v>150</v>
      </c>
      <c r="E22" s="437">
        <f t="shared" si="2"/>
        <v>148</v>
      </c>
      <c r="F22" s="437">
        <v>82</v>
      </c>
      <c r="G22" s="437">
        <v>66</v>
      </c>
      <c r="H22" s="436">
        <v>81</v>
      </c>
      <c r="I22" s="438">
        <v>98</v>
      </c>
      <c r="J22" s="30" t="s">
        <v>219</v>
      </c>
    </row>
    <row r="23" spans="1:10" s="26" customFormat="1" ht="15.75" customHeight="1">
      <c r="A23" s="36" t="s">
        <v>410</v>
      </c>
      <c r="B23" s="435">
        <f t="shared" si="1"/>
        <v>355</v>
      </c>
      <c r="C23" s="436">
        <v>184</v>
      </c>
      <c r="D23" s="437">
        <v>171</v>
      </c>
      <c r="E23" s="437">
        <f t="shared" si="2"/>
        <v>146</v>
      </c>
      <c r="F23" s="437">
        <v>73</v>
      </c>
      <c r="G23" s="437">
        <v>73</v>
      </c>
      <c r="H23" s="436">
        <v>88</v>
      </c>
      <c r="I23" s="438">
        <v>129</v>
      </c>
      <c r="J23" s="30" t="s">
        <v>220</v>
      </c>
    </row>
    <row r="24" spans="1:10" s="26" customFormat="1" ht="15.75" customHeight="1">
      <c r="A24" s="36" t="s">
        <v>411</v>
      </c>
      <c r="B24" s="435">
        <f t="shared" si="1"/>
        <v>383</v>
      </c>
      <c r="C24" s="436">
        <v>202</v>
      </c>
      <c r="D24" s="437">
        <v>181</v>
      </c>
      <c r="E24" s="437">
        <f t="shared" si="2"/>
        <v>163</v>
      </c>
      <c r="F24" s="437">
        <v>83</v>
      </c>
      <c r="G24" s="437">
        <v>80</v>
      </c>
      <c r="H24" s="436">
        <v>126</v>
      </c>
      <c r="I24" s="438">
        <v>77</v>
      </c>
      <c r="J24" s="30" t="s">
        <v>221</v>
      </c>
    </row>
    <row r="25" spans="1:10" s="26" customFormat="1" ht="15.75" customHeight="1">
      <c r="A25" s="36" t="s">
        <v>412</v>
      </c>
      <c r="B25" s="435">
        <f t="shared" si="1"/>
        <v>346</v>
      </c>
      <c r="C25" s="436">
        <v>184</v>
      </c>
      <c r="D25" s="437">
        <v>162</v>
      </c>
      <c r="E25" s="437">
        <f t="shared" si="2"/>
        <v>167</v>
      </c>
      <c r="F25" s="437">
        <v>94</v>
      </c>
      <c r="G25" s="437">
        <v>73</v>
      </c>
      <c r="H25" s="436">
        <v>327</v>
      </c>
      <c r="I25" s="438">
        <v>103</v>
      </c>
      <c r="J25" s="30" t="s">
        <v>222</v>
      </c>
    </row>
    <row r="26" spans="1:10" s="42" customFormat="1" ht="15.75" customHeight="1">
      <c r="A26" s="36" t="s">
        <v>413</v>
      </c>
      <c r="B26" s="435">
        <f t="shared" si="1"/>
        <v>363</v>
      </c>
      <c r="C26" s="436">
        <v>185</v>
      </c>
      <c r="D26" s="437">
        <v>178</v>
      </c>
      <c r="E26" s="437">
        <f t="shared" si="2"/>
        <v>191</v>
      </c>
      <c r="F26" s="437">
        <v>99</v>
      </c>
      <c r="G26" s="437">
        <v>92</v>
      </c>
      <c r="H26" s="436">
        <v>275</v>
      </c>
      <c r="I26" s="438">
        <v>85</v>
      </c>
      <c r="J26" s="30" t="s">
        <v>223</v>
      </c>
    </row>
    <row r="27" spans="1:10" s="26" customFormat="1" ht="15.75" customHeight="1">
      <c r="A27" s="31" t="s">
        <v>414</v>
      </c>
      <c r="B27" s="439">
        <f t="shared" si="1"/>
        <v>356</v>
      </c>
      <c r="C27" s="440">
        <v>174</v>
      </c>
      <c r="D27" s="441">
        <v>182</v>
      </c>
      <c r="E27" s="441">
        <f t="shared" si="2"/>
        <v>154</v>
      </c>
      <c r="F27" s="441">
        <v>74</v>
      </c>
      <c r="G27" s="441">
        <v>80</v>
      </c>
      <c r="H27" s="440">
        <v>229</v>
      </c>
      <c r="I27" s="442">
        <v>98</v>
      </c>
      <c r="J27" s="28" t="s">
        <v>224</v>
      </c>
    </row>
    <row r="28" spans="1:10" s="26" customFormat="1" ht="12.75" customHeight="1">
      <c r="A28" s="24" t="s">
        <v>881</v>
      </c>
      <c r="B28" s="43"/>
      <c r="C28" s="43"/>
      <c r="D28" s="43"/>
      <c r="E28" s="619" t="s">
        <v>882</v>
      </c>
      <c r="F28" s="619"/>
      <c r="G28" s="619"/>
      <c r="H28" s="619"/>
      <c r="I28" s="619"/>
      <c r="J28" s="619"/>
    </row>
    <row r="29" spans="2:6" s="26" customFormat="1" ht="12.75">
      <c r="B29" s="43"/>
      <c r="C29" s="43"/>
      <c r="D29" s="43"/>
      <c r="F29" s="43" t="s">
        <v>880</v>
      </c>
    </row>
    <row r="30" spans="2:7" s="25" customFormat="1" ht="13.5">
      <c r="B30" s="34"/>
      <c r="C30" s="34"/>
      <c r="D30" s="34"/>
      <c r="E30" s="34"/>
      <c r="F30" s="34"/>
      <c r="G30" s="34"/>
    </row>
    <row r="31" spans="2:7" s="25" customFormat="1" ht="13.5">
      <c r="B31" s="34"/>
      <c r="C31" s="34"/>
      <c r="D31" s="34"/>
      <c r="E31" s="34"/>
      <c r="F31" s="34"/>
      <c r="G31" s="34"/>
    </row>
    <row r="32" spans="2:7" s="25" customFormat="1" ht="13.5">
      <c r="B32" s="34"/>
      <c r="C32" s="34"/>
      <c r="D32" s="34"/>
      <c r="E32" s="34"/>
      <c r="F32" s="34"/>
      <c r="G32" s="34"/>
    </row>
    <row r="33" spans="2:7" s="25" customFormat="1" ht="13.5">
      <c r="B33" s="34"/>
      <c r="C33" s="34"/>
      <c r="D33" s="34"/>
      <c r="E33" s="34"/>
      <c r="F33" s="34"/>
      <c r="G33" s="34"/>
    </row>
    <row r="34" spans="2:7" s="25" customFormat="1" ht="13.5">
      <c r="B34" s="34"/>
      <c r="C34" s="34"/>
      <c r="D34" s="34"/>
      <c r="E34" s="34"/>
      <c r="F34" s="34"/>
      <c r="G34" s="34"/>
    </row>
    <row r="35" spans="2:7" s="25" customFormat="1" ht="13.5">
      <c r="B35" s="34"/>
      <c r="C35" s="34"/>
      <c r="D35" s="34"/>
      <c r="E35" s="34"/>
      <c r="F35" s="34"/>
      <c r="G35" s="34"/>
    </row>
    <row r="36" spans="2:7" s="25" customFormat="1" ht="13.5">
      <c r="B36" s="34"/>
      <c r="C36" s="34"/>
      <c r="D36" s="34"/>
      <c r="E36" s="34"/>
      <c r="F36" s="34"/>
      <c r="G36" s="34"/>
    </row>
    <row r="37" spans="2:7" s="25" customFormat="1" ht="13.5">
      <c r="B37" s="34"/>
      <c r="C37" s="34"/>
      <c r="D37" s="34"/>
      <c r="E37" s="34"/>
      <c r="F37" s="34"/>
      <c r="G37" s="34"/>
    </row>
    <row r="38" spans="2:7" s="25" customFormat="1" ht="13.5">
      <c r="B38" s="34"/>
      <c r="C38" s="34"/>
      <c r="D38" s="34"/>
      <c r="E38" s="34"/>
      <c r="F38" s="34"/>
      <c r="G38" s="34"/>
    </row>
    <row r="39" spans="2:7" s="25" customFormat="1" ht="13.5">
      <c r="B39" s="34"/>
      <c r="C39" s="34"/>
      <c r="D39" s="34"/>
      <c r="E39" s="34"/>
      <c r="F39" s="34"/>
      <c r="G39" s="34"/>
    </row>
    <row r="40" spans="2:7" s="25" customFormat="1" ht="13.5">
      <c r="B40" s="34"/>
      <c r="C40" s="34"/>
      <c r="D40" s="34"/>
      <c r="E40" s="34"/>
      <c r="F40" s="34"/>
      <c r="G40" s="34"/>
    </row>
    <row r="41" spans="2:7" s="25" customFormat="1" ht="13.5">
      <c r="B41" s="34"/>
      <c r="C41" s="34"/>
      <c r="D41" s="34"/>
      <c r="E41" s="34"/>
      <c r="F41" s="34"/>
      <c r="G41" s="34"/>
    </row>
    <row r="42" spans="2:7" s="25" customFormat="1" ht="13.5">
      <c r="B42" s="34"/>
      <c r="C42" s="34"/>
      <c r="D42" s="34"/>
      <c r="E42" s="34"/>
      <c r="F42" s="34"/>
      <c r="G42" s="34"/>
    </row>
    <row r="43" spans="2:7" s="25" customFormat="1" ht="13.5">
      <c r="B43" s="34"/>
      <c r="C43" s="34"/>
      <c r="D43" s="34"/>
      <c r="E43" s="34"/>
      <c r="F43" s="34"/>
      <c r="G43" s="34"/>
    </row>
    <row r="44" spans="2:7" s="25" customFormat="1" ht="13.5">
      <c r="B44" s="34"/>
      <c r="C44" s="34"/>
      <c r="D44" s="34"/>
      <c r="E44" s="34"/>
      <c r="F44" s="34"/>
      <c r="G44" s="34"/>
    </row>
    <row r="45" spans="2:7" s="25" customFormat="1" ht="13.5">
      <c r="B45" s="34"/>
      <c r="C45" s="34"/>
      <c r="D45" s="34"/>
      <c r="E45" s="34"/>
      <c r="F45" s="34"/>
      <c r="G45" s="34"/>
    </row>
    <row r="46" spans="2:7" s="25" customFormat="1" ht="13.5">
      <c r="B46" s="34"/>
      <c r="C46" s="34"/>
      <c r="D46" s="34"/>
      <c r="E46" s="34"/>
      <c r="F46" s="34"/>
      <c r="G46" s="34"/>
    </row>
    <row r="47" spans="2:7" s="25" customFormat="1" ht="13.5">
      <c r="B47" s="34"/>
      <c r="C47" s="34"/>
      <c r="D47" s="34"/>
      <c r="E47" s="34"/>
      <c r="F47" s="34"/>
      <c r="G47" s="34"/>
    </row>
    <row r="48" spans="2:23" s="25" customFormat="1" ht="13.5">
      <c r="B48" s="35"/>
      <c r="C48" s="35"/>
      <c r="D48" s="35"/>
      <c r="E48" s="35"/>
      <c r="F48" s="35"/>
      <c r="G48" s="35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</sheetData>
  <mergeCells count="6">
    <mergeCell ref="E28:J28"/>
    <mergeCell ref="A1:J1"/>
    <mergeCell ref="A3:A5"/>
    <mergeCell ref="B3:D3"/>
    <mergeCell ref="E3:G3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zoomScaleSheetLayoutView="100" workbookViewId="0" topLeftCell="A1">
      <selection activeCell="G12" sqref="G12"/>
    </sheetView>
  </sheetViews>
  <sheetFormatPr defaultColWidth="8.88671875" defaultRowHeight="13.5"/>
  <cols>
    <col min="1" max="1" width="11.5546875" style="376" customWidth="1"/>
    <col min="2" max="2" width="9.88671875" style="376" customWidth="1"/>
    <col min="3" max="3" width="7.77734375" style="376" customWidth="1"/>
    <col min="4" max="4" width="9.6640625" style="376" customWidth="1"/>
    <col min="5" max="5" width="7.99609375" style="376" customWidth="1"/>
    <col min="6" max="6" width="9.6640625" style="376" customWidth="1"/>
    <col min="7" max="7" width="7.88671875" style="376" customWidth="1"/>
    <col min="8" max="8" width="9.6640625" style="376" customWidth="1"/>
    <col min="9" max="9" width="7.99609375" style="376" customWidth="1"/>
    <col min="10" max="10" width="8.99609375" style="376" customWidth="1"/>
    <col min="11" max="11" width="7.99609375" style="376" customWidth="1"/>
    <col min="12" max="12" width="8.77734375" style="376" customWidth="1"/>
    <col min="13" max="13" width="8.21484375" style="376" customWidth="1"/>
    <col min="14" max="14" width="9.10546875" style="376" customWidth="1"/>
    <col min="15" max="16384" width="24.77734375" style="376" customWidth="1"/>
  </cols>
  <sheetData>
    <row r="1" spans="1:14" s="788" customFormat="1" ht="32.25" customHeight="1">
      <c r="A1" s="786" t="s">
        <v>9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</row>
    <row r="2" spans="1:14" s="788" customFormat="1" ht="17.25" customHeight="1">
      <c r="A2" s="636" t="s">
        <v>10</v>
      </c>
      <c r="B2" s="636"/>
      <c r="M2" s="789"/>
      <c r="N2" s="639" t="s">
        <v>11</v>
      </c>
    </row>
    <row r="3" spans="1:14" s="788" customFormat="1" ht="15.75" customHeight="1">
      <c r="A3" s="765"/>
      <c r="B3" s="754" t="s">
        <v>12</v>
      </c>
      <c r="C3" s="753"/>
      <c r="D3" s="753"/>
      <c r="E3" s="647"/>
      <c r="F3" s="754" t="s">
        <v>419</v>
      </c>
      <c r="G3" s="647"/>
      <c r="H3" s="754" t="s">
        <v>13</v>
      </c>
      <c r="I3" s="753"/>
      <c r="J3" s="753"/>
      <c r="K3" s="647"/>
      <c r="L3" s="754" t="s">
        <v>14</v>
      </c>
      <c r="M3" s="647"/>
      <c r="N3" s="768"/>
    </row>
    <row r="4" spans="1:14" s="788" customFormat="1" ht="15.75" customHeight="1">
      <c r="A4" s="790"/>
      <c r="B4" s="666" t="s">
        <v>15</v>
      </c>
      <c r="C4" s="791"/>
      <c r="D4" s="791"/>
      <c r="E4" s="760"/>
      <c r="F4" s="792" t="s">
        <v>16</v>
      </c>
      <c r="G4" s="757"/>
      <c r="H4" s="666" t="s">
        <v>17</v>
      </c>
      <c r="I4" s="791"/>
      <c r="J4" s="791"/>
      <c r="K4" s="760"/>
      <c r="L4" s="685"/>
      <c r="M4" s="793"/>
      <c r="N4" s="794"/>
    </row>
    <row r="5" spans="2:14" s="788" customFormat="1" ht="15.75" customHeight="1">
      <c r="B5" s="754" t="s">
        <v>18</v>
      </c>
      <c r="C5" s="647"/>
      <c r="D5" s="754" t="s">
        <v>19</v>
      </c>
      <c r="E5" s="647"/>
      <c r="F5" s="657" t="s">
        <v>20</v>
      </c>
      <c r="G5" s="757"/>
      <c r="H5" s="754" t="s">
        <v>18</v>
      </c>
      <c r="I5" s="647"/>
      <c r="J5" s="754" t="s">
        <v>19</v>
      </c>
      <c r="K5" s="647"/>
      <c r="L5" s="795" t="s">
        <v>21</v>
      </c>
      <c r="M5" s="796"/>
      <c r="N5" s="794"/>
    </row>
    <row r="6" spans="1:14" s="788" customFormat="1" ht="15.75" customHeight="1">
      <c r="A6" s="734" t="s">
        <v>34</v>
      </c>
      <c r="B6" s="795" t="s">
        <v>22</v>
      </c>
      <c r="C6" s="757"/>
      <c r="D6" s="795" t="s">
        <v>23</v>
      </c>
      <c r="E6" s="757"/>
      <c r="F6" s="657" t="s">
        <v>24</v>
      </c>
      <c r="G6" s="757"/>
      <c r="H6" s="795" t="s">
        <v>22</v>
      </c>
      <c r="I6" s="757"/>
      <c r="J6" s="795" t="s">
        <v>23</v>
      </c>
      <c r="K6" s="757"/>
      <c r="L6" s="661"/>
      <c r="M6" s="797"/>
      <c r="N6" s="794" t="s">
        <v>8</v>
      </c>
    </row>
    <row r="7" spans="1:14" s="788" customFormat="1" ht="15.75" customHeight="1">
      <c r="A7" s="790"/>
      <c r="B7" s="659"/>
      <c r="C7" s="766" t="s">
        <v>25</v>
      </c>
      <c r="D7" s="659"/>
      <c r="E7" s="766" t="s">
        <v>25</v>
      </c>
      <c r="F7" s="656"/>
      <c r="G7" s="766" t="s">
        <v>25</v>
      </c>
      <c r="H7" s="656"/>
      <c r="I7" s="766" t="s">
        <v>25</v>
      </c>
      <c r="J7" s="656"/>
      <c r="K7" s="766" t="s">
        <v>25</v>
      </c>
      <c r="L7" s="656"/>
      <c r="M7" s="766" t="s">
        <v>25</v>
      </c>
      <c r="N7" s="794"/>
    </row>
    <row r="8" spans="1:14" s="788" customFormat="1" ht="15.75" customHeight="1">
      <c r="A8" s="790"/>
      <c r="B8" s="659"/>
      <c r="C8" s="651" t="s">
        <v>26</v>
      </c>
      <c r="D8" s="659"/>
      <c r="E8" s="658" t="s">
        <v>26</v>
      </c>
      <c r="F8" s="656"/>
      <c r="G8" s="658" t="s">
        <v>26</v>
      </c>
      <c r="H8" s="656"/>
      <c r="I8" s="658" t="s">
        <v>26</v>
      </c>
      <c r="J8" s="656"/>
      <c r="K8" s="658" t="s">
        <v>26</v>
      </c>
      <c r="L8" s="656"/>
      <c r="M8" s="658" t="s">
        <v>26</v>
      </c>
      <c r="N8" s="794"/>
    </row>
    <row r="9" spans="1:14" s="788" customFormat="1" ht="15.75" customHeight="1">
      <c r="A9" s="798"/>
      <c r="B9" s="664"/>
      <c r="C9" s="663" t="s">
        <v>27</v>
      </c>
      <c r="D9" s="664"/>
      <c r="E9" s="663" t="s">
        <v>27</v>
      </c>
      <c r="F9" s="665"/>
      <c r="G9" s="663" t="s">
        <v>27</v>
      </c>
      <c r="H9" s="665"/>
      <c r="I9" s="663" t="s">
        <v>27</v>
      </c>
      <c r="J9" s="665"/>
      <c r="K9" s="663" t="s">
        <v>27</v>
      </c>
      <c r="L9" s="665"/>
      <c r="M9" s="663" t="s">
        <v>27</v>
      </c>
      <c r="N9" s="775"/>
    </row>
    <row r="10" spans="1:14" ht="15.75" customHeight="1">
      <c r="A10" s="323" t="s">
        <v>420</v>
      </c>
      <c r="B10" s="443">
        <v>96251</v>
      </c>
      <c r="C10" s="444">
        <v>17.7</v>
      </c>
      <c r="D10" s="443">
        <v>96577</v>
      </c>
      <c r="E10" s="444">
        <v>17.7</v>
      </c>
      <c r="F10" s="445">
        <v>74569</v>
      </c>
      <c r="G10" s="446">
        <v>13.7</v>
      </c>
      <c r="H10" s="445">
        <v>21682</v>
      </c>
      <c r="I10" s="447">
        <v>4</v>
      </c>
      <c r="J10" s="445">
        <v>22008</v>
      </c>
      <c r="K10" s="447">
        <v>4</v>
      </c>
      <c r="L10" s="568">
        <v>-326</v>
      </c>
      <c r="M10" s="574">
        <v>-0.1</v>
      </c>
      <c r="N10" s="377" t="s">
        <v>420</v>
      </c>
    </row>
    <row r="11" spans="1:14" ht="15.75" customHeight="1">
      <c r="A11" s="323" t="s">
        <v>421</v>
      </c>
      <c r="B11" s="443">
        <v>95668</v>
      </c>
      <c r="C11" s="444">
        <v>17.4</v>
      </c>
      <c r="D11" s="443">
        <v>95434</v>
      </c>
      <c r="E11" s="444">
        <v>17.4</v>
      </c>
      <c r="F11" s="445">
        <v>72638</v>
      </c>
      <c r="G11" s="446">
        <v>13.2</v>
      </c>
      <c r="H11" s="445">
        <v>23030</v>
      </c>
      <c r="I11" s="447">
        <v>4.2</v>
      </c>
      <c r="J11" s="445">
        <v>22796</v>
      </c>
      <c r="K11" s="447">
        <v>4.2</v>
      </c>
      <c r="L11" s="569">
        <v>234</v>
      </c>
      <c r="M11" s="575">
        <v>0</v>
      </c>
      <c r="N11" s="377" t="s">
        <v>421</v>
      </c>
    </row>
    <row r="12" spans="1:14" ht="15.75" customHeight="1">
      <c r="A12" s="323" t="s">
        <v>422</v>
      </c>
      <c r="B12" s="443">
        <v>98415</v>
      </c>
      <c r="C12" s="444">
        <v>17.8</v>
      </c>
      <c r="D12" s="443">
        <v>99862</v>
      </c>
      <c r="E12" s="444">
        <v>18.1</v>
      </c>
      <c r="F12" s="445">
        <v>75858</v>
      </c>
      <c r="G12" s="446">
        <v>13.8</v>
      </c>
      <c r="H12" s="445">
        <v>22557</v>
      </c>
      <c r="I12" s="447">
        <v>4.1</v>
      </c>
      <c r="J12" s="445">
        <v>24004</v>
      </c>
      <c r="K12" s="447">
        <v>4.4</v>
      </c>
      <c r="L12" s="569">
        <v>-1447</v>
      </c>
      <c r="M12" s="575">
        <v>-0.3</v>
      </c>
      <c r="N12" s="377" t="s">
        <v>422</v>
      </c>
    </row>
    <row r="13" spans="1:14" ht="15.75" customHeight="1">
      <c r="A13" s="323" t="s">
        <v>423</v>
      </c>
      <c r="B13" s="443">
        <v>102978</v>
      </c>
      <c r="C13" s="444">
        <v>18.6</v>
      </c>
      <c r="D13" s="443">
        <v>103061</v>
      </c>
      <c r="E13" s="444">
        <v>18.6</v>
      </c>
      <c r="F13" s="445">
        <v>79952</v>
      </c>
      <c r="G13" s="446">
        <v>14.4</v>
      </c>
      <c r="H13" s="445">
        <v>23026</v>
      </c>
      <c r="I13" s="447">
        <v>4.2</v>
      </c>
      <c r="J13" s="445">
        <v>23109</v>
      </c>
      <c r="K13" s="447">
        <v>4.2</v>
      </c>
      <c r="L13" s="569">
        <v>-83</v>
      </c>
      <c r="M13" s="575">
        <v>0</v>
      </c>
      <c r="N13" s="377" t="s">
        <v>423</v>
      </c>
    </row>
    <row r="14" spans="1:14" ht="15.75" customHeight="1">
      <c r="A14" s="323" t="s">
        <v>28</v>
      </c>
      <c r="B14" s="443">
        <v>93041</v>
      </c>
      <c r="C14" s="444">
        <v>16.7</v>
      </c>
      <c r="D14" s="443">
        <v>93846</v>
      </c>
      <c r="E14" s="444">
        <v>16.9</v>
      </c>
      <c r="F14" s="445">
        <v>70882</v>
      </c>
      <c r="G14" s="446">
        <v>12.7</v>
      </c>
      <c r="H14" s="445">
        <v>22159</v>
      </c>
      <c r="I14" s="447">
        <v>4</v>
      </c>
      <c r="J14" s="445">
        <v>22964</v>
      </c>
      <c r="K14" s="447">
        <v>4.1</v>
      </c>
      <c r="L14" s="569">
        <v>-805</v>
      </c>
      <c r="M14" s="575">
        <v>-0.1</v>
      </c>
      <c r="N14" s="377" t="s">
        <v>28</v>
      </c>
    </row>
    <row r="15" spans="1:14" s="379" customFormat="1" ht="15.75" customHeight="1">
      <c r="A15" s="378" t="s">
        <v>791</v>
      </c>
      <c r="B15" s="449">
        <f>SUM(B16:B27)</f>
        <v>88992</v>
      </c>
      <c r="C15" s="450">
        <f>ROUNDUP(B15/'2.시별 세대및인구(주민등록)'!$F$9*100,1)</f>
        <v>16</v>
      </c>
      <c r="D15" s="449">
        <f>SUM(D16:D27)</f>
        <v>90894</v>
      </c>
      <c r="E15" s="450">
        <f>D15/'2.시별 세대및인구(주민등록)'!$F$9*100</f>
        <v>16.27478083997021</v>
      </c>
      <c r="F15" s="449">
        <f>SUM(F16:F27)</f>
        <v>66832</v>
      </c>
      <c r="G15" s="552">
        <f>F15/'2.시별 세대및인구(주민등록)'!$F$9*100</f>
        <v>11.966424110468115</v>
      </c>
      <c r="H15" s="449">
        <f>SUM(H16:H27)</f>
        <v>22160</v>
      </c>
      <c r="I15" s="450">
        <f>H15/'2.시별 세대및인구(주민등록)'!$F$9*100</f>
        <v>3.9677992322236864</v>
      </c>
      <c r="J15" s="449">
        <f>SUM(J16:J27)</f>
        <v>24062</v>
      </c>
      <c r="K15" s="450">
        <f>J15/'2.시별 세대및인구(주민등록)'!$F$9*100</f>
        <v>4.3083567295020915</v>
      </c>
      <c r="L15" s="570">
        <f>H15-J15</f>
        <v>-1902</v>
      </c>
      <c r="M15" s="576">
        <f>L15/'2.시별 세대및인구(주민등록)'!$F$9*100</f>
        <v>-0.34055749727840484</v>
      </c>
      <c r="N15" s="268" t="s">
        <v>791</v>
      </c>
    </row>
    <row r="16" spans="1:14" s="384" customFormat="1" ht="15.75" customHeight="1">
      <c r="A16" s="382" t="s">
        <v>767</v>
      </c>
      <c r="B16" s="451">
        <v>12506</v>
      </c>
      <c r="C16" s="452">
        <f>B16/'2.시별 세대및인구(주민등록)'!$F$9*100</f>
        <v>2.239228212914685</v>
      </c>
      <c r="D16" s="451">
        <v>12966</v>
      </c>
      <c r="E16" s="454">
        <f>D16/'2.시별 세대및인구(주민등록)'!$F$9*100</f>
        <v>2.321592276399473</v>
      </c>
      <c r="F16" s="451">
        <v>10539</v>
      </c>
      <c r="G16" s="454">
        <f>F16/'2.시별 세대및인구(주민등록)'!$F$9*100</f>
        <v>1.8870323153612558</v>
      </c>
      <c r="H16" s="451">
        <v>1967</v>
      </c>
      <c r="I16" s="454">
        <f>H16/'2.시별 세대및인구(주민등록)'!$F$9*100</f>
        <v>0.3521958975534292</v>
      </c>
      <c r="J16" s="451">
        <v>2427</v>
      </c>
      <c r="K16" s="452">
        <f>J16/'2.시별 세대및인구(주민등록)'!$F$9*100</f>
        <v>0.434559961038217</v>
      </c>
      <c r="L16" s="571">
        <v>-460</v>
      </c>
      <c r="M16" s="577">
        <f>L16/'2.시별 세대및인구(주민등록)'!$F$9*100</f>
        <v>-0.08236406348478771</v>
      </c>
      <c r="N16" s="383" t="s">
        <v>768</v>
      </c>
    </row>
    <row r="17" spans="1:14" s="384" customFormat="1" ht="15.75" customHeight="1">
      <c r="A17" s="382" t="s">
        <v>769</v>
      </c>
      <c r="B17" s="451">
        <v>17014</v>
      </c>
      <c r="C17" s="452">
        <f>B17/'2.시별 세대및인구(주민등록)'!$F$9*100</f>
        <v>3.0463960350656047</v>
      </c>
      <c r="D17" s="451">
        <v>17262</v>
      </c>
      <c r="E17" s="454">
        <f>D17/'2.시별 세대및인구(주민등록)'!$F$9*100</f>
        <v>3.0908010084226207</v>
      </c>
      <c r="F17" s="451">
        <v>14120</v>
      </c>
      <c r="G17" s="454">
        <f>F17/'2.시별 세대및인구(주민등록)'!$F$9*100</f>
        <v>2.528218644359136</v>
      </c>
      <c r="H17" s="451">
        <v>2894</v>
      </c>
      <c r="I17" s="454">
        <f>H17/'2.시별 세대및인구(주민등록)'!$F$9*100</f>
        <v>0.5181773907064688</v>
      </c>
      <c r="J17" s="451">
        <v>3142</v>
      </c>
      <c r="K17" s="452">
        <f>J17/'2.시별 세대및인구(주민등록)'!$F$9*100</f>
        <v>0.5625823640634847</v>
      </c>
      <c r="L17" s="571">
        <v>-248</v>
      </c>
      <c r="M17" s="577">
        <f>L17/'2.시별 세대및인구(주민등록)'!$F$9*100</f>
        <v>-0.04440497335701599</v>
      </c>
      <c r="N17" s="383" t="s">
        <v>770</v>
      </c>
    </row>
    <row r="18" spans="1:14" s="384" customFormat="1" ht="15.75" customHeight="1">
      <c r="A18" s="382" t="s">
        <v>771</v>
      </c>
      <c r="B18" s="451">
        <v>9628</v>
      </c>
      <c r="C18" s="452">
        <f>B18/'2.시별 세대및인구(주민등록)'!$F$9*100</f>
        <v>1.7239156591989917</v>
      </c>
      <c r="D18" s="451">
        <v>9463</v>
      </c>
      <c r="E18" s="454">
        <f>D18/'2.시별 세대및인구(주민등록)'!$F$9*100</f>
        <v>1.694372027731622</v>
      </c>
      <c r="F18" s="451">
        <v>7178</v>
      </c>
      <c r="G18" s="454">
        <f>F18/'2.시별 세대및인구(주민등록)'!$F$9*100</f>
        <v>1.2852374949865353</v>
      </c>
      <c r="H18" s="451">
        <v>2450</v>
      </c>
      <c r="I18" s="454">
        <f>H18/'2.시별 세대및인구(주민등록)'!$F$9*100</f>
        <v>0.4386781642124563</v>
      </c>
      <c r="J18" s="451">
        <v>2285</v>
      </c>
      <c r="K18" s="452">
        <f>J18/'2.시별 세대및인구(주민등록)'!$F$9*100</f>
        <v>0.4091345327450868</v>
      </c>
      <c r="L18" s="571">
        <v>192</v>
      </c>
      <c r="M18" s="577">
        <f>L18/'2.시별 세대및인구(주민등록)'!$F$9*100</f>
        <v>0.0343780438893027</v>
      </c>
      <c r="N18" s="383" t="s">
        <v>772</v>
      </c>
    </row>
    <row r="19" spans="1:14" s="384" customFormat="1" ht="15.75" customHeight="1">
      <c r="A19" s="382" t="s">
        <v>773</v>
      </c>
      <c r="B19" s="451">
        <v>5897</v>
      </c>
      <c r="C19" s="452">
        <f>B19/'2.시별 세대및인구(주민등록)'!$F$9*100</f>
        <v>1.055871483412594</v>
      </c>
      <c r="D19" s="451">
        <v>5725</v>
      </c>
      <c r="E19" s="454">
        <f>D19/'2.시별 세대및인구(주민등록)'!$F$9*100</f>
        <v>1.0250744857617602</v>
      </c>
      <c r="F19" s="451">
        <v>4070</v>
      </c>
      <c r="G19" s="454">
        <f>F19/'2.시별 세대및인구(주민등록)'!$F$9*100</f>
        <v>0.7287429095284478</v>
      </c>
      <c r="H19" s="451">
        <v>1827</v>
      </c>
      <c r="I19" s="454">
        <f>H19/'2.시별 세대및인구(주민등록)'!$F$9*100</f>
        <v>0.327128573884146</v>
      </c>
      <c r="J19" s="451">
        <v>1655</v>
      </c>
      <c r="K19" s="452">
        <f>J19/'2.시별 세대및인구(주민등록)'!$F$9*100</f>
        <v>0.2963315762333123</v>
      </c>
      <c r="L19" s="571">
        <v>-172</v>
      </c>
      <c r="M19" s="577">
        <f>L19/'2.시별 세대및인구(주민등록)'!$F$9*100</f>
        <v>-0.030796997650833664</v>
      </c>
      <c r="N19" s="383" t="s">
        <v>774</v>
      </c>
    </row>
    <row r="20" spans="1:14" s="384" customFormat="1" ht="15.75" customHeight="1">
      <c r="A20" s="382" t="s">
        <v>775</v>
      </c>
      <c r="B20" s="451">
        <v>5434</v>
      </c>
      <c r="C20" s="452">
        <f>B20/'2.시별 세대및인구(주민등록)'!$F$9*100</f>
        <v>0.9729702629920357</v>
      </c>
      <c r="D20" s="451">
        <v>5294</v>
      </c>
      <c r="E20" s="454">
        <f>D20/'2.시별 세대및인구(주민등록)'!$F$9*100</f>
        <v>0.9479029393227525</v>
      </c>
      <c r="F20" s="451">
        <v>3607</v>
      </c>
      <c r="G20" s="454">
        <f>F20/'2.시별 세대및인구(주민등록)'!$F$9*100</f>
        <v>0.6458416891078897</v>
      </c>
      <c r="H20" s="451">
        <v>1827</v>
      </c>
      <c r="I20" s="454">
        <f>H20/'2.시별 세대및인구(주민등록)'!$F$9*100</f>
        <v>0.327128573884146</v>
      </c>
      <c r="J20" s="451">
        <v>1687</v>
      </c>
      <c r="K20" s="452">
        <f>J20/'2.시별 세대및인구(주민등록)'!$F$9*100</f>
        <v>0.30206125021486274</v>
      </c>
      <c r="L20" s="571">
        <v>140</v>
      </c>
      <c r="M20" s="577">
        <f>L20/'2.시별 세대및인구(주민등록)'!$F$9*100</f>
        <v>0.025067323669283218</v>
      </c>
      <c r="N20" s="383" t="s">
        <v>776</v>
      </c>
    </row>
    <row r="21" spans="1:14" s="384" customFormat="1" ht="15.75" customHeight="1">
      <c r="A21" s="382" t="s">
        <v>777</v>
      </c>
      <c r="B21" s="451">
        <v>5681</v>
      </c>
      <c r="C21" s="452">
        <f>B21/'2.시별 세대및인구(주민등록)'!$F$9*100</f>
        <v>1.0171961840371284</v>
      </c>
      <c r="D21" s="451">
        <v>5739</v>
      </c>
      <c r="E21" s="454">
        <f>D21/'2.시별 세대및인구(주민등록)'!$F$9*100</f>
        <v>1.0275812181286885</v>
      </c>
      <c r="F21" s="451">
        <v>4012</v>
      </c>
      <c r="G21" s="454">
        <f>F21/'2.시별 세대및인구(주민등록)'!$F$9*100</f>
        <v>0.7183578754368877</v>
      </c>
      <c r="H21" s="451">
        <v>1669</v>
      </c>
      <c r="I21" s="454">
        <f>H21/'2.시별 세대및인구(주민등록)'!$F$9*100</f>
        <v>0.29883830860024063</v>
      </c>
      <c r="J21" s="451">
        <v>1727</v>
      </c>
      <c r="K21" s="452">
        <f>J21/'2.시별 세대및인구(주민등록)'!$F$9*100</f>
        <v>0.30922334269180085</v>
      </c>
      <c r="L21" s="571">
        <v>-58</v>
      </c>
      <c r="M21" s="577">
        <f>L21/'2.시별 세대및인구(주민등록)'!$F$9*100</f>
        <v>-0.010385034091560191</v>
      </c>
      <c r="N21" s="383" t="s">
        <v>778</v>
      </c>
    </row>
    <row r="22" spans="1:14" s="384" customFormat="1" ht="15.75" customHeight="1">
      <c r="A22" s="382" t="s">
        <v>779</v>
      </c>
      <c r="B22" s="451">
        <v>4666</v>
      </c>
      <c r="C22" s="452">
        <f>B22/'2.시별 세대및인구(주민등록)'!$F$9*100</f>
        <v>0.8354580874348251</v>
      </c>
      <c r="D22" s="451">
        <v>4670</v>
      </c>
      <c r="E22" s="454">
        <f>D22/'2.시별 세대및인구(주민등록)'!$F$9*100</f>
        <v>0.8361742966825187</v>
      </c>
      <c r="F22" s="451">
        <v>3162</v>
      </c>
      <c r="G22" s="454">
        <f>F22/'2.시별 세대및인구(주민등록)'!$F$9*100</f>
        <v>0.5661634103019538</v>
      </c>
      <c r="H22" s="451">
        <v>1504</v>
      </c>
      <c r="I22" s="454">
        <f>H22/'2.시별 세대및인구(주민등록)'!$F$9*100</f>
        <v>0.26929467713287114</v>
      </c>
      <c r="J22" s="451">
        <v>1508</v>
      </c>
      <c r="K22" s="452">
        <f>J22/'2.시별 세대및인구(주민등록)'!$F$9*100</f>
        <v>0.270010886380565</v>
      </c>
      <c r="L22" s="571">
        <v>-4</v>
      </c>
      <c r="M22" s="577">
        <f>L22/'2.시별 세대및인구(주민등록)'!$F$9*100</f>
        <v>-0.0007162092476938062</v>
      </c>
      <c r="N22" s="383" t="s">
        <v>780</v>
      </c>
    </row>
    <row r="23" spans="1:14" s="384" customFormat="1" ht="15.75" customHeight="1">
      <c r="A23" s="382" t="s">
        <v>781</v>
      </c>
      <c r="B23" s="451">
        <v>5683</v>
      </c>
      <c r="C23" s="452">
        <f>B23/'2.시별 세대및인구(주민등록)'!$F$9*100</f>
        <v>1.0175542886609752</v>
      </c>
      <c r="D23" s="451">
        <v>5911</v>
      </c>
      <c r="E23" s="454">
        <f>D23/'2.시별 세대및인구(주민등록)'!$F$9*100</f>
        <v>1.058378215779522</v>
      </c>
      <c r="F23" s="451">
        <v>3841</v>
      </c>
      <c r="G23" s="454">
        <f>F23/'2.시별 세대및인구(주민등록)'!$F$9*100</f>
        <v>0.6877399300979774</v>
      </c>
      <c r="H23" s="451">
        <v>1842</v>
      </c>
      <c r="I23" s="454">
        <f>H23/'2.시별 세대및인구(주민등록)'!$F$9*100</f>
        <v>0.32981435856299773</v>
      </c>
      <c r="J23" s="451">
        <v>2070</v>
      </c>
      <c r="K23" s="452">
        <f>J23/'2.시별 세대및인구(주민등록)'!$F$9*100</f>
        <v>0.3706382856815447</v>
      </c>
      <c r="L23" s="571">
        <v>-228</v>
      </c>
      <c r="M23" s="577">
        <f>L23/'2.시별 세대및인구(주민등록)'!$F$9*100</f>
        <v>-0.04082392711854695</v>
      </c>
      <c r="N23" s="383" t="s">
        <v>782</v>
      </c>
    </row>
    <row r="24" spans="1:14" s="384" customFormat="1" ht="15.75" customHeight="1">
      <c r="A24" s="382" t="s">
        <v>783</v>
      </c>
      <c r="B24" s="451">
        <v>5281</v>
      </c>
      <c r="C24" s="452">
        <f>B24/'2.시별 세대및인구(주민등록)'!$F$9*100</f>
        <v>0.9455752592677477</v>
      </c>
      <c r="D24" s="451">
        <v>5528</v>
      </c>
      <c r="E24" s="454">
        <f>D24/'2.시별 세대및인구(주민등록)'!$F$9*100</f>
        <v>0.9898011803128403</v>
      </c>
      <c r="F24" s="451">
        <v>3658</v>
      </c>
      <c r="G24" s="454">
        <f>F24/'2.시별 세대및인구(주민등록)'!$F$9*100</f>
        <v>0.6549733570159858</v>
      </c>
      <c r="H24" s="451">
        <v>1623</v>
      </c>
      <c r="I24" s="454">
        <f>H24/'2.시별 세대및인구(주민등록)'!$F$9*100</f>
        <v>0.29060190225176186</v>
      </c>
      <c r="J24" s="451">
        <v>1870</v>
      </c>
      <c r="K24" s="452">
        <f>J24/'2.시별 세대및인구(주민등록)'!$F$9*100</f>
        <v>0.33482782329685445</v>
      </c>
      <c r="L24" s="571">
        <v>-247</v>
      </c>
      <c r="M24" s="577">
        <f>L24/'2.시별 세대및인구(주민등록)'!$F$9*100</f>
        <v>-0.04422592104509253</v>
      </c>
      <c r="N24" s="383" t="s">
        <v>784</v>
      </c>
    </row>
    <row r="25" spans="1:14" s="384" customFormat="1" ht="15.75" customHeight="1">
      <c r="A25" s="382" t="s">
        <v>785</v>
      </c>
      <c r="B25" s="451">
        <v>5042</v>
      </c>
      <c r="C25" s="452">
        <f>B25/'2.시별 세대및인구(주민등록)'!$F$9*100</f>
        <v>0.9027817567180428</v>
      </c>
      <c r="D25" s="451">
        <v>5292</v>
      </c>
      <c r="E25" s="454">
        <f>D25/'2.시별 세대및인구(주민등록)'!$F$9*100</f>
        <v>0.9475448346989056</v>
      </c>
      <c r="F25" s="451">
        <v>3487</v>
      </c>
      <c r="G25" s="454">
        <f>F25/'2.시별 세대및인구(주민등록)'!$F$9*100</f>
        <v>0.6243554116770755</v>
      </c>
      <c r="H25" s="451">
        <v>1555</v>
      </c>
      <c r="I25" s="454">
        <f>H25/'2.시별 세대및인구(주민등록)'!$F$9*100</f>
        <v>0.2784263450409672</v>
      </c>
      <c r="J25" s="451">
        <v>1805</v>
      </c>
      <c r="K25" s="452">
        <f>J25/'2.시별 세대및인구(주민등록)'!$F$9*100</f>
        <v>0.32318942302183007</v>
      </c>
      <c r="L25" s="571">
        <v>-250</v>
      </c>
      <c r="M25" s="577">
        <f>L25/'2.시별 세대및인구(주민등록)'!$F$9*100</f>
        <v>-0.04476307798086289</v>
      </c>
      <c r="N25" s="383" t="s">
        <v>786</v>
      </c>
    </row>
    <row r="26" spans="1:14" s="384" customFormat="1" ht="15.75" customHeight="1">
      <c r="A26" s="382" t="s">
        <v>787</v>
      </c>
      <c r="B26" s="453">
        <v>5680</v>
      </c>
      <c r="C26" s="452">
        <f>B26/'2.시별 세대및인구(주민등록)'!$F$9*100</f>
        <v>1.0170171317252048</v>
      </c>
      <c r="D26" s="455">
        <v>5926</v>
      </c>
      <c r="E26" s="454">
        <f>D26/'2.시별 세대및인구(주민등록)'!$F$9*100</f>
        <v>1.0610640004583738</v>
      </c>
      <c r="F26" s="455">
        <v>4159</v>
      </c>
      <c r="G26" s="454">
        <f>F26/'2.시별 세대및인구(주민등록)'!$F$9*100</f>
        <v>0.7446785652896349</v>
      </c>
      <c r="H26" s="455">
        <v>1521</v>
      </c>
      <c r="I26" s="454">
        <f>H26/'2.시별 세대및인구(주민등록)'!$F$9*100</f>
        <v>0.2723385664355698</v>
      </c>
      <c r="J26" s="455">
        <v>1767</v>
      </c>
      <c r="K26" s="452">
        <f>J26/'2.시별 세대및인구(주민등록)'!$F$9*100</f>
        <v>0.3163854351687389</v>
      </c>
      <c r="L26" s="572">
        <v>-246</v>
      </c>
      <c r="M26" s="577">
        <f>L26/'2.시별 세대및인구(주민등록)'!$F$9*100</f>
        <v>-0.044046868733169084</v>
      </c>
      <c r="N26" s="385" t="s">
        <v>788</v>
      </c>
    </row>
    <row r="27" spans="1:14" s="384" customFormat="1" ht="15.75" customHeight="1">
      <c r="A27" s="386" t="s">
        <v>789</v>
      </c>
      <c r="B27" s="456">
        <v>6480</v>
      </c>
      <c r="C27" s="457">
        <f>B27/'2.시별 세대및인구(주민등록)'!$F$9*100</f>
        <v>1.160258981263966</v>
      </c>
      <c r="D27" s="458">
        <v>7118</v>
      </c>
      <c r="E27" s="457">
        <f>D27/'2.시별 세대및인구(주민등록)'!$F$9*100</f>
        <v>1.2744943562711282</v>
      </c>
      <c r="F27" s="458">
        <v>4999</v>
      </c>
      <c r="G27" s="457">
        <f>F27/'2.시별 세대및인구(주민등록)'!$F$9*100</f>
        <v>0.8950825073053343</v>
      </c>
      <c r="H27" s="458">
        <v>1481</v>
      </c>
      <c r="I27" s="457">
        <f>H27/'2.시별 세대및인구(주민등록)'!$F$9*100</f>
        <v>0.26517647395863175</v>
      </c>
      <c r="J27" s="458">
        <v>2119</v>
      </c>
      <c r="K27" s="457">
        <f>J27/'2.시별 세대및인구(주민등록)'!$F$9*100</f>
        <v>0.37941184896579383</v>
      </c>
      <c r="L27" s="573">
        <v>-638</v>
      </c>
      <c r="M27" s="578">
        <f>L27/'2.시별 세대및인구(주민등록)'!$F$9*100</f>
        <v>-0.11423537500716209</v>
      </c>
      <c r="N27" s="387" t="s">
        <v>790</v>
      </c>
    </row>
    <row r="28" spans="1:18" s="196" customFormat="1" ht="12.75" customHeight="1">
      <c r="A28" s="620" t="s">
        <v>883</v>
      </c>
      <c r="B28" s="621"/>
      <c r="C28" s="621"/>
      <c r="I28" s="264"/>
      <c r="J28" s="264"/>
      <c r="K28" s="261"/>
      <c r="L28" s="339" t="s">
        <v>886</v>
      </c>
      <c r="M28" s="261"/>
      <c r="N28" s="380"/>
      <c r="O28" s="264"/>
      <c r="P28" s="264"/>
      <c r="Q28" s="264"/>
      <c r="R28" s="264"/>
    </row>
    <row r="29" spans="1:18" s="196" customFormat="1" ht="12.75" customHeight="1">
      <c r="A29" s="263" t="s">
        <v>29</v>
      </c>
      <c r="B29" s="264"/>
      <c r="C29" s="264"/>
      <c r="D29" s="264"/>
      <c r="E29" s="264"/>
      <c r="F29" s="264"/>
      <c r="H29" s="264" t="s">
        <v>30</v>
      </c>
      <c r="I29" s="264"/>
      <c r="J29" s="264"/>
      <c r="K29" s="264"/>
      <c r="L29" s="264"/>
      <c r="M29" s="264"/>
      <c r="N29" s="263"/>
      <c r="O29" s="264"/>
      <c r="P29" s="264"/>
      <c r="Q29" s="264"/>
      <c r="R29" s="264"/>
    </row>
    <row r="30" spans="1:18" s="196" customFormat="1" ht="12.75" customHeight="1">
      <c r="A30" s="248" t="s">
        <v>31</v>
      </c>
      <c r="B30" s="264"/>
      <c r="C30" s="264"/>
      <c r="H30" s="339" t="s">
        <v>32</v>
      </c>
      <c r="I30" s="264"/>
      <c r="J30" s="264"/>
      <c r="K30" s="264"/>
      <c r="L30" s="264"/>
      <c r="M30" s="264"/>
      <c r="N30" s="264"/>
      <c r="O30" s="264"/>
      <c r="P30" s="264"/>
      <c r="Q30" s="264"/>
      <c r="R30" s="264"/>
    </row>
    <row r="31" spans="1:18" ht="12.75" customHeight="1">
      <c r="A31" s="622" t="s">
        <v>33</v>
      </c>
      <c r="B31" s="622"/>
      <c r="C31" s="622"/>
      <c r="N31" s="253"/>
      <c r="O31" s="253"/>
      <c r="P31" s="253"/>
      <c r="Q31" s="253"/>
      <c r="R31" s="253"/>
    </row>
  </sheetData>
  <mergeCells count="21">
    <mergeCell ref="H4:K4"/>
    <mergeCell ref="A31:C31"/>
    <mergeCell ref="L5:M5"/>
    <mergeCell ref="A1:N1"/>
    <mergeCell ref="B3:E3"/>
    <mergeCell ref="F3:G3"/>
    <mergeCell ref="H3:K3"/>
    <mergeCell ref="L3:M3"/>
    <mergeCell ref="F6:G6"/>
    <mergeCell ref="B6:C6"/>
    <mergeCell ref="B4:E4"/>
    <mergeCell ref="F4:G4"/>
    <mergeCell ref="B5:C5"/>
    <mergeCell ref="D5:E5"/>
    <mergeCell ref="F5:G5"/>
    <mergeCell ref="J5:K5"/>
    <mergeCell ref="A28:C28"/>
    <mergeCell ref="H6:I6"/>
    <mergeCell ref="J6:K6"/>
    <mergeCell ref="H5:I5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1">
      <selection activeCell="A1" sqref="A1:IV9"/>
    </sheetView>
  </sheetViews>
  <sheetFormatPr defaultColWidth="8.88671875" defaultRowHeight="49.5" customHeight="1"/>
  <cols>
    <col min="1" max="1" width="11.4453125" style="253" customWidth="1"/>
    <col min="2" max="2" width="6.4453125" style="253" customWidth="1"/>
    <col min="3" max="3" width="6.21484375" style="253" customWidth="1"/>
    <col min="4" max="4" width="6.5546875" style="253" customWidth="1"/>
    <col min="5" max="5" width="6.21484375" style="253" customWidth="1"/>
    <col min="6" max="6" width="6.5546875" style="253" customWidth="1"/>
    <col min="7" max="7" width="6.21484375" style="253" customWidth="1"/>
    <col min="8" max="8" width="6.77734375" style="253" customWidth="1"/>
    <col min="9" max="11" width="6.21484375" style="253" customWidth="1"/>
    <col min="12" max="12" width="6.99609375" style="253" customWidth="1"/>
    <col min="13" max="13" width="6.21484375" style="253" customWidth="1"/>
    <col min="14" max="14" width="6.77734375" style="253" customWidth="1"/>
    <col min="15" max="15" width="6.21484375" style="253" customWidth="1"/>
    <col min="16" max="16" width="6.88671875" style="253" customWidth="1"/>
    <col min="17" max="17" width="6.21484375" style="253" customWidth="1"/>
    <col min="18" max="18" width="11.10546875" style="376" customWidth="1"/>
    <col min="19" max="16384" width="18.77734375" style="253" customWidth="1"/>
  </cols>
  <sheetData>
    <row r="1" spans="1:18" s="638" customFormat="1" ht="32.25" customHeight="1">
      <c r="A1" s="750" t="s">
        <v>424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</row>
    <row r="2" spans="1:18" s="638" customFormat="1" ht="18" customHeight="1">
      <c r="A2" s="636" t="s">
        <v>418</v>
      </c>
      <c r="B2" s="636"/>
      <c r="M2" s="639"/>
      <c r="N2" s="636"/>
      <c r="O2" s="636"/>
      <c r="P2" s="636"/>
      <c r="Q2" s="636"/>
      <c r="R2" s="639" t="s">
        <v>416</v>
      </c>
    </row>
    <row r="3" spans="1:18" s="638" customFormat="1" ht="19.5" customHeight="1">
      <c r="A3" s="765"/>
      <c r="B3" s="754" t="s">
        <v>425</v>
      </c>
      <c r="C3" s="753"/>
      <c r="D3" s="753"/>
      <c r="E3" s="647"/>
      <c r="F3" s="754" t="s">
        <v>426</v>
      </c>
      <c r="G3" s="647"/>
      <c r="H3" s="754" t="s">
        <v>427</v>
      </c>
      <c r="I3" s="753"/>
      <c r="J3" s="753"/>
      <c r="K3" s="647"/>
      <c r="L3" s="754" t="s">
        <v>428</v>
      </c>
      <c r="M3" s="753"/>
      <c r="N3" s="753"/>
      <c r="O3" s="647"/>
      <c r="P3" s="754" t="s">
        <v>429</v>
      </c>
      <c r="Q3" s="647"/>
      <c r="R3" s="768"/>
    </row>
    <row r="4" spans="1:18" s="638" customFormat="1" ht="19.5" customHeight="1">
      <c r="A4" s="790"/>
      <c r="B4" s="799" t="s">
        <v>417</v>
      </c>
      <c r="C4" s="800"/>
      <c r="D4" s="800"/>
      <c r="E4" s="801"/>
      <c r="F4" s="795" t="s">
        <v>430</v>
      </c>
      <c r="G4" s="796"/>
      <c r="H4" s="799" t="s">
        <v>431</v>
      </c>
      <c r="I4" s="800"/>
      <c r="J4" s="800"/>
      <c r="K4" s="801"/>
      <c r="L4" s="666" t="s">
        <v>432</v>
      </c>
      <c r="M4" s="800"/>
      <c r="N4" s="800"/>
      <c r="O4" s="801"/>
      <c r="P4" s="657" t="s">
        <v>437</v>
      </c>
      <c r="Q4" s="757"/>
      <c r="R4" s="802"/>
    </row>
    <row r="5" spans="1:18" s="638" customFormat="1" ht="19.5" customHeight="1">
      <c r="A5" s="790"/>
      <c r="B5" s="754" t="s">
        <v>433</v>
      </c>
      <c r="C5" s="647"/>
      <c r="D5" s="754" t="s">
        <v>434</v>
      </c>
      <c r="E5" s="647"/>
      <c r="F5" s="656"/>
      <c r="G5" s="797"/>
      <c r="H5" s="754" t="s">
        <v>433</v>
      </c>
      <c r="I5" s="647"/>
      <c r="J5" s="754" t="s">
        <v>434</v>
      </c>
      <c r="K5" s="647"/>
      <c r="L5" s="754" t="s">
        <v>435</v>
      </c>
      <c r="M5" s="647"/>
      <c r="N5" s="754" t="s">
        <v>436</v>
      </c>
      <c r="O5" s="647"/>
      <c r="R5" s="794"/>
    </row>
    <row r="6" spans="1:18" s="638" customFormat="1" ht="19.5" customHeight="1">
      <c r="A6" s="734" t="s">
        <v>6</v>
      </c>
      <c r="B6" s="795" t="s">
        <v>438</v>
      </c>
      <c r="C6" s="796"/>
      <c r="D6" s="795" t="s">
        <v>439</v>
      </c>
      <c r="E6" s="796"/>
      <c r="H6" s="795" t="s">
        <v>438</v>
      </c>
      <c r="I6" s="796"/>
      <c r="J6" s="795" t="s">
        <v>439</v>
      </c>
      <c r="K6" s="796"/>
      <c r="L6" s="657" t="s">
        <v>438</v>
      </c>
      <c r="M6" s="757"/>
      <c r="N6" s="657" t="s">
        <v>439</v>
      </c>
      <c r="O6" s="757"/>
      <c r="P6" s="661"/>
      <c r="Q6" s="659"/>
      <c r="R6" s="656" t="s">
        <v>35</v>
      </c>
    </row>
    <row r="7" spans="1:18" s="638" customFormat="1" ht="19.5" customHeight="1">
      <c r="A7" s="790"/>
      <c r="B7" s="659"/>
      <c r="C7" s="766" t="s">
        <v>440</v>
      </c>
      <c r="D7" s="659"/>
      <c r="E7" s="766" t="s">
        <v>440</v>
      </c>
      <c r="F7" s="656"/>
      <c r="G7" s="766" t="s">
        <v>440</v>
      </c>
      <c r="H7" s="656"/>
      <c r="I7" s="766" t="s">
        <v>440</v>
      </c>
      <c r="J7" s="656"/>
      <c r="K7" s="766" t="s">
        <v>440</v>
      </c>
      <c r="L7" s="656"/>
      <c r="M7" s="766" t="s">
        <v>440</v>
      </c>
      <c r="N7" s="656"/>
      <c r="O7" s="766" t="s">
        <v>440</v>
      </c>
      <c r="P7" s="656"/>
      <c r="Q7" s="766" t="s">
        <v>440</v>
      </c>
      <c r="R7" s="794"/>
    </row>
    <row r="8" spans="1:18" s="638" customFormat="1" ht="19.5" customHeight="1">
      <c r="A8" s="790"/>
      <c r="B8" s="659"/>
      <c r="C8" s="658" t="s">
        <v>441</v>
      </c>
      <c r="D8" s="659"/>
      <c r="E8" s="658" t="s">
        <v>441</v>
      </c>
      <c r="F8" s="656"/>
      <c r="G8" s="658" t="s">
        <v>441</v>
      </c>
      <c r="H8" s="656"/>
      <c r="I8" s="658" t="s">
        <v>441</v>
      </c>
      <c r="J8" s="656"/>
      <c r="K8" s="658" t="s">
        <v>441</v>
      </c>
      <c r="L8" s="656"/>
      <c r="M8" s="658" t="s">
        <v>441</v>
      </c>
      <c r="N8" s="656"/>
      <c r="O8" s="658" t="s">
        <v>441</v>
      </c>
      <c r="P8" s="656"/>
      <c r="Q8" s="658" t="s">
        <v>441</v>
      </c>
      <c r="R8" s="794"/>
    </row>
    <row r="9" spans="1:18" s="638" customFormat="1" ht="19.5" customHeight="1">
      <c r="A9" s="798"/>
      <c r="B9" s="664"/>
      <c r="C9" s="663" t="s">
        <v>442</v>
      </c>
      <c r="D9" s="664"/>
      <c r="E9" s="663" t="s">
        <v>442</v>
      </c>
      <c r="F9" s="665"/>
      <c r="G9" s="663" t="s">
        <v>442</v>
      </c>
      <c r="H9" s="665"/>
      <c r="I9" s="663" t="s">
        <v>442</v>
      </c>
      <c r="J9" s="665"/>
      <c r="K9" s="663" t="s">
        <v>442</v>
      </c>
      <c r="L9" s="665"/>
      <c r="M9" s="663" t="s">
        <v>442</v>
      </c>
      <c r="N9" s="665"/>
      <c r="O9" s="663" t="s">
        <v>442</v>
      </c>
      <c r="P9" s="665"/>
      <c r="Q9" s="663" t="s">
        <v>442</v>
      </c>
      <c r="R9" s="775"/>
    </row>
    <row r="10" spans="1:18" ht="19.5" customHeight="1">
      <c r="A10" s="388" t="s">
        <v>792</v>
      </c>
      <c r="B10" s="556">
        <f aca="true" t="shared" si="0" ref="B10:B18">SUM(F10,H10,L10)</f>
        <v>64801</v>
      </c>
      <c r="C10" s="381" t="s">
        <v>148</v>
      </c>
      <c r="D10" s="556">
        <f aca="true" t="shared" si="1" ref="D10:D18">SUM(F10,J10,N10)</f>
        <v>61826</v>
      </c>
      <c r="E10" s="381" t="s">
        <v>148</v>
      </c>
      <c r="F10" s="556">
        <v>40373</v>
      </c>
      <c r="G10" s="381" t="s">
        <v>148</v>
      </c>
      <c r="H10" s="556">
        <v>12014</v>
      </c>
      <c r="I10" s="381" t="s">
        <v>148</v>
      </c>
      <c r="J10" s="556">
        <v>9150</v>
      </c>
      <c r="K10" s="381" t="s">
        <v>148</v>
      </c>
      <c r="L10" s="556">
        <v>12414</v>
      </c>
      <c r="M10" s="381" t="s">
        <v>148</v>
      </c>
      <c r="N10" s="556">
        <v>12303</v>
      </c>
      <c r="O10" s="381" t="s">
        <v>148</v>
      </c>
      <c r="P10" s="556">
        <f aca="true" t="shared" si="2" ref="P10:P18">B10-D10</f>
        <v>2975</v>
      </c>
      <c r="Q10" s="389" t="s">
        <v>148</v>
      </c>
      <c r="R10" s="246" t="s">
        <v>1</v>
      </c>
    </row>
    <row r="11" spans="1:18" ht="19.5" customHeight="1">
      <c r="A11" s="388" t="s">
        <v>613</v>
      </c>
      <c r="B11" s="556">
        <f t="shared" si="0"/>
        <v>12143</v>
      </c>
      <c r="C11" s="381" t="s">
        <v>148</v>
      </c>
      <c r="D11" s="556">
        <f t="shared" si="1"/>
        <v>13037</v>
      </c>
      <c r="E11" s="381" t="s">
        <v>148</v>
      </c>
      <c r="F11" s="556">
        <v>1187</v>
      </c>
      <c r="G11" s="381" t="s">
        <v>148</v>
      </c>
      <c r="H11" s="556">
        <v>7201</v>
      </c>
      <c r="I11" s="381" t="s">
        <v>148</v>
      </c>
      <c r="J11" s="556">
        <v>7952</v>
      </c>
      <c r="K11" s="381" t="s">
        <v>148</v>
      </c>
      <c r="L11" s="556">
        <v>3755</v>
      </c>
      <c r="M11" s="381" t="s">
        <v>148</v>
      </c>
      <c r="N11" s="556">
        <v>3898</v>
      </c>
      <c r="O11" s="381" t="s">
        <v>148</v>
      </c>
      <c r="P11" s="557">
        <f t="shared" si="2"/>
        <v>-894</v>
      </c>
      <c r="Q11" s="390" t="s">
        <v>148</v>
      </c>
      <c r="R11" s="247" t="s">
        <v>36</v>
      </c>
    </row>
    <row r="12" spans="1:18" ht="19.5" customHeight="1">
      <c r="A12" s="388" t="s">
        <v>793</v>
      </c>
      <c r="B12" s="556">
        <f t="shared" si="0"/>
        <v>63243</v>
      </c>
      <c r="C12" s="558">
        <v>21.8</v>
      </c>
      <c r="D12" s="556">
        <f t="shared" si="1"/>
        <v>60438</v>
      </c>
      <c r="E12" s="558">
        <v>20.8</v>
      </c>
      <c r="F12" s="556">
        <v>37537</v>
      </c>
      <c r="G12" s="558">
        <v>12.9</v>
      </c>
      <c r="H12" s="556">
        <v>12577</v>
      </c>
      <c r="I12" s="558">
        <v>4.3</v>
      </c>
      <c r="J12" s="556">
        <v>9961</v>
      </c>
      <c r="K12" s="558">
        <v>3.4</v>
      </c>
      <c r="L12" s="556">
        <v>13129</v>
      </c>
      <c r="M12" s="558">
        <v>4.5</v>
      </c>
      <c r="N12" s="556">
        <v>12940</v>
      </c>
      <c r="O12" s="558">
        <v>4.5</v>
      </c>
      <c r="P12" s="556">
        <f t="shared" si="2"/>
        <v>2805</v>
      </c>
      <c r="Q12" s="559">
        <v>1</v>
      </c>
      <c r="R12" s="247" t="s">
        <v>2</v>
      </c>
    </row>
    <row r="13" spans="1:18" ht="19.5" customHeight="1">
      <c r="A13" s="388" t="s">
        <v>614</v>
      </c>
      <c r="B13" s="556">
        <f t="shared" si="0"/>
        <v>13509</v>
      </c>
      <c r="C13" s="558">
        <v>13.5</v>
      </c>
      <c r="D13" s="556">
        <f t="shared" si="1"/>
        <v>13329</v>
      </c>
      <c r="E13" s="558">
        <v>13.3</v>
      </c>
      <c r="F13" s="556">
        <v>1220</v>
      </c>
      <c r="G13" s="558">
        <v>1.2</v>
      </c>
      <c r="H13" s="556">
        <v>8072</v>
      </c>
      <c r="I13" s="558">
        <v>8.1</v>
      </c>
      <c r="J13" s="556">
        <v>8113</v>
      </c>
      <c r="K13" s="558">
        <v>8.1</v>
      </c>
      <c r="L13" s="556">
        <v>4217</v>
      </c>
      <c r="M13" s="558">
        <v>4.2</v>
      </c>
      <c r="N13" s="556">
        <v>3996</v>
      </c>
      <c r="O13" s="558">
        <v>4</v>
      </c>
      <c r="P13" s="557">
        <f t="shared" si="2"/>
        <v>180</v>
      </c>
      <c r="Q13" s="559">
        <v>0.2</v>
      </c>
      <c r="R13" s="247" t="s">
        <v>37</v>
      </c>
    </row>
    <row r="14" spans="1:18" ht="19.5" customHeight="1">
      <c r="A14" s="388" t="s">
        <v>794</v>
      </c>
      <c r="B14" s="556">
        <f t="shared" si="0"/>
        <v>61961</v>
      </c>
      <c r="C14" s="558">
        <f>(B14/292124)*100</f>
        <v>21.21051334364859</v>
      </c>
      <c r="D14" s="556">
        <f t="shared" si="1"/>
        <v>61976</v>
      </c>
      <c r="E14" s="558">
        <f>(D14/292124)*100</f>
        <v>21.215648149416</v>
      </c>
      <c r="F14" s="556">
        <v>34840</v>
      </c>
      <c r="G14" s="558">
        <f>(F14/292124)*100</f>
        <v>11.926442195779874</v>
      </c>
      <c r="H14" s="556">
        <v>14243</v>
      </c>
      <c r="I14" s="558">
        <f>(H14/292124)*100</f>
        <v>4.875669236351686</v>
      </c>
      <c r="J14" s="556">
        <v>13185</v>
      </c>
      <c r="K14" s="558">
        <f>(J14/292124)*100</f>
        <v>4.513494269556763</v>
      </c>
      <c r="L14" s="556">
        <v>12878</v>
      </c>
      <c r="M14" s="558">
        <f>(L14/292124)*100</f>
        <v>4.408401911517027</v>
      </c>
      <c r="N14" s="556">
        <v>13951</v>
      </c>
      <c r="O14" s="558">
        <f>(N14/292124)*100</f>
        <v>4.775711684079364</v>
      </c>
      <c r="P14" s="557">
        <f t="shared" si="2"/>
        <v>-15</v>
      </c>
      <c r="Q14" s="559">
        <f>(P14/292124)*100</f>
        <v>-0.0051348057674138374</v>
      </c>
      <c r="R14" s="247" t="s">
        <v>3</v>
      </c>
    </row>
    <row r="15" spans="1:18" ht="19.5" customHeight="1">
      <c r="A15" s="388" t="s">
        <v>615</v>
      </c>
      <c r="B15" s="556">
        <f t="shared" si="0"/>
        <v>15763</v>
      </c>
      <c r="C15" s="558">
        <f>(B15/101828)*100</f>
        <v>15.480025140432888</v>
      </c>
      <c r="D15" s="556">
        <f t="shared" si="1"/>
        <v>14647</v>
      </c>
      <c r="E15" s="558">
        <f>(D15/101828)*100</f>
        <v>14.384059394272693</v>
      </c>
      <c r="F15" s="556">
        <v>1261</v>
      </c>
      <c r="G15" s="558">
        <f>(F15/101828)*100</f>
        <v>1.2383627293082453</v>
      </c>
      <c r="H15" s="556">
        <v>10421</v>
      </c>
      <c r="I15" s="558">
        <f>(H15/101828)*100</f>
        <v>10.233923871626665</v>
      </c>
      <c r="J15" s="556">
        <v>9470</v>
      </c>
      <c r="K15" s="558">
        <f>(J15/101828)*100</f>
        <v>9.299996071807362</v>
      </c>
      <c r="L15" s="556">
        <v>4081</v>
      </c>
      <c r="M15" s="558">
        <f>(L15/101828)*100</f>
        <v>4.007738539497977</v>
      </c>
      <c r="N15" s="556">
        <v>3916</v>
      </c>
      <c r="O15" s="558">
        <f>(N15/101828)*100</f>
        <v>3.8457005931570887</v>
      </c>
      <c r="P15" s="557">
        <f t="shared" si="2"/>
        <v>1116</v>
      </c>
      <c r="Q15" s="559">
        <f>(P15/101828)*100</f>
        <v>1.0959657461601917</v>
      </c>
      <c r="R15" s="247" t="s">
        <v>38</v>
      </c>
    </row>
    <row r="16" spans="1:18" ht="19.5" customHeight="1">
      <c r="A16" s="388" t="s">
        <v>795</v>
      </c>
      <c r="B16" s="556">
        <f t="shared" si="0"/>
        <v>63157</v>
      </c>
      <c r="C16" s="558">
        <f>(B16/296068)*100</f>
        <v>21.331923747247252</v>
      </c>
      <c r="D16" s="556">
        <f t="shared" si="1"/>
        <v>61558</v>
      </c>
      <c r="E16" s="558">
        <f>(D16/296068)*100</f>
        <v>20.791845116662387</v>
      </c>
      <c r="F16" s="556">
        <v>31843</v>
      </c>
      <c r="G16" s="558">
        <f>(F16/296068)*100</f>
        <v>10.75529945823257</v>
      </c>
      <c r="H16" s="556">
        <v>18048</v>
      </c>
      <c r="I16" s="558">
        <f>(H16/296068)*100</f>
        <v>6.09589688855263</v>
      </c>
      <c r="J16" s="556">
        <v>16389</v>
      </c>
      <c r="K16" s="558">
        <f>(J16/296068)*100</f>
        <v>5.5355526433116715</v>
      </c>
      <c r="L16" s="556">
        <v>13266</v>
      </c>
      <c r="M16" s="558">
        <f>(L16/296068)*100</f>
        <v>4.480727400462056</v>
      </c>
      <c r="N16" s="556">
        <v>13326</v>
      </c>
      <c r="O16" s="558">
        <f>(N16/296068)*100</f>
        <v>4.500993015118149</v>
      </c>
      <c r="P16" s="557">
        <f t="shared" si="2"/>
        <v>1599</v>
      </c>
      <c r="Q16" s="559">
        <f>(P16/296068)*100</f>
        <v>0.5400786305848657</v>
      </c>
      <c r="R16" s="247" t="s">
        <v>4</v>
      </c>
    </row>
    <row r="17" spans="1:18" ht="19.5" customHeight="1">
      <c r="A17" s="388" t="s">
        <v>616</v>
      </c>
      <c r="B17" s="556">
        <f t="shared" si="0"/>
        <v>18886</v>
      </c>
      <c r="C17" s="558">
        <f>(B17/101915)*100</f>
        <v>18.531128881911396</v>
      </c>
      <c r="D17" s="556">
        <f t="shared" si="1"/>
        <v>19073</v>
      </c>
      <c r="E17" s="558">
        <f>(D17/101915)*100</f>
        <v>18.714615120443508</v>
      </c>
      <c r="F17" s="556">
        <v>1265</v>
      </c>
      <c r="G17" s="558">
        <f>(F17/101915)*100</f>
        <v>1.24123043712898</v>
      </c>
      <c r="H17" s="556">
        <v>13666</v>
      </c>
      <c r="I17" s="558">
        <f>(H17/101915)*100</f>
        <v>13.409213560319873</v>
      </c>
      <c r="J17" s="556">
        <v>13586</v>
      </c>
      <c r="K17" s="558">
        <f>(J17/101915)*100</f>
        <v>13.330716773782072</v>
      </c>
      <c r="L17" s="556">
        <v>3955</v>
      </c>
      <c r="M17" s="558">
        <f>(L17/101915)*100</f>
        <v>3.8806848844625423</v>
      </c>
      <c r="N17" s="556">
        <v>4222</v>
      </c>
      <c r="O17" s="558">
        <f>(N17/101915)*100</f>
        <v>4.142667909532453</v>
      </c>
      <c r="P17" s="557">
        <f t="shared" si="2"/>
        <v>-187</v>
      </c>
      <c r="Q17" s="559">
        <f>(P17/101915)*100</f>
        <v>-0.1834862385321101</v>
      </c>
      <c r="R17" s="247" t="s">
        <v>39</v>
      </c>
    </row>
    <row r="18" spans="1:18" ht="19.5" customHeight="1">
      <c r="A18" s="270" t="s">
        <v>618</v>
      </c>
      <c r="B18" s="556">
        <f t="shared" si="0"/>
        <v>73817</v>
      </c>
      <c r="C18" s="560">
        <f>(B18/400701)*100</f>
        <v>18.421965505451695</v>
      </c>
      <c r="D18" s="556">
        <f t="shared" si="1"/>
        <v>73520</v>
      </c>
      <c r="E18" s="560">
        <f>(D18/400701)*100</f>
        <v>18.34784540093486</v>
      </c>
      <c r="F18" s="556">
        <v>35366</v>
      </c>
      <c r="G18" s="560">
        <f>(F18/400701)*100</f>
        <v>8.826032378257104</v>
      </c>
      <c r="H18" s="556">
        <v>21850</v>
      </c>
      <c r="I18" s="560">
        <f>(H18/400701)*100</f>
        <v>5.452943716137469</v>
      </c>
      <c r="J18" s="556">
        <v>20721</v>
      </c>
      <c r="K18" s="560">
        <f>(J18/400701)*100</f>
        <v>5.171187493916911</v>
      </c>
      <c r="L18" s="556">
        <v>16601</v>
      </c>
      <c r="M18" s="560">
        <f>(L18/400701)*100</f>
        <v>4.142989411057122</v>
      </c>
      <c r="N18" s="556">
        <v>17433</v>
      </c>
      <c r="O18" s="560">
        <f>(N18/400701)*100</f>
        <v>4.350625528760847</v>
      </c>
      <c r="P18" s="557">
        <f t="shared" si="2"/>
        <v>297</v>
      </c>
      <c r="Q18" s="561">
        <f>(P18/400701)*100</f>
        <v>0.07412010451683425</v>
      </c>
      <c r="R18" s="153" t="s">
        <v>617</v>
      </c>
    </row>
    <row r="19" spans="1:18" s="308" customFormat="1" ht="19.5" customHeight="1">
      <c r="A19" s="378" t="s">
        <v>863</v>
      </c>
      <c r="B19" s="562">
        <f>SUM(B20:B21)</f>
        <v>88992</v>
      </c>
      <c r="C19" s="563">
        <f>(B19/557569)*100</f>
        <v>15.960715176058926</v>
      </c>
      <c r="D19" s="562">
        <f>SUM(D20:D21)</f>
        <v>90894</v>
      </c>
      <c r="E19" s="563">
        <f>(D19/557569)*100</f>
        <v>16.301838875547244</v>
      </c>
      <c r="F19" s="562">
        <f>SUM(F20:F21)</f>
        <v>46542</v>
      </c>
      <c r="G19" s="579" t="s">
        <v>148</v>
      </c>
      <c r="H19" s="562">
        <f>SUM(H20:H21)</f>
        <v>20290</v>
      </c>
      <c r="I19" s="579" t="s">
        <v>148</v>
      </c>
      <c r="J19" s="562">
        <f>SUM(J20:J21)</f>
        <v>16493</v>
      </c>
      <c r="K19" s="579" t="s">
        <v>148</v>
      </c>
      <c r="L19" s="562">
        <f>SUM(L20:L21)</f>
        <v>22160</v>
      </c>
      <c r="M19" s="563">
        <f>(L19/557569)*100</f>
        <v>3.9743959940384057</v>
      </c>
      <c r="N19" s="562">
        <f>SUM(N20:N21)</f>
        <v>24062</v>
      </c>
      <c r="O19" s="563">
        <f>(N19/557569)*100</f>
        <v>4.315519693526721</v>
      </c>
      <c r="P19" s="564">
        <f>B19-D19</f>
        <v>-1902</v>
      </c>
      <c r="Q19" s="563">
        <f>(P19/557569)*100</f>
        <v>-0.34112369948831445</v>
      </c>
      <c r="R19" s="268" t="s">
        <v>863</v>
      </c>
    </row>
    <row r="20" spans="1:18" ht="19.5" customHeight="1">
      <c r="A20" s="553" t="s">
        <v>861</v>
      </c>
      <c r="B20" s="556">
        <v>71071</v>
      </c>
      <c r="C20" s="560">
        <v>17.6</v>
      </c>
      <c r="D20" s="556">
        <v>70390</v>
      </c>
      <c r="E20" s="560">
        <v>17.4</v>
      </c>
      <c r="F20" s="556">
        <v>39334</v>
      </c>
      <c r="G20" s="560">
        <v>9.7</v>
      </c>
      <c r="H20" s="556">
        <v>15076</v>
      </c>
      <c r="I20" s="560">
        <v>3.7</v>
      </c>
      <c r="J20" s="556">
        <v>11279</v>
      </c>
      <c r="K20" s="560">
        <v>2.8</v>
      </c>
      <c r="L20" s="556">
        <v>16661</v>
      </c>
      <c r="M20" s="560">
        <v>4.1</v>
      </c>
      <c r="N20" s="556">
        <v>18221</v>
      </c>
      <c r="O20" s="560">
        <v>4.5</v>
      </c>
      <c r="P20" s="557">
        <v>681</v>
      </c>
      <c r="Q20" s="560">
        <v>0.2</v>
      </c>
      <c r="R20" s="256" t="s">
        <v>539</v>
      </c>
    </row>
    <row r="21" spans="1:18" ht="19.5" customHeight="1">
      <c r="A21" s="554" t="s">
        <v>862</v>
      </c>
      <c r="B21" s="565">
        <v>17921</v>
      </c>
      <c r="C21" s="566">
        <v>11.5</v>
      </c>
      <c r="D21" s="565">
        <v>20504</v>
      </c>
      <c r="E21" s="566">
        <v>13.15</v>
      </c>
      <c r="F21" s="565">
        <v>7208</v>
      </c>
      <c r="G21" s="566">
        <v>4.62</v>
      </c>
      <c r="H21" s="565">
        <v>5214</v>
      </c>
      <c r="I21" s="566">
        <v>3.34</v>
      </c>
      <c r="J21" s="565">
        <v>5214</v>
      </c>
      <c r="K21" s="566">
        <v>3.34</v>
      </c>
      <c r="L21" s="565">
        <v>5499</v>
      </c>
      <c r="M21" s="566">
        <v>3.5</v>
      </c>
      <c r="N21" s="565">
        <v>5841</v>
      </c>
      <c r="O21" s="566">
        <v>3.8</v>
      </c>
      <c r="P21" s="567">
        <v>-2583</v>
      </c>
      <c r="Q21" s="566">
        <v>-1.66</v>
      </c>
      <c r="R21" s="555" t="s">
        <v>541</v>
      </c>
    </row>
    <row r="22" spans="1:18" s="196" customFormat="1" ht="12.75" customHeight="1">
      <c r="A22" s="620" t="s">
        <v>883</v>
      </c>
      <c r="B22" s="621"/>
      <c r="C22" s="621"/>
      <c r="I22" s="264"/>
      <c r="J22" s="264"/>
      <c r="K22" s="261"/>
      <c r="L22" s="261"/>
      <c r="M22" s="261"/>
      <c r="O22" s="264"/>
      <c r="P22" s="339" t="s">
        <v>885</v>
      </c>
      <c r="Q22" s="264"/>
      <c r="R22" s="264"/>
    </row>
    <row r="23" spans="1:18" s="264" customFormat="1" ht="15.75" customHeight="1">
      <c r="A23" s="263" t="s">
        <v>443</v>
      </c>
      <c r="J23" s="623" t="s">
        <v>444</v>
      </c>
      <c r="K23" s="623"/>
      <c r="L23" s="623"/>
      <c r="M23" s="623"/>
      <c r="N23" s="623"/>
      <c r="O23" s="623"/>
      <c r="P23" s="623"/>
      <c r="Q23" s="623"/>
      <c r="R23" s="623"/>
    </row>
    <row r="24" spans="10:18" ht="16.5" customHeight="1">
      <c r="J24" s="624" t="s">
        <v>445</v>
      </c>
      <c r="K24" s="625"/>
      <c r="L24" s="625"/>
      <c r="M24" s="625"/>
      <c r="N24" s="625"/>
      <c r="O24" s="625"/>
      <c r="P24" s="625"/>
      <c r="Q24" s="625"/>
      <c r="R24" s="625"/>
    </row>
  </sheetData>
  <mergeCells count="26">
    <mergeCell ref="J23:R23"/>
    <mergeCell ref="J24:R24"/>
    <mergeCell ref="A1:R1"/>
    <mergeCell ref="B3:E3"/>
    <mergeCell ref="F3:G3"/>
    <mergeCell ref="H3:K3"/>
    <mergeCell ref="L3:O3"/>
    <mergeCell ref="P3:Q3"/>
    <mergeCell ref="B4:E4"/>
    <mergeCell ref="F4:G4"/>
    <mergeCell ref="H6:I6"/>
    <mergeCell ref="J6:K6"/>
    <mergeCell ref="B5:C5"/>
    <mergeCell ref="D5:E5"/>
    <mergeCell ref="H5:I5"/>
    <mergeCell ref="J5:K5"/>
    <mergeCell ref="A22:C22"/>
    <mergeCell ref="L5:M5"/>
    <mergeCell ref="N5:O5"/>
    <mergeCell ref="P4:Q4"/>
    <mergeCell ref="L6:M6"/>
    <mergeCell ref="N6:O6"/>
    <mergeCell ref="H4:K4"/>
    <mergeCell ref="L4:O4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F15" sqref="F15"/>
    </sheetView>
  </sheetViews>
  <sheetFormatPr defaultColWidth="8.88671875" defaultRowHeight="13.5"/>
  <cols>
    <col min="1" max="1" width="9.4453125" style="289" customWidth="1"/>
    <col min="2" max="2" width="9.3359375" style="289" bestFit="1" customWidth="1"/>
    <col min="3" max="3" width="6.99609375" style="289" customWidth="1"/>
    <col min="4" max="4" width="7.21484375" style="289" customWidth="1"/>
    <col min="5" max="5" width="6.88671875" style="289" bestFit="1" customWidth="1"/>
    <col min="6" max="6" width="8.3359375" style="289" bestFit="1" customWidth="1"/>
    <col min="7" max="7" width="7.77734375" style="289" bestFit="1" customWidth="1"/>
    <col min="8" max="8" width="6.99609375" style="289" bestFit="1" customWidth="1"/>
    <col min="9" max="9" width="6.88671875" style="289" bestFit="1" customWidth="1"/>
    <col min="10" max="10" width="8.5546875" style="289" bestFit="1" customWidth="1"/>
    <col min="11" max="11" width="5.5546875" style="289" customWidth="1"/>
    <col min="12" max="13" width="6.88671875" style="289" bestFit="1" customWidth="1"/>
    <col min="14" max="14" width="5.5546875" style="289" customWidth="1"/>
    <col min="15" max="15" width="7.4453125" style="289" customWidth="1"/>
    <col min="16" max="16" width="5.88671875" style="289" customWidth="1"/>
    <col min="17" max="17" width="7.77734375" style="289" customWidth="1"/>
    <col min="18" max="18" width="8.6640625" style="289" customWidth="1"/>
    <col min="19" max="16384" width="8.88671875" style="289" customWidth="1"/>
  </cols>
  <sheetData>
    <row r="1" spans="1:18" s="668" customFormat="1" ht="32.25" customHeight="1">
      <c r="A1" s="803" t="s">
        <v>796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</row>
    <row r="2" spans="1:18" s="668" customFormat="1" ht="20.25" customHeight="1">
      <c r="A2" s="804" t="s">
        <v>476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</row>
    <row r="3" spans="1:18" s="668" customFormat="1" ht="18" customHeight="1">
      <c r="A3" s="805" t="s">
        <v>40</v>
      </c>
      <c r="B3" s="806"/>
      <c r="R3" s="807" t="s">
        <v>353</v>
      </c>
    </row>
    <row r="4" spans="1:18" s="668" customFormat="1" ht="18" customHeight="1">
      <c r="A4" s="808" t="s">
        <v>41</v>
      </c>
      <c r="B4" s="809" t="s">
        <v>446</v>
      </c>
      <c r="C4" s="810" t="s">
        <v>477</v>
      </c>
      <c r="D4" s="810" t="s">
        <v>447</v>
      </c>
      <c r="E4" s="810" t="s">
        <v>448</v>
      </c>
      <c r="F4" s="810" t="s">
        <v>449</v>
      </c>
      <c r="G4" s="810" t="s">
        <v>450</v>
      </c>
      <c r="H4" s="810" t="s">
        <v>451</v>
      </c>
      <c r="I4" s="810" t="s">
        <v>452</v>
      </c>
      <c r="J4" s="810" t="s">
        <v>453</v>
      </c>
      <c r="K4" s="810" t="s">
        <v>454</v>
      </c>
      <c r="L4" s="810" t="s">
        <v>455</v>
      </c>
      <c r="M4" s="810" t="s">
        <v>456</v>
      </c>
      <c r="N4" s="810" t="s">
        <v>457</v>
      </c>
      <c r="O4" s="810" t="s">
        <v>458</v>
      </c>
      <c r="P4" s="810" t="s">
        <v>459</v>
      </c>
      <c r="Q4" s="810" t="s">
        <v>460</v>
      </c>
      <c r="R4" s="811" t="s">
        <v>42</v>
      </c>
    </row>
    <row r="5" spans="1:18" s="668" customFormat="1" ht="18" customHeight="1">
      <c r="A5" s="812"/>
      <c r="B5" s="813" t="s">
        <v>472</v>
      </c>
      <c r="C5" s="814" t="s">
        <v>478</v>
      </c>
      <c r="D5" s="814" t="s">
        <v>461</v>
      </c>
      <c r="E5" s="814" t="s">
        <v>462</v>
      </c>
      <c r="F5" s="814" t="s">
        <v>463</v>
      </c>
      <c r="G5" s="814" t="s">
        <v>464</v>
      </c>
      <c r="H5" s="814" t="s">
        <v>465</v>
      </c>
      <c r="I5" s="814" t="s">
        <v>466</v>
      </c>
      <c r="J5" s="814" t="s">
        <v>467</v>
      </c>
      <c r="K5" s="814" t="s">
        <v>468</v>
      </c>
      <c r="L5" s="814" t="s">
        <v>469</v>
      </c>
      <c r="M5" s="814" t="s">
        <v>469</v>
      </c>
      <c r="N5" s="814" t="s">
        <v>470</v>
      </c>
      <c r="O5" s="814" t="s">
        <v>470</v>
      </c>
      <c r="P5" s="814" t="s">
        <v>471</v>
      </c>
      <c r="Q5" s="814" t="s">
        <v>471</v>
      </c>
      <c r="R5" s="815"/>
    </row>
    <row r="6" spans="1:18" s="668" customFormat="1" ht="27.75" customHeight="1">
      <c r="A6" s="816"/>
      <c r="B6" s="817"/>
      <c r="C6" s="818" t="s">
        <v>479</v>
      </c>
      <c r="D6" s="819"/>
      <c r="E6" s="819"/>
      <c r="F6" s="819"/>
      <c r="G6" s="819"/>
      <c r="H6" s="819"/>
      <c r="I6" s="819"/>
      <c r="J6" s="819"/>
      <c r="K6" s="820" t="s">
        <v>473</v>
      </c>
      <c r="L6" s="820" t="s">
        <v>474</v>
      </c>
      <c r="M6" s="820" t="s">
        <v>475</v>
      </c>
      <c r="N6" s="820" t="s">
        <v>474</v>
      </c>
      <c r="O6" s="820" t="s">
        <v>475</v>
      </c>
      <c r="P6" s="821" t="s">
        <v>480</v>
      </c>
      <c r="Q6" s="820" t="s">
        <v>475</v>
      </c>
      <c r="R6" s="822"/>
    </row>
    <row r="7" spans="1:18" s="392" customFormat="1" ht="19.5" customHeight="1">
      <c r="A7" s="323" t="s">
        <v>420</v>
      </c>
      <c r="B7" s="324">
        <f>SUM(C7:Q7)</f>
        <v>21682</v>
      </c>
      <c r="C7" s="826">
        <v>5186</v>
      </c>
      <c r="D7" s="826">
        <v>2614</v>
      </c>
      <c r="E7" s="826">
        <v>794</v>
      </c>
      <c r="F7" s="826">
        <v>952</v>
      </c>
      <c r="G7" s="826">
        <v>906</v>
      </c>
      <c r="H7" s="826">
        <v>517</v>
      </c>
      <c r="I7" s="826">
        <v>414</v>
      </c>
      <c r="J7" s="826">
        <v>3895</v>
      </c>
      <c r="K7" s="826">
        <v>534</v>
      </c>
      <c r="L7" s="826">
        <v>469</v>
      </c>
      <c r="M7" s="826">
        <v>553</v>
      </c>
      <c r="N7" s="826">
        <v>754</v>
      </c>
      <c r="O7" s="826">
        <v>1493</v>
      </c>
      <c r="P7" s="826">
        <v>888</v>
      </c>
      <c r="Q7" s="826">
        <v>1713</v>
      </c>
      <c r="R7" s="391" t="s">
        <v>420</v>
      </c>
    </row>
    <row r="8" spans="1:18" s="392" customFormat="1" ht="19.5" customHeight="1">
      <c r="A8" s="323" t="s">
        <v>421</v>
      </c>
      <c r="B8" s="324">
        <f>SUM(C8:Q8)</f>
        <v>23030</v>
      </c>
      <c r="C8" s="826">
        <v>5567</v>
      </c>
      <c r="D8" s="826">
        <v>2803</v>
      </c>
      <c r="E8" s="826">
        <v>822</v>
      </c>
      <c r="F8" s="826">
        <v>1202</v>
      </c>
      <c r="G8" s="826">
        <v>1024</v>
      </c>
      <c r="H8" s="826">
        <v>501</v>
      </c>
      <c r="I8" s="826">
        <v>441</v>
      </c>
      <c r="J8" s="826">
        <v>4175</v>
      </c>
      <c r="K8" s="826">
        <v>607</v>
      </c>
      <c r="L8" s="826">
        <v>479</v>
      </c>
      <c r="M8" s="826">
        <v>601</v>
      </c>
      <c r="N8" s="826">
        <v>812</v>
      </c>
      <c r="O8" s="826">
        <v>1560</v>
      </c>
      <c r="P8" s="826">
        <v>799</v>
      </c>
      <c r="Q8" s="826">
        <v>1637</v>
      </c>
      <c r="R8" s="391" t="s">
        <v>421</v>
      </c>
    </row>
    <row r="9" spans="1:18" s="392" customFormat="1" ht="19.5" customHeight="1">
      <c r="A9" s="323" t="s">
        <v>422</v>
      </c>
      <c r="B9" s="324">
        <f>SUM(C9:Q9)</f>
        <v>22557</v>
      </c>
      <c r="C9" s="826">
        <v>5458</v>
      </c>
      <c r="D9" s="826">
        <v>2588</v>
      </c>
      <c r="E9" s="826">
        <v>813</v>
      </c>
      <c r="F9" s="826">
        <v>1176</v>
      </c>
      <c r="G9" s="826">
        <v>870</v>
      </c>
      <c r="H9" s="826">
        <v>482</v>
      </c>
      <c r="I9" s="826">
        <v>385</v>
      </c>
      <c r="J9" s="826">
        <v>4578</v>
      </c>
      <c r="K9" s="826">
        <v>584</v>
      </c>
      <c r="L9" s="826">
        <v>472</v>
      </c>
      <c r="M9" s="826">
        <v>559</v>
      </c>
      <c r="N9" s="826">
        <v>747</v>
      </c>
      <c r="O9" s="826">
        <v>1437</v>
      </c>
      <c r="P9" s="826">
        <v>866</v>
      </c>
      <c r="Q9" s="826">
        <v>1542</v>
      </c>
      <c r="R9" s="391" t="s">
        <v>422</v>
      </c>
    </row>
    <row r="10" spans="1:18" s="392" customFormat="1" ht="19.5" customHeight="1">
      <c r="A10" s="323" t="s">
        <v>423</v>
      </c>
      <c r="B10" s="324">
        <f>SUM(C10:Q10)</f>
        <v>23026</v>
      </c>
      <c r="C10" s="826">
        <v>5695</v>
      </c>
      <c r="D10" s="826">
        <v>2534</v>
      </c>
      <c r="E10" s="826">
        <v>813</v>
      </c>
      <c r="F10" s="826">
        <v>1156</v>
      </c>
      <c r="G10" s="826">
        <v>871</v>
      </c>
      <c r="H10" s="826">
        <v>525</v>
      </c>
      <c r="I10" s="826">
        <v>429</v>
      </c>
      <c r="J10" s="826">
        <v>4690</v>
      </c>
      <c r="K10" s="826">
        <v>614</v>
      </c>
      <c r="L10" s="826">
        <v>436</v>
      </c>
      <c r="M10" s="826">
        <v>622</v>
      </c>
      <c r="N10" s="826">
        <v>787</v>
      </c>
      <c r="O10" s="826">
        <v>1384</v>
      </c>
      <c r="P10" s="826">
        <v>899</v>
      </c>
      <c r="Q10" s="826">
        <v>1571</v>
      </c>
      <c r="R10" s="391" t="s">
        <v>423</v>
      </c>
    </row>
    <row r="11" spans="1:18" s="392" customFormat="1" ht="19.5" customHeight="1">
      <c r="A11" s="323" t="s">
        <v>481</v>
      </c>
      <c r="B11" s="324">
        <f>SUM(C11:Q11)</f>
        <v>22159</v>
      </c>
      <c r="C11" s="826">
        <v>5648</v>
      </c>
      <c r="D11" s="826">
        <v>2252</v>
      </c>
      <c r="E11" s="826">
        <v>838</v>
      </c>
      <c r="F11" s="826">
        <v>1016</v>
      </c>
      <c r="G11" s="826">
        <v>784</v>
      </c>
      <c r="H11" s="826">
        <v>512</v>
      </c>
      <c r="I11" s="826">
        <v>483</v>
      </c>
      <c r="J11" s="826">
        <v>4773</v>
      </c>
      <c r="K11" s="826">
        <v>559</v>
      </c>
      <c r="L11" s="826">
        <v>377</v>
      </c>
      <c r="M11" s="826">
        <v>640</v>
      </c>
      <c r="N11" s="826">
        <v>732</v>
      </c>
      <c r="O11" s="826">
        <v>1219</v>
      </c>
      <c r="P11" s="826">
        <v>890</v>
      </c>
      <c r="Q11" s="826">
        <v>1436</v>
      </c>
      <c r="R11" s="391" t="s">
        <v>481</v>
      </c>
    </row>
    <row r="12" spans="1:18" s="394" customFormat="1" ht="19.5" customHeight="1">
      <c r="A12" s="378" t="s">
        <v>619</v>
      </c>
      <c r="B12" s="827">
        <f>SUM(B13:B24)</f>
        <v>22160</v>
      </c>
      <c r="C12" s="827">
        <f aca="true" t="shared" si="0" ref="C12:J12">SUM(C13:C24)</f>
        <v>5828</v>
      </c>
      <c r="D12" s="827">
        <f t="shared" si="0"/>
        <v>2086</v>
      </c>
      <c r="E12" s="827">
        <f t="shared" si="0"/>
        <v>679</v>
      </c>
      <c r="F12" s="827">
        <f t="shared" si="0"/>
        <v>1125</v>
      </c>
      <c r="G12" s="827">
        <f t="shared" si="0"/>
        <v>761</v>
      </c>
      <c r="H12" s="827">
        <f t="shared" si="0"/>
        <v>510</v>
      </c>
      <c r="I12" s="827">
        <f t="shared" si="0"/>
        <v>430</v>
      </c>
      <c r="J12" s="827">
        <f t="shared" si="0"/>
        <v>5042</v>
      </c>
      <c r="K12" s="827">
        <f>SUM(K13:K24)</f>
        <v>534</v>
      </c>
      <c r="L12" s="827">
        <f aca="true" t="shared" si="1" ref="L12:Q12">SUM(L13:L24)</f>
        <v>439</v>
      </c>
      <c r="M12" s="827">
        <f t="shared" si="1"/>
        <v>645</v>
      </c>
      <c r="N12" s="827">
        <f t="shared" si="1"/>
        <v>749</v>
      </c>
      <c r="O12" s="827">
        <f t="shared" si="1"/>
        <v>1094</v>
      </c>
      <c r="P12" s="827">
        <f t="shared" si="1"/>
        <v>820</v>
      </c>
      <c r="Q12" s="827">
        <f t="shared" si="1"/>
        <v>1418</v>
      </c>
      <c r="R12" s="393" t="s">
        <v>619</v>
      </c>
    </row>
    <row r="13" spans="1:18" s="392" customFormat="1" ht="19.5" customHeight="1">
      <c r="A13" s="323" t="s">
        <v>483</v>
      </c>
      <c r="B13" s="826">
        <v>1967</v>
      </c>
      <c r="C13" s="826">
        <v>518</v>
      </c>
      <c r="D13" s="826">
        <v>194</v>
      </c>
      <c r="E13" s="826">
        <v>51</v>
      </c>
      <c r="F13" s="826">
        <v>104</v>
      </c>
      <c r="G13" s="826">
        <v>72</v>
      </c>
      <c r="H13" s="826">
        <v>43</v>
      </c>
      <c r="I13" s="826">
        <v>39</v>
      </c>
      <c r="J13" s="826">
        <v>414</v>
      </c>
      <c r="K13" s="826">
        <v>56</v>
      </c>
      <c r="L13" s="826">
        <v>45</v>
      </c>
      <c r="M13" s="826">
        <v>81</v>
      </c>
      <c r="N13" s="826">
        <v>61</v>
      </c>
      <c r="O13" s="826">
        <v>83</v>
      </c>
      <c r="P13" s="826">
        <v>85</v>
      </c>
      <c r="Q13" s="826">
        <v>121</v>
      </c>
      <c r="R13" s="391" t="s">
        <v>484</v>
      </c>
    </row>
    <row r="14" spans="1:18" s="392" customFormat="1" ht="19.5" customHeight="1">
      <c r="A14" s="323" t="s">
        <v>485</v>
      </c>
      <c r="B14" s="826">
        <v>2894</v>
      </c>
      <c r="C14" s="826">
        <v>788</v>
      </c>
      <c r="D14" s="826">
        <v>240</v>
      </c>
      <c r="E14" s="826">
        <v>82</v>
      </c>
      <c r="F14" s="826">
        <v>144</v>
      </c>
      <c r="G14" s="826">
        <v>91</v>
      </c>
      <c r="H14" s="826">
        <v>65</v>
      </c>
      <c r="I14" s="826">
        <v>62</v>
      </c>
      <c r="J14" s="826">
        <v>704</v>
      </c>
      <c r="K14" s="826">
        <v>74</v>
      </c>
      <c r="L14" s="826">
        <v>42</v>
      </c>
      <c r="M14" s="826">
        <v>82</v>
      </c>
      <c r="N14" s="826">
        <v>90</v>
      </c>
      <c r="O14" s="826">
        <v>150</v>
      </c>
      <c r="P14" s="826">
        <v>93</v>
      </c>
      <c r="Q14" s="826">
        <v>187</v>
      </c>
      <c r="R14" s="391" t="s">
        <v>486</v>
      </c>
    </row>
    <row r="15" spans="1:18" s="392" customFormat="1" ht="19.5" customHeight="1">
      <c r="A15" s="323" t="s">
        <v>487</v>
      </c>
      <c r="B15" s="826">
        <v>2450</v>
      </c>
      <c r="C15" s="826">
        <v>648</v>
      </c>
      <c r="D15" s="826">
        <v>235</v>
      </c>
      <c r="E15" s="826">
        <v>58</v>
      </c>
      <c r="F15" s="826">
        <v>129</v>
      </c>
      <c r="G15" s="826">
        <v>87</v>
      </c>
      <c r="H15" s="826">
        <v>59</v>
      </c>
      <c r="I15" s="826">
        <v>33</v>
      </c>
      <c r="J15" s="826">
        <v>546</v>
      </c>
      <c r="K15" s="826">
        <v>55</v>
      </c>
      <c r="L15" s="826">
        <v>55</v>
      </c>
      <c r="M15" s="826">
        <v>58</v>
      </c>
      <c r="N15" s="826">
        <v>87</v>
      </c>
      <c r="O15" s="826">
        <v>134</v>
      </c>
      <c r="P15" s="826">
        <v>93</v>
      </c>
      <c r="Q15" s="826">
        <v>173</v>
      </c>
      <c r="R15" s="391" t="s">
        <v>488</v>
      </c>
    </row>
    <row r="16" spans="1:18" s="392" customFormat="1" ht="19.5" customHeight="1">
      <c r="A16" s="323" t="s">
        <v>489</v>
      </c>
      <c r="B16" s="826">
        <v>1827</v>
      </c>
      <c r="C16" s="826">
        <v>469</v>
      </c>
      <c r="D16" s="826">
        <v>187</v>
      </c>
      <c r="E16" s="826">
        <v>55</v>
      </c>
      <c r="F16" s="826">
        <v>98</v>
      </c>
      <c r="G16" s="826">
        <v>60</v>
      </c>
      <c r="H16" s="826">
        <v>40</v>
      </c>
      <c r="I16" s="826">
        <v>43</v>
      </c>
      <c r="J16" s="826">
        <v>384</v>
      </c>
      <c r="K16" s="826">
        <v>39</v>
      </c>
      <c r="L16" s="826">
        <v>40</v>
      </c>
      <c r="M16" s="826">
        <v>53</v>
      </c>
      <c r="N16" s="826">
        <v>70</v>
      </c>
      <c r="O16" s="826">
        <v>97</v>
      </c>
      <c r="P16" s="826">
        <v>70</v>
      </c>
      <c r="Q16" s="826">
        <v>122</v>
      </c>
      <c r="R16" s="391" t="s">
        <v>490</v>
      </c>
    </row>
    <row r="17" spans="1:18" s="392" customFormat="1" ht="19.5" customHeight="1">
      <c r="A17" s="323" t="s">
        <v>491</v>
      </c>
      <c r="B17" s="826">
        <v>1827</v>
      </c>
      <c r="C17" s="826">
        <v>475</v>
      </c>
      <c r="D17" s="826">
        <v>195</v>
      </c>
      <c r="E17" s="826">
        <v>64</v>
      </c>
      <c r="F17" s="826">
        <v>87</v>
      </c>
      <c r="G17" s="826">
        <v>52</v>
      </c>
      <c r="H17" s="826">
        <v>41</v>
      </c>
      <c r="I17" s="826">
        <v>34</v>
      </c>
      <c r="J17" s="826">
        <v>422</v>
      </c>
      <c r="K17" s="826">
        <v>46</v>
      </c>
      <c r="L17" s="826">
        <v>34</v>
      </c>
      <c r="M17" s="826">
        <v>57</v>
      </c>
      <c r="N17" s="826">
        <v>67</v>
      </c>
      <c r="O17" s="826">
        <v>86</v>
      </c>
      <c r="P17" s="826">
        <v>47</v>
      </c>
      <c r="Q17" s="826">
        <v>120</v>
      </c>
      <c r="R17" s="391" t="s">
        <v>492</v>
      </c>
    </row>
    <row r="18" spans="1:18" s="392" customFormat="1" ht="19.5" customHeight="1">
      <c r="A18" s="323" t="s">
        <v>493</v>
      </c>
      <c r="B18" s="826">
        <v>1669</v>
      </c>
      <c r="C18" s="826">
        <v>416</v>
      </c>
      <c r="D18" s="826">
        <v>171</v>
      </c>
      <c r="E18" s="826">
        <v>39</v>
      </c>
      <c r="F18" s="826">
        <v>76</v>
      </c>
      <c r="G18" s="826">
        <v>50</v>
      </c>
      <c r="H18" s="826">
        <v>40</v>
      </c>
      <c r="I18" s="826">
        <v>30</v>
      </c>
      <c r="J18" s="826">
        <v>359</v>
      </c>
      <c r="K18" s="826">
        <v>37</v>
      </c>
      <c r="L18" s="826">
        <v>32</v>
      </c>
      <c r="M18" s="826">
        <v>59</v>
      </c>
      <c r="N18" s="826">
        <v>65</v>
      </c>
      <c r="O18" s="826">
        <v>88</v>
      </c>
      <c r="P18" s="826">
        <v>87</v>
      </c>
      <c r="Q18" s="826">
        <v>120</v>
      </c>
      <c r="R18" s="391" t="s">
        <v>494</v>
      </c>
    </row>
    <row r="19" spans="1:18" s="392" customFormat="1" ht="19.5" customHeight="1">
      <c r="A19" s="323" t="s">
        <v>495</v>
      </c>
      <c r="B19" s="826">
        <v>1504</v>
      </c>
      <c r="C19" s="826">
        <v>397</v>
      </c>
      <c r="D19" s="826">
        <v>148</v>
      </c>
      <c r="E19" s="826">
        <v>50</v>
      </c>
      <c r="F19" s="826">
        <v>80</v>
      </c>
      <c r="G19" s="826">
        <v>53</v>
      </c>
      <c r="H19" s="826">
        <v>31</v>
      </c>
      <c r="I19" s="826">
        <v>24</v>
      </c>
      <c r="J19" s="826">
        <v>371</v>
      </c>
      <c r="K19" s="826">
        <v>24</v>
      </c>
      <c r="L19" s="826">
        <v>29</v>
      </c>
      <c r="M19" s="826">
        <v>60</v>
      </c>
      <c r="N19" s="826">
        <v>46</v>
      </c>
      <c r="O19" s="826">
        <v>67</v>
      </c>
      <c r="P19" s="826">
        <v>42</v>
      </c>
      <c r="Q19" s="826">
        <v>82</v>
      </c>
      <c r="R19" s="391" t="s">
        <v>496</v>
      </c>
    </row>
    <row r="20" spans="1:18" s="392" customFormat="1" ht="19.5" customHeight="1">
      <c r="A20" s="323" t="s">
        <v>497</v>
      </c>
      <c r="B20" s="826">
        <v>1842</v>
      </c>
      <c r="C20" s="826">
        <v>514</v>
      </c>
      <c r="D20" s="826">
        <v>175</v>
      </c>
      <c r="E20" s="826">
        <v>82</v>
      </c>
      <c r="F20" s="826">
        <v>104</v>
      </c>
      <c r="G20" s="826">
        <v>65</v>
      </c>
      <c r="H20" s="826">
        <v>47</v>
      </c>
      <c r="I20" s="826">
        <v>22</v>
      </c>
      <c r="J20" s="826">
        <v>403</v>
      </c>
      <c r="K20" s="826">
        <v>35</v>
      </c>
      <c r="L20" s="826">
        <v>45</v>
      </c>
      <c r="M20" s="826">
        <v>44</v>
      </c>
      <c r="N20" s="826">
        <v>65</v>
      </c>
      <c r="O20" s="826">
        <v>76</v>
      </c>
      <c r="P20" s="826">
        <v>68</v>
      </c>
      <c r="Q20" s="826">
        <v>97</v>
      </c>
      <c r="R20" s="391" t="s">
        <v>498</v>
      </c>
    </row>
    <row r="21" spans="1:18" s="392" customFormat="1" ht="19.5" customHeight="1">
      <c r="A21" s="323" t="s">
        <v>499</v>
      </c>
      <c r="B21" s="826">
        <v>1623</v>
      </c>
      <c r="C21" s="826">
        <v>386</v>
      </c>
      <c r="D21" s="826">
        <v>144</v>
      </c>
      <c r="E21" s="826">
        <v>54</v>
      </c>
      <c r="F21" s="826">
        <v>88</v>
      </c>
      <c r="G21" s="826">
        <v>64</v>
      </c>
      <c r="H21" s="826">
        <v>33</v>
      </c>
      <c r="I21" s="826">
        <v>48</v>
      </c>
      <c r="J21" s="826">
        <v>419</v>
      </c>
      <c r="K21" s="826">
        <v>30</v>
      </c>
      <c r="L21" s="826">
        <v>30</v>
      </c>
      <c r="M21" s="826">
        <v>29</v>
      </c>
      <c r="N21" s="826">
        <v>56</v>
      </c>
      <c r="O21" s="826">
        <v>78</v>
      </c>
      <c r="P21" s="826">
        <v>51</v>
      </c>
      <c r="Q21" s="826">
        <v>113</v>
      </c>
      <c r="R21" s="391" t="s">
        <v>500</v>
      </c>
    </row>
    <row r="22" spans="1:18" s="392" customFormat="1" ht="19.5" customHeight="1">
      <c r="A22" s="323" t="s">
        <v>501</v>
      </c>
      <c r="B22" s="826">
        <v>1555</v>
      </c>
      <c r="C22" s="826">
        <v>430</v>
      </c>
      <c r="D22" s="826">
        <v>120</v>
      </c>
      <c r="E22" s="826">
        <v>52</v>
      </c>
      <c r="F22" s="826">
        <v>80</v>
      </c>
      <c r="G22" s="826">
        <v>40</v>
      </c>
      <c r="H22" s="826">
        <v>50</v>
      </c>
      <c r="I22" s="826">
        <v>30</v>
      </c>
      <c r="J22" s="826">
        <v>361</v>
      </c>
      <c r="K22" s="826">
        <v>43</v>
      </c>
      <c r="L22" s="826">
        <v>23</v>
      </c>
      <c r="M22" s="826">
        <v>46</v>
      </c>
      <c r="N22" s="826">
        <v>46</v>
      </c>
      <c r="O22" s="826">
        <v>80</v>
      </c>
      <c r="P22" s="826">
        <v>56</v>
      </c>
      <c r="Q22" s="826">
        <v>98</v>
      </c>
      <c r="R22" s="391" t="s">
        <v>502</v>
      </c>
    </row>
    <row r="23" spans="1:18" s="392" customFormat="1" ht="19.5" customHeight="1">
      <c r="A23" s="323" t="s">
        <v>503</v>
      </c>
      <c r="B23" s="826">
        <v>1521</v>
      </c>
      <c r="C23" s="828">
        <v>404</v>
      </c>
      <c r="D23" s="828">
        <v>160</v>
      </c>
      <c r="E23" s="828">
        <v>50</v>
      </c>
      <c r="F23" s="828">
        <v>65</v>
      </c>
      <c r="G23" s="828">
        <v>63</v>
      </c>
      <c r="H23" s="828">
        <v>34</v>
      </c>
      <c r="I23" s="828">
        <v>33</v>
      </c>
      <c r="J23" s="828">
        <v>311</v>
      </c>
      <c r="K23" s="828">
        <v>58</v>
      </c>
      <c r="L23" s="828">
        <v>32</v>
      </c>
      <c r="M23" s="828">
        <v>36</v>
      </c>
      <c r="N23" s="828">
        <v>56</v>
      </c>
      <c r="O23" s="828">
        <v>68</v>
      </c>
      <c r="P23" s="828">
        <v>60</v>
      </c>
      <c r="Q23" s="828">
        <v>91</v>
      </c>
      <c r="R23" s="395" t="s">
        <v>504</v>
      </c>
    </row>
    <row r="24" spans="1:18" s="392" customFormat="1" ht="19.5" customHeight="1">
      <c r="A24" s="195" t="s">
        <v>505</v>
      </c>
      <c r="B24" s="829">
        <v>1481</v>
      </c>
      <c r="C24" s="829">
        <v>383</v>
      </c>
      <c r="D24" s="829">
        <v>117</v>
      </c>
      <c r="E24" s="829">
        <v>42</v>
      </c>
      <c r="F24" s="829">
        <v>70</v>
      </c>
      <c r="G24" s="829">
        <v>64</v>
      </c>
      <c r="H24" s="829">
        <v>27</v>
      </c>
      <c r="I24" s="829">
        <v>32</v>
      </c>
      <c r="J24" s="829">
        <v>348</v>
      </c>
      <c r="K24" s="829">
        <v>37</v>
      </c>
      <c r="L24" s="829">
        <v>32</v>
      </c>
      <c r="M24" s="829">
        <v>40</v>
      </c>
      <c r="N24" s="829">
        <v>40</v>
      </c>
      <c r="O24" s="829">
        <v>87</v>
      </c>
      <c r="P24" s="829">
        <v>68</v>
      </c>
      <c r="Q24" s="829">
        <v>94</v>
      </c>
      <c r="R24" s="396" t="s">
        <v>506</v>
      </c>
    </row>
    <row r="25" spans="1:18" s="196" customFormat="1" ht="12.75" customHeight="1">
      <c r="A25" s="620" t="s">
        <v>883</v>
      </c>
      <c r="B25" s="621"/>
      <c r="C25" s="621"/>
      <c r="I25" s="264"/>
      <c r="J25" s="264"/>
      <c r="K25" s="261"/>
      <c r="L25" s="261"/>
      <c r="M25" s="626" t="s">
        <v>885</v>
      </c>
      <c r="N25" s="627"/>
      <c r="O25" s="627"/>
      <c r="P25" s="627"/>
      <c r="Q25" s="627"/>
      <c r="R25" s="627"/>
    </row>
    <row r="26" s="152" customFormat="1" ht="12.75">
      <c r="A26" s="152" t="s">
        <v>739</v>
      </c>
    </row>
  </sheetData>
  <mergeCells count="6">
    <mergeCell ref="A25:C25"/>
    <mergeCell ref="M25:R25"/>
    <mergeCell ref="A1:R1"/>
    <mergeCell ref="A2:R2"/>
    <mergeCell ref="A4:A6"/>
    <mergeCell ref="R4:R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SheetLayoutView="100" workbookViewId="0" topLeftCell="A7">
      <selection activeCell="F16" sqref="F16"/>
    </sheetView>
  </sheetViews>
  <sheetFormatPr defaultColWidth="8.88671875" defaultRowHeight="13.5"/>
  <cols>
    <col min="1" max="1" width="9.6640625" style="289" customWidth="1"/>
    <col min="2" max="2" width="9.21484375" style="289" bestFit="1" customWidth="1"/>
    <col min="3" max="3" width="6.99609375" style="289" customWidth="1"/>
    <col min="4" max="4" width="7.4453125" style="289" customWidth="1"/>
    <col min="5" max="5" width="6.77734375" style="289" bestFit="1" customWidth="1"/>
    <col min="6" max="6" width="8.21484375" style="289" bestFit="1" customWidth="1"/>
    <col min="7" max="8" width="6.99609375" style="289" bestFit="1" customWidth="1"/>
    <col min="9" max="9" width="6.77734375" style="289" bestFit="1" customWidth="1"/>
    <col min="10" max="10" width="8.4453125" style="289" bestFit="1" customWidth="1"/>
    <col min="11" max="11" width="6.10546875" style="289" customWidth="1"/>
    <col min="12" max="13" width="6.77734375" style="289" bestFit="1" customWidth="1"/>
    <col min="14" max="14" width="5.77734375" style="289" customWidth="1"/>
    <col min="15" max="15" width="7.4453125" style="289" customWidth="1"/>
    <col min="16" max="16" width="5.88671875" style="289" customWidth="1"/>
    <col min="17" max="17" width="7.4453125" style="289" customWidth="1"/>
    <col min="18" max="18" width="9.10546875" style="289" customWidth="1"/>
    <col min="19" max="16384" width="8.88671875" style="289" customWidth="1"/>
  </cols>
  <sheetData>
    <row r="1" spans="1:18" s="668" customFormat="1" ht="32.25" customHeight="1">
      <c r="A1" s="803" t="s">
        <v>507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</row>
    <row r="2" spans="1:18" s="668" customFormat="1" ht="17.25" customHeight="1">
      <c r="A2" s="804" t="s">
        <v>508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</row>
    <row r="3" spans="1:18" s="668" customFormat="1" ht="15.75" customHeight="1">
      <c r="A3" s="805" t="s">
        <v>40</v>
      </c>
      <c r="D3" s="706"/>
      <c r="R3" s="807" t="s">
        <v>353</v>
      </c>
    </row>
    <row r="4" spans="1:18" s="668" customFormat="1" ht="18" customHeight="1">
      <c r="A4" s="823" t="s">
        <v>43</v>
      </c>
      <c r="B4" s="809" t="s">
        <v>446</v>
      </c>
      <c r="C4" s="810" t="s">
        <v>477</v>
      </c>
      <c r="D4" s="810" t="s">
        <v>447</v>
      </c>
      <c r="E4" s="810" t="s">
        <v>448</v>
      </c>
      <c r="F4" s="810" t="s">
        <v>449</v>
      </c>
      <c r="G4" s="810" t="s">
        <v>450</v>
      </c>
      <c r="H4" s="810" t="s">
        <v>451</v>
      </c>
      <c r="I4" s="810" t="s">
        <v>452</v>
      </c>
      <c r="J4" s="810" t="s">
        <v>453</v>
      </c>
      <c r="K4" s="810" t="s">
        <v>454</v>
      </c>
      <c r="L4" s="810" t="s">
        <v>455</v>
      </c>
      <c r="M4" s="810" t="s">
        <v>456</v>
      </c>
      <c r="N4" s="810" t="s">
        <v>457</v>
      </c>
      <c r="O4" s="810" t="s">
        <v>458</v>
      </c>
      <c r="P4" s="810" t="s">
        <v>459</v>
      </c>
      <c r="Q4" s="810" t="s">
        <v>460</v>
      </c>
      <c r="R4" s="811" t="s">
        <v>42</v>
      </c>
    </row>
    <row r="5" spans="1:18" s="668" customFormat="1" ht="18" customHeight="1">
      <c r="A5" s="812"/>
      <c r="B5" s="813" t="s">
        <v>472</v>
      </c>
      <c r="C5" s="814" t="s">
        <v>478</v>
      </c>
      <c r="D5" s="814" t="s">
        <v>461</v>
      </c>
      <c r="E5" s="814" t="s">
        <v>462</v>
      </c>
      <c r="F5" s="814" t="s">
        <v>463</v>
      </c>
      <c r="G5" s="814" t="s">
        <v>464</v>
      </c>
      <c r="H5" s="814" t="s">
        <v>465</v>
      </c>
      <c r="I5" s="814" t="s">
        <v>466</v>
      </c>
      <c r="J5" s="814" t="s">
        <v>467</v>
      </c>
      <c r="K5" s="814" t="s">
        <v>468</v>
      </c>
      <c r="L5" s="814" t="s">
        <v>469</v>
      </c>
      <c r="M5" s="814" t="s">
        <v>469</v>
      </c>
      <c r="N5" s="814" t="s">
        <v>470</v>
      </c>
      <c r="O5" s="814" t="s">
        <v>470</v>
      </c>
      <c r="P5" s="814" t="s">
        <v>471</v>
      </c>
      <c r="Q5" s="814" t="s">
        <v>471</v>
      </c>
      <c r="R5" s="815"/>
    </row>
    <row r="6" spans="1:18" s="668" customFormat="1" ht="19.5" customHeight="1">
      <c r="A6" s="816"/>
      <c r="B6" s="824"/>
      <c r="C6" s="820" t="s">
        <v>479</v>
      </c>
      <c r="D6" s="819"/>
      <c r="E6" s="819"/>
      <c r="F6" s="819"/>
      <c r="G6" s="819"/>
      <c r="H6" s="819"/>
      <c r="I6" s="819"/>
      <c r="J6" s="819"/>
      <c r="K6" s="820" t="s">
        <v>473</v>
      </c>
      <c r="L6" s="820" t="s">
        <v>474</v>
      </c>
      <c r="M6" s="820" t="s">
        <v>475</v>
      </c>
      <c r="N6" s="820" t="s">
        <v>474</v>
      </c>
      <c r="O6" s="820" t="s">
        <v>475</v>
      </c>
      <c r="P6" s="821" t="s">
        <v>480</v>
      </c>
      <c r="Q6" s="820" t="s">
        <v>475</v>
      </c>
      <c r="R6" s="822"/>
    </row>
    <row r="7" spans="1:18" s="392" customFormat="1" ht="19.5" customHeight="1">
      <c r="A7" s="323" t="s">
        <v>420</v>
      </c>
      <c r="B7" s="825">
        <f>SUM(C7:Q7)</f>
        <v>22008</v>
      </c>
      <c r="C7" s="346">
        <v>6271</v>
      </c>
      <c r="D7" s="346">
        <v>2175</v>
      </c>
      <c r="E7" s="346">
        <v>709</v>
      </c>
      <c r="F7" s="346">
        <v>1030</v>
      </c>
      <c r="G7" s="346">
        <v>852</v>
      </c>
      <c r="H7" s="346">
        <v>457</v>
      </c>
      <c r="I7" s="346">
        <v>440</v>
      </c>
      <c r="J7" s="346">
        <v>4367</v>
      </c>
      <c r="K7" s="346">
        <v>585</v>
      </c>
      <c r="L7" s="346">
        <v>402</v>
      </c>
      <c r="M7" s="346">
        <v>574</v>
      </c>
      <c r="N7" s="346">
        <v>701</v>
      </c>
      <c r="O7" s="346">
        <v>1304</v>
      </c>
      <c r="P7" s="346">
        <v>815</v>
      </c>
      <c r="Q7" s="346">
        <v>1326</v>
      </c>
      <c r="R7" s="391" t="s">
        <v>420</v>
      </c>
    </row>
    <row r="8" spans="1:18" s="392" customFormat="1" ht="19.5" customHeight="1">
      <c r="A8" s="323" t="s">
        <v>421</v>
      </c>
      <c r="B8" s="825">
        <f>SUM(C8:Q8)</f>
        <v>22796</v>
      </c>
      <c r="C8" s="346">
        <v>6492</v>
      </c>
      <c r="D8" s="346">
        <v>2065</v>
      </c>
      <c r="E8" s="346">
        <v>762</v>
      </c>
      <c r="F8" s="346">
        <v>1236</v>
      </c>
      <c r="G8" s="346">
        <v>862</v>
      </c>
      <c r="H8" s="346">
        <v>482</v>
      </c>
      <c r="I8" s="346">
        <v>469</v>
      </c>
      <c r="J8" s="346">
        <v>4640</v>
      </c>
      <c r="K8" s="346">
        <v>520</v>
      </c>
      <c r="L8" s="346">
        <v>407</v>
      </c>
      <c r="M8" s="346">
        <v>566</v>
      </c>
      <c r="N8" s="346">
        <v>622</v>
      </c>
      <c r="O8" s="346">
        <v>1293</v>
      </c>
      <c r="P8" s="346">
        <v>793</v>
      </c>
      <c r="Q8" s="346">
        <v>1587</v>
      </c>
      <c r="R8" s="391" t="s">
        <v>421</v>
      </c>
    </row>
    <row r="9" spans="1:18" s="392" customFormat="1" ht="19.5" customHeight="1">
      <c r="A9" s="323" t="s">
        <v>422</v>
      </c>
      <c r="B9" s="825">
        <f>SUM(C9:Q9)</f>
        <v>24004</v>
      </c>
      <c r="C9" s="346">
        <v>6641</v>
      </c>
      <c r="D9" s="346">
        <v>2216</v>
      </c>
      <c r="E9" s="346">
        <v>738</v>
      </c>
      <c r="F9" s="346">
        <v>1255</v>
      </c>
      <c r="G9" s="346">
        <v>804</v>
      </c>
      <c r="H9" s="346">
        <v>554</v>
      </c>
      <c r="I9" s="346">
        <v>466</v>
      </c>
      <c r="J9" s="346">
        <v>5187</v>
      </c>
      <c r="K9" s="346">
        <v>606</v>
      </c>
      <c r="L9" s="346">
        <v>481</v>
      </c>
      <c r="M9" s="346">
        <v>717</v>
      </c>
      <c r="N9" s="346">
        <v>788</v>
      </c>
      <c r="O9" s="346">
        <v>1299</v>
      </c>
      <c r="P9" s="346">
        <v>757</v>
      </c>
      <c r="Q9" s="346">
        <v>1495</v>
      </c>
      <c r="R9" s="391" t="s">
        <v>422</v>
      </c>
    </row>
    <row r="10" spans="1:18" s="392" customFormat="1" ht="19.5" customHeight="1">
      <c r="A10" s="323" t="s">
        <v>423</v>
      </c>
      <c r="B10" s="825">
        <f>SUM(C10:Q10)</f>
        <v>23109</v>
      </c>
      <c r="C10" s="346">
        <v>6290</v>
      </c>
      <c r="D10" s="346">
        <v>2115</v>
      </c>
      <c r="E10" s="346">
        <v>657</v>
      </c>
      <c r="F10" s="346">
        <v>1196</v>
      </c>
      <c r="G10" s="346">
        <v>843</v>
      </c>
      <c r="H10" s="346">
        <v>515</v>
      </c>
      <c r="I10" s="346">
        <v>407</v>
      </c>
      <c r="J10" s="346">
        <v>5075</v>
      </c>
      <c r="K10" s="346">
        <v>545</v>
      </c>
      <c r="L10" s="346">
        <v>519</v>
      </c>
      <c r="M10" s="346">
        <v>814</v>
      </c>
      <c r="N10" s="346">
        <v>628</v>
      </c>
      <c r="O10" s="346">
        <v>1226</v>
      </c>
      <c r="P10" s="346">
        <v>746</v>
      </c>
      <c r="Q10" s="346">
        <v>1533</v>
      </c>
      <c r="R10" s="391" t="s">
        <v>423</v>
      </c>
    </row>
    <row r="11" spans="1:18" s="392" customFormat="1" ht="19.5" customHeight="1">
      <c r="A11" s="323" t="s">
        <v>481</v>
      </c>
      <c r="B11" s="825">
        <f>SUM(C11:Q11)</f>
        <v>22964</v>
      </c>
      <c r="C11" s="346">
        <v>6129</v>
      </c>
      <c r="D11" s="346">
        <v>2045</v>
      </c>
      <c r="E11" s="346">
        <v>642</v>
      </c>
      <c r="F11" s="346">
        <v>1213</v>
      </c>
      <c r="G11" s="346">
        <v>857</v>
      </c>
      <c r="H11" s="346">
        <v>506</v>
      </c>
      <c r="I11" s="346">
        <v>417</v>
      </c>
      <c r="J11" s="346">
        <v>5213</v>
      </c>
      <c r="K11" s="346">
        <v>556</v>
      </c>
      <c r="L11" s="346">
        <v>478</v>
      </c>
      <c r="M11" s="346">
        <v>710</v>
      </c>
      <c r="N11" s="346">
        <v>633</v>
      </c>
      <c r="O11" s="346">
        <v>1234</v>
      </c>
      <c r="P11" s="346">
        <v>828</v>
      </c>
      <c r="Q11" s="346">
        <v>1503</v>
      </c>
      <c r="R11" s="391" t="s">
        <v>481</v>
      </c>
    </row>
    <row r="12" spans="1:18" s="392" customFormat="1" ht="19.5" customHeight="1">
      <c r="A12" s="378" t="s">
        <v>482</v>
      </c>
      <c r="B12" s="825">
        <f>SUM(B13:B24)</f>
        <v>24112</v>
      </c>
      <c r="C12" s="346">
        <f aca="true" t="shared" si="0" ref="C12:Q12">SUM(C13:C24)</f>
        <v>6751</v>
      </c>
      <c r="D12" s="346">
        <f t="shared" si="0"/>
        <v>2117</v>
      </c>
      <c r="E12" s="346">
        <f t="shared" si="0"/>
        <v>660</v>
      </c>
      <c r="F12" s="346">
        <f t="shared" si="0"/>
        <v>1182</v>
      </c>
      <c r="G12" s="346">
        <f t="shared" si="0"/>
        <v>920</v>
      </c>
      <c r="H12" s="346">
        <f t="shared" si="0"/>
        <v>643</v>
      </c>
      <c r="I12" s="346">
        <f t="shared" si="0"/>
        <v>427</v>
      </c>
      <c r="J12" s="346">
        <f t="shared" si="0"/>
        <v>5522</v>
      </c>
      <c r="K12" s="346">
        <f t="shared" si="0"/>
        <v>478</v>
      </c>
      <c r="L12" s="346">
        <f t="shared" si="0"/>
        <v>408</v>
      </c>
      <c r="M12" s="346">
        <f t="shared" si="0"/>
        <v>658</v>
      </c>
      <c r="N12" s="346">
        <f t="shared" si="0"/>
        <v>758</v>
      </c>
      <c r="O12" s="346">
        <f t="shared" si="0"/>
        <v>1217</v>
      </c>
      <c r="P12" s="346">
        <f t="shared" si="0"/>
        <v>828</v>
      </c>
      <c r="Q12" s="346">
        <f t="shared" si="0"/>
        <v>1543</v>
      </c>
      <c r="R12" s="393" t="s">
        <v>482</v>
      </c>
    </row>
    <row r="13" spans="1:18" s="392" customFormat="1" ht="19.5" customHeight="1">
      <c r="A13" s="323" t="s">
        <v>483</v>
      </c>
      <c r="B13" s="825">
        <v>2427</v>
      </c>
      <c r="C13" s="346">
        <v>607</v>
      </c>
      <c r="D13" s="346">
        <v>181</v>
      </c>
      <c r="E13" s="346">
        <v>82</v>
      </c>
      <c r="F13" s="346">
        <v>110</v>
      </c>
      <c r="G13" s="346">
        <v>95</v>
      </c>
      <c r="H13" s="346">
        <v>54</v>
      </c>
      <c r="I13" s="346">
        <v>42</v>
      </c>
      <c r="J13" s="346">
        <v>700</v>
      </c>
      <c r="K13" s="346">
        <v>47</v>
      </c>
      <c r="L13" s="346">
        <v>33</v>
      </c>
      <c r="M13" s="346">
        <v>66</v>
      </c>
      <c r="N13" s="346">
        <v>54</v>
      </c>
      <c r="O13" s="346">
        <v>126</v>
      </c>
      <c r="P13" s="346">
        <v>83</v>
      </c>
      <c r="Q13" s="346">
        <v>147</v>
      </c>
      <c r="R13" s="391" t="s">
        <v>484</v>
      </c>
    </row>
    <row r="14" spans="1:18" s="392" customFormat="1" ht="19.5" customHeight="1">
      <c r="A14" s="323" t="s">
        <v>485</v>
      </c>
      <c r="B14" s="825">
        <v>3142</v>
      </c>
      <c r="C14" s="346">
        <v>877</v>
      </c>
      <c r="D14" s="346">
        <v>313</v>
      </c>
      <c r="E14" s="346">
        <v>78</v>
      </c>
      <c r="F14" s="346">
        <v>140</v>
      </c>
      <c r="G14" s="346">
        <v>140</v>
      </c>
      <c r="H14" s="346">
        <v>121</v>
      </c>
      <c r="I14" s="346">
        <v>50</v>
      </c>
      <c r="J14" s="346">
        <v>676</v>
      </c>
      <c r="K14" s="346">
        <v>62</v>
      </c>
      <c r="L14" s="346">
        <v>45</v>
      </c>
      <c r="M14" s="346">
        <v>88</v>
      </c>
      <c r="N14" s="346">
        <v>103</v>
      </c>
      <c r="O14" s="346">
        <v>106</v>
      </c>
      <c r="P14" s="346">
        <v>129</v>
      </c>
      <c r="Q14" s="346">
        <v>214</v>
      </c>
      <c r="R14" s="391" t="s">
        <v>486</v>
      </c>
    </row>
    <row r="15" spans="1:18" s="392" customFormat="1" ht="19.5" customHeight="1">
      <c r="A15" s="323" t="s">
        <v>487</v>
      </c>
      <c r="B15" s="825">
        <v>2285</v>
      </c>
      <c r="C15" s="346">
        <v>625</v>
      </c>
      <c r="D15" s="346">
        <v>207</v>
      </c>
      <c r="E15" s="346">
        <v>71</v>
      </c>
      <c r="F15" s="346">
        <v>120</v>
      </c>
      <c r="G15" s="346">
        <v>93</v>
      </c>
      <c r="H15" s="346">
        <v>54</v>
      </c>
      <c r="I15" s="346">
        <v>42</v>
      </c>
      <c r="J15" s="346">
        <v>484</v>
      </c>
      <c r="K15" s="346">
        <v>59</v>
      </c>
      <c r="L15" s="346">
        <v>43</v>
      </c>
      <c r="M15" s="346">
        <v>55</v>
      </c>
      <c r="N15" s="346">
        <v>66</v>
      </c>
      <c r="O15" s="346">
        <v>123</v>
      </c>
      <c r="P15" s="346">
        <v>87</v>
      </c>
      <c r="Q15" s="346">
        <v>156</v>
      </c>
      <c r="R15" s="391" t="s">
        <v>488</v>
      </c>
    </row>
    <row r="16" spans="1:18" s="392" customFormat="1" ht="19.5" customHeight="1">
      <c r="A16" s="323" t="s">
        <v>489</v>
      </c>
      <c r="B16" s="825">
        <v>1705</v>
      </c>
      <c r="C16" s="346">
        <v>499</v>
      </c>
      <c r="D16" s="346">
        <v>155</v>
      </c>
      <c r="E16" s="346">
        <v>43</v>
      </c>
      <c r="F16" s="346">
        <v>74</v>
      </c>
      <c r="G16" s="346">
        <v>56</v>
      </c>
      <c r="H16" s="346">
        <v>43</v>
      </c>
      <c r="I16" s="346">
        <v>36</v>
      </c>
      <c r="J16" s="346">
        <v>355</v>
      </c>
      <c r="K16" s="346">
        <v>32</v>
      </c>
      <c r="L16" s="346">
        <v>24</v>
      </c>
      <c r="M16" s="346">
        <v>71</v>
      </c>
      <c r="N16" s="346">
        <v>40</v>
      </c>
      <c r="O16" s="346">
        <v>104</v>
      </c>
      <c r="P16" s="346">
        <v>68</v>
      </c>
      <c r="Q16" s="346">
        <v>105</v>
      </c>
      <c r="R16" s="391" t="s">
        <v>490</v>
      </c>
    </row>
    <row r="17" spans="1:18" s="392" customFormat="1" ht="19.5" customHeight="1">
      <c r="A17" s="323" t="s">
        <v>491</v>
      </c>
      <c r="B17" s="825">
        <v>1687</v>
      </c>
      <c r="C17" s="346">
        <v>491</v>
      </c>
      <c r="D17" s="346">
        <v>164</v>
      </c>
      <c r="E17" s="346">
        <v>48</v>
      </c>
      <c r="F17" s="346">
        <v>101</v>
      </c>
      <c r="G17" s="346">
        <v>78</v>
      </c>
      <c r="H17" s="346">
        <v>59</v>
      </c>
      <c r="I17" s="346">
        <v>27</v>
      </c>
      <c r="J17" s="346">
        <v>326</v>
      </c>
      <c r="K17" s="346">
        <v>22</v>
      </c>
      <c r="L17" s="346">
        <v>31</v>
      </c>
      <c r="M17" s="346">
        <v>45</v>
      </c>
      <c r="N17" s="346">
        <v>45</v>
      </c>
      <c r="O17" s="346">
        <v>93</v>
      </c>
      <c r="P17" s="346">
        <v>54</v>
      </c>
      <c r="Q17" s="346">
        <v>103</v>
      </c>
      <c r="R17" s="391" t="s">
        <v>492</v>
      </c>
    </row>
    <row r="18" spans="1:18" s="392" customFormat="1" ht="19.5" customHeight="1">
      <c r="A18" s="323" t="s">
        <v>493</v>
      </c>
      <c r="B18" s="825">
        <v>1727</v>
      </c>
      <c r="C18" s="346">
        <v>503</v>
      </c>
      <c r="D18" s="346">
        <v>138</v>
      </c>
      <c r="E18" s="346">
        <v>36</v>
      </c>
      <c r="F18" s="346">
        <v>95</v>
      </c>
      <c r="G18" s="346">
        <v>53</v>
      </c>
      <c r="H18" s="346">
        <v>31</v>
      </c>
      <c r="I18" s="346">
        <v>28</v>
      </c>
      <c r="J18" s="346">
        <v>377</v>
      </c>
      <c r="K18" s="346">
        <v>28</v>
      </c>
      <c r="L18" s="346">
        <v>25</v>
      </c>
      <c r="M18" s="346">
        <v>48</v>
      </c>
      <c r="N18" s="346">
        <v>63</v>
      </c>
      <c r="O18" s="346">
        <v>99</v>
      </c>
      <c r="P18" s="346">
        <v>66</v>
      </c>
      <c r="Q18" s="346">
        <v>137</v>
      </c>
      <c r="R18" s="391" t="s">
        <v>494</v>
      </c>
    </row>
    <row r="19" spans="1:18" s="392" customFormat="1" ht="19.5" customHeight="1">
      <c r="A19" s="323" t="s">
        <v>495</v>
      </c>
      <c r="B19" s="825">
        <v>1508</v>
      </c>
      <c r="C19" s="346">
        <v>435</v>
      </c>
      <c r="D19" s="346">
        <v>118</v>
      </c>
      <c r="E19" s="346">
        <v>46</v>
      </c>
      <c r="F19" s="346">
        <v>69</v>
      </c>
      <c r="G19" s="346">
        <v>53</v>
      </c>
      <c r="H19" s="346">
        <v>48</v>
      </c>
      <c r="I19" s="346">
        <v>24</v>
      </c>
      <c r="J19" s="346">
        <v>321</v>
      </c>
      <c r="K19" s="346">
        <v>40</v>
      </c>
      <c r="L19" s="346">
        <v>37</v>
      </c>
      <c r="M19" s="346">
        <v>47</v>
      </c>
      <c r="N19" s="346">
        <v>39</v>
      </c>
      <c r="O19" s="346">
        <v>92</v>
      </c>
      <c r="P19" s="346">
        <v>44</v>
      </c>
      <c r="Q19" s="346">
        <v>95</v>
      </c>
      <c r="R19" s="391" t="s">
        <v>496</v>
      </c>
    </row>
    <row r="20" spans="1:18" s="392" customFormat="1" ht="19.5" customHeight="1">
      <c r="A20" s="323" t="s">
        <v>497</v>
      </c>
      <c r="B20" s="825">
        <v>2070</v>
      </c>
      <c r="C20" s="346">
        <v>647</v>
      </c>
      <c r="D20" s="346">
        <v>214</v>
      </c>
      <c r="E20" s="346">
        <v>66</v>
      </c>
      <c r="F20" s="346">
        <v>86</v>
      </c>
      <c r="G20" s="346">
        <v>73</v>
      </c>
      <c r="H20" s="346">
        <v>42</v>
      </c>
      <c r="I20" s="346">
        <v>48</v>
      </c>
      <c r="J20" s="346">
        <v>465</v>
      </c>
      <c r="K20" s="346">
        <v>21</v>
      </c>
      <c r="L20" s="346">
        <v>35</v>
      </c>
      <c r="M20" s="346">
        <v>41</v>
      </c>
      <c r="N20" s="346">
        <v>60</v>
      </c>
      <c r="O20" s="346">
        <v>83</v>
      </c>
      <c r="P20" s="346">
        <v>64</v>
      </c>
      <c r="Q20" s="346">
        <v>125</v>
      </c>
      <c r="R20" s="391" t="s">
        <v>498</v>
      </c>
    </row>
    <row r="21" spans="1:18" s="392" customFormat="1" ht="19.5" customHeight="1">
      <c r="A21" s="323" t="s">
        <v>499</v>
      </c>
      <c r="B21" s="825">
        <v>1870</v>
      </c>
      <c r="C21" s="346">
        <v>519</v>
      </c>
      <c r="D21" s="346">
        <v>141</v>
      </c>
      <c r="E21" s="346">
        <v>46</v>
      </c>
      <c r="F21" s="346">
        <v>81</v>
      </c>
      <c r="G21" s="346">
        <v>71</v>
      </c>
      <c r="H21" s="346">
        <v>48</v>
      </c>
      <c r="I21" s="346">
        <v>28</v>
      </c>
      <c r="J21" s="346">
        <v>418</v>
      </c>
      <c r="K21" s="346">
        <v>55</v>
      </c>
      <c r="L21" s="346">
        <v>43</v>
      </c>
      <c r="M21" s="346">
        <v>51</v>
      </c>
      <c r="N21" s="346">
        <v>62</v>
      </c>
      <c r="O21" s="346">
        <v>113</v>
      </c>
      <c r="P21" s="346">
        <v>68</v>
      </c>
      <c r="Q21" s="346">
        <v>126</v>
      </c>
      <c r="R21" s="391" t="s">
        <v>500</v>
      </c>
    </row>
    <row r="22" spans="1:18" s="392" customFormat="1" ht="19.5" customHeight="1">
      <c r="A22" s="323" t="s">
        <v>501</v>
      </c>
      <c r="B22" s="825">
        <v>1805</v>
      </c>
      <c r="C22" s="346">
        <v>494</v>
      </c>
      <c r="D22" s="346">
        <v>142</v>
      </c>
      <c r="E22" s="346">
        <v>49</v>
      </c>
      <c r="F22" s="346">
        <v>107</v>
      </c>
      <c r="G22" s="346">
        <v>57</v>
      </c>
      <c r="H22" s="346">
        <v>43</v>
      </c>
      <c r="I22" s="346">
        <v>44</v>
      </c>
      <c r="J22" s="346">
        <v>426</v>
      </c>
      <c r="K22" s="346">
        <v>41</v>
      </c>
      <c r="L22" s="346">
        <v>33</v>
      </c>
      <c r="M22" s="346">
        <v>53</v>
      </c>
      <c r="N22" s="346">
        <v>61</v>
      </c>
      <c r="O22" s="346">
        <v>102</v>
      </c>
      <c r="P22" s="346">
        <v>55</v>
      </c>
      <c r="Q22" s="346">
        <v>98</v>
      </c>
      <c r="R22" s="391" t="s">
        <v>502</v>
      </c>
    </row>
    <row r="23" spans="1:18" s="392" customFormat="1" ht="19.5" customHeight="1">
      <c r="A23" s="323" t="s">
        <v>503</v>
      </c>
      <c r="B23" s="825">
        <v>1767</v>
      </c>
      <c r="C23" s="347">
        <v>447</v>
      </c>
      <c r="D23" s="347">
        <v>168</v>
      </c>
      <c r="E23" s="347">
        <v>48</v>
      </c>
      <c r="F23" s="347">
        <v>88</v>
      </c>
      <c r="G23" s="347">
        <v>81</v>
      </c>
      <c r="H23" s="347">
        <v>36</v>
      </c>
      <c r="I23" s="347">
        <v>18</v>
      </c>
      <c r="J23" s="347">
        <v>408</v>
      </c>
      <c r="K23" s="347">
        <v>39</v>
      </c>
      <c r="L23" s="347">
        <v>33</v>
      </c>
      <c r="M23" s="347">
        <v>47</v>
      </c>
      <c r="N23" s="347">
        <v>88</v>
      </c>
      <c r="O23" s="347">
        <v>82</v>
      </c>
      <c r="P23" s="347">
        <v>57</v>
      </c>
      <c r="Q23" s="347">
        <v>127</v>
      </c>
      <c r="R23" s="395" t="s">
        <v>504</v>
      </c>
    </row>
    <row r="24" spans="1:18" s="392" customFormat="1" ht="19.5" customHeight="1">
      <c r="A24" s="195" t="s">
        <v>505</v>
      </c>
      <c r="B24" s="825">
        <v>2119</v>
      </c>
      <c r="C24" s="348">
        <v>607</v>
      </c>
      <c r="D24" s="348">
        <v>176</v>
      </c>
      <c r="E24" s="348">
        <v>47</v>
      </c>
      <c r="F24" s="348">
        <v>111</v>
      </c>
      <c r="G24" s="348">
        <v>70</v>
      </c>
      <c r="H24" s="348">
        <v>64</v>
      </c>
      <c r="I24" s="348">
        <v>40</v>
      </c>
      <c r="J24" s="348">
        <v>566</v>
      </c>
      <c r="K24" s="348">
        <v>32</v>
      </c>
      <c r="L24" s="348">
        <v>26</v>
      </c>
      <c r="M24" s="348">
        <v>46</v>
      </c>
      <c r="N24" s="348">
        <v>77</v>
      </c>
      <c r="O24" s="348">
        <v>94</v>
      </c>
      <c r="P24" s="348">
        <v>53</v>
      </c>
      <c r="Q24" s="348">
        <v>110</v>
      </c>
      <c r="R24" s="396" t="s">
        <v>506</v>
      </c>
    </row>
    <row r="25" spans="1:18" s="152" customFormat="1" ht="15.75" customHeight="1">
      <c r="A25" s="258" t="s">
        <v>884</v>
      </c>
      <c r="B25" s="397"/>
      <c r="C25" s="397"/>
      <c r="D25" s="397"/>
      <c r="E25" s="338"/>
      <c r="I25" s="398"/>
      <c r="J25" s="628" t="s">
        <v>885</v>
      </c>
      <c r="K25" s="628"/>
      <c r="L25" s="628"/>
      <c r="M25" s="628"/>
      <c r="N25" s="628"/>
      <c r="O25" s="628"/>
      <c r="P25" s="628"/>
      <c r="Q25" s="628"/>
      <c r="R25" s="628"/>
    </row>
    <row r="26" s="152" customFormat="1" ht="12.75">
      <c r="A26" s="152" t="s">
        <v>739</v>
      </c>
    </row>
  </sheetData>
  <mergeCells count="5">
    <mergeCell ref="A1:R1"/>
    <mergeCell ref="A2:R2"/>
    <mergeCell ref="A4:A6"/>
    <mergeCell ref="J25:R25"/>
    <mergeCell ref="R4:R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100" workbookViewId="0" topLeftCell="A10">
      <selection activeCell="H10" sqref="H10"/>
    </sheetView>
  </sheetViews>
  <sheetFormatPr defaultColWidth="8.88671875" defaultRowHeight="24" customHeight="1"/>
  <cols>
    <col min="1" max="1" width="11.5546875" style="305" customWidth="1"/>
    <col min="2" max="4" width="7.77734375" style="305" customWidth="1"/>
    <col min="5" max="16" width="6.5546875" style="305" customWidth="1"/>
    <col min="17" max="17" width="11.6640625" style="305" customWidth="1"/>
    <col min="18" max="16384" width="14.77734375" style="305" customWidth="1"/>
  </cols>
  <sheetData>
    <row r="1" spans="1:17" s="744" customFormat="1" ht="33.75" customHeight="1">
      <c r="A1" s="634" t="s">
        <v>71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</row>
    <row r="2" spans="1:17" s="638" customFormat="1" ht="18" customHeight="1">
      <c r="A2" s="638" t="s">
        <v>352</v>
      </c>
      <c r="P2" s="639"/>
      <c r="Q2" s="639" t="s">
        <v>353</v>
      </c>
    </row>
    <row r="3" spans="1:17" s="638" customFormat="1" ht="15.75" customHeight="1">
      <c r="A3" s="765"/>
      <c r="B3" s="833" t="s">
        <v>72</v>
      </c>
      <c r="C3" s="834"/>
      <c r="D3" s="834"/>
      <c r="E3" s="833" t="s">
        <v>73</v>
      </c>
      <c r="F3" s="834"/>
      <c r="G3" s="834"/>
      <c r="H3" s="833" t="s">
        <v>74</v>
      </c>
      <c r="I3" s="834"/>
      <c r="J3" s="834"/>
      <c r="K3" s="833" t="s">
        <v>75</v>
      </c>
      <c r="L3" s="834"/>
      <c r="M3" s="834"/>
      <c r="N3" s="833" t="s">
        <v>76</v>
      </c>
      <c r="O3" s="834"/>
      <c r="P3" s="834"/>
      <c r="Q3" s="835"/>
    </row>
    <row r="4" spans="1:17" s="638" customFormat="1" ht="15.75" customHeight="1">
      <c r="A4" s="734" t="s">
        <v>48</v>
      </c>
      <c r="B4" s="832" t="s">
        <v>390</v>
      </c>
      <c r="C4" s="832" t="s">
        <v>77</v>
      </c>
      <c r="D4" s="832" t="s">
        <v>78</v>
      </c>
      <c r="E4" s="832" t="s">
        <v>390</v>
      </c>
      <c r="F4" s="832" t="s">
        <v>77</v>
      </c>
      <c r="G4" s="832" t="s">
        <v>78</v>
      </c>
      <c r="H4" s="832" t="s">
        <v>390</v>
      </c>
      <c r="I4" s="832" t="s">
        <v>77</v>
      </c>
      <c r="J4" s="832" t="s">
        <v>78</v>
      </c>
      <c r="K4" s="832" t="s">
        <v>390</v>
      </c>
      <c r="L4" s="832" t="s">
        <v>77</v>
      </c>
      <c r="M4" s="832" t="s">
        <v>78</v>
      </c>
      <c r="N4" s="832" t="s">
        <v>390</v>
      </c>
      <c r="O4" s="832" t="s">
        <v>77</v>
      </c>
      <c r="P4" s="832" t="s">
        <v>78</v>
      </c>
      <c r="Q4" s="659" t="s">
        <v>49</v>
      </c>
    </row>
    <row r="5" spans="1:17" s="638" customFormat="1" ht="15.75" customHeight="1">
      <c r="A5" s="798"/>
      <c r="B5" s="663" t="s">
        <v>79</v>
      </c>
      <c r="C5" s="663" t="s">
        <v>80</v>
      </c>
      <c r="D5" s="663" t="s">
        <v>81</v>
      </c>
      <c r="E5" s="663" t="s">
        <v>79</v>
      </c>
      <c r="F5" s="663" t="s">
        <v>80</v>
      </c>
      <c r="G5" s="663" t="s">
        <v>81</v>
      </c>
      <c r="H5" s="663" t="s">
        <v>79</v>
      </c>
      <c r="I5" s="663" t="s">
        <v>80</v>
      </c>
      <c r="J5" s="663" t="s">
        <v>81</v>
      </c>
      <c r="K5" s="663" t="s">
        <v>79</v>
      </c>
      <c r="L5" s="663" t="s">
        <v>80</v>
      </c>
      <c r="M5" s="663" t="s">
        <v>81</v>
      </c>
      <c r="N5" s="663" t="s">
        <v>79</v>
      </c>
      <c r="O5" s="663" t="s">
        <v>80</v>
      </c>
      <c r="P5" s="663" t="s">
        <v>81</v>
      </c>
      <c r="Q5" s="836"/>
    </row>
    <row r="6" spans="1:17" s="253" customFormat="1" ht="13.5" customHeight="1">
      <c r="A6" s="388" t="s">
        <v>797</v>
      </c>
      <c r="B6" s="421">
        <f>SUM(C6:D6)</f>
        <v>599</v>
      </c>
      <c r="C6" s="421">
        <f aca="true" t="shared" si="0" ref="C6:D9">SUM(F6,I6,L6,O6,C21,F21,I21,L21,O21)</f>
        <v>284</v>
      </c>
      <c r="D6" s="421">
        <f t="shared" si="0"/>
        <v>315</v>
      </c>
      <c r="E6" s="421">
        <f>SUM(F6:G6)</f>
        <v>64</v>
      </c>
      <c r="F6" s="421">
        <v>25</v>
      </c>
      <c r="G6" s="421">
        <v>39</v>
      </c>
      <c r="H6" s="421">
        <f>SUM(I6:J6)</f>
        <v>71</v>
      </c>
      <c r="I6" s="421">
        <v>42</v>
      </c>
      <c r="J6" s="421">
        <v>29</v>
      </c>
      <c r="K6" s="421">
        <f>SUM(L6:M6)</f>
        <v>317</v>
      </c>
      <c r="L6" s="421">
        <v>128</v>
      </c>
      <c r="M6" s="421">
        <v>189</v>
      </c>
      <c r="N6" s="421">
        <f>SUM(O6:P6)</f>
        <v>48</v>
      </c>
      <c r="O6" s="421">
        <v>31</v>
      </c>
      <c r="P6" s="421">
        <v>17</v>
      </c>
      <c r="Q6" s="246" t="s">
        <v>1</v>
      </c>
    </row>
    <row r="7" spans="1:17" s="253" customFormat="1" ht="13.5" customHeight="1">
      <c r="A7" s="388" t="s">
        <v>613</v>
      </c>
      <c r="B7" s="421">
        <f>SUM(C7:D7)</f>
        <v>191</v>
      </c>
      <c r="C7" s="421">
        <f t="shared" si="0"/>
        <v>93</v>
      </c>
      <c r="D7" s="421">
        <f t="shared" si="0"/>
        <v>98</v>
      </c>
      <c r="E7" s="421">
        <f>SUM(F7:G7)</f>
        <v>26</v>
      </c>
      <c r="F7" s="421">
        <v>3</v>
      </c>
      <c r="G7" s="421">
        <v>23</v>
      </c>
      <c r="H7" s="421">
        <f>SUM(I7:J7)</f>
        <v>16</v>
      </c>
      <c r="I7" s="421">
        <v>8</v>
      </c>
      <c r="J7" s="421">
        <v>8</v>
      </c>
      <c r="K7" s="421">
        <f>SUM(L7:M7)</f>
        <v>93</v>
      </c>
      <c r="L7" s="421">
        <v>46</v>
      </c>
      <c r="M7" s="421">
        <v>47</v>
      </c>
      <c r="N7" s="421">
        <f>SUM(O7:P7)</f>
        <v>2</v>
      </c>
      <c r="O7" s="421">
        <v>1</v>
      </c>
      <c r="P7" s="421">
        <v>1</v>
      </c>
      <c r="Q7" s="247" t="s">
        <v>36</v>
      </c>
    </row>
    <row r="8" spans="1:17" s="253" customFormat="1" ht="13.5" customHeight="1">
      <c r="A8" s="388" t="s">
        <v>798</v>
      </c>
      <c r="B8" s="448">
        <f>SUM(C8:D8)</f>
        <v>790</v>
      </c>
      <c r="C8" s="448">
        <f t="shared" si="0"/>
        <v>356</v>
      </c>
      <c r="D8" s="448">
        <f t="shared" si="0"/>
        <v>434</v>
      </c>
      <c r="E8" s="448">
        <f>SUM(F8:G8)</f>
        <v>89</v>
      </c>
      <c r="F8" s="448">
        <v>36</v>
      </c>
      <c r="G8" s="448">
        <v>53</v>
      </c>
      <c r="H8" s="448">
        <f>SUM(I8:J8)</f>
        <v>87</v>
      </c>
      <c r="I8" s="448">
        <v>47</v>
      </c>
      <c r="J8" s="448">
        <v>40</v>
      </c>
      <c r="K8" s="448">
        <f>SUM(L8:M8)</f>
        <v>367</v>
      </c>
      <c r="L8" s="448">
        <v>142</v>
      </c>
      <c r="M8" s="448">
        <v>225</v>
      </c>
      <c r="N8" s="448">
        <f>SUM(O8:P8)</f>
        <v>61</v>
      </c>
      <c r="O8" s="448">
        <v>36</v>
      </c>
      <c r="P8" s="448">
        <v>25</v>
      </c>
      <c r="Q8" s="247" t="s">
        <v>2</v>
      </c>
    </row>
    <row r="9" spans="1:17" s="253" customFormat="1" ht="13.5" customHeight="1">
      <c r="A9" s="388" t="s">
        <v>614</v>
      </c>
      <c r="B9" s="448">
        <f>SUM(C9:D9)</f>
        <v>284</v>
      </c>
      <c r="C9" s="448">
        <f t="shared" si="0"/>
        <v>145</v>
      </c>
      <c r="D9" s="448">
        <f t="shared" si="0"/>
        <v>139</v>
      </c>
      <c r="E9" s="448">
        <f>SUM(F9:G9)</f>
        <v>34</v>
      </c>
      <c r="F9" s="448">
        <v>12</v>
      </c>
      <c r="G9" s="448">
        <v>22</v>
      </c>
      <c r="H9" s="448">
        <f>SUM(I9:J9)</f>
        <v>19</v>
      </c>
      <c r="I9" s="448">
        <v>9</v>
      </c>
      <c r="J9" s="448">
        <v>10</v>
      </c>
      <c r="K9" s="448">
        <f>SUM(L9:M9)</f>
        <v>152</v>
      </c>
      <c r="L9" s="448">
        <v>71</v>
      </c>
      <c r="M9" s="448">
        <v>81</v>
      </c>
      <c r="N9" s="448">
        <f>SUM(O9:P9)</f>
        <v>4</v>
      </c>
      <c r="O9" s="448">
        <v>3</v>
      </c>
      <c r="P9" s="448">
        <v>1</v>
      </c>
      <c r="Q9" s="247" t="s">
        <v>37</v>
      </c>
    </row>
    <row r="10" spans="1:17" s="253" customFormat="1" ht="13.5" customHeight="1">
      <c r="A10" s="388" t="s">
        <v>799</v>
      </c>
      <c r="B10" s="459">
        <v>784</v>
      </c>
      <c r="C10" s="459">
        <v>366</v>
      </c>
      <c r="D10" s="459">
        <v>418</v>
      </c>
      <c r="E10" s="459">
        <v>77</v>
      </c>
      <c r="F10" s="459">
        <v>30</v>
      </c>
      <c r="G10" s="459">
        <v>47</v>
      </c>
      <c r="H10" s="459">
        <v>72</v>
      </c>
      <c r="I10" s="459">
        <v>43</v>
      </c>
      <c r="J10" s="459">
        <v>29</v>
      </c>
      <c r="K10" s="459">
        <v>392</v>
      </c>
      <c r="L10" s="459">
        <v>149</v>
      </c>
      <c r="M10" s="459">
        <v>243</v>
      </c>
      <c r="N10" s="459">
        <v>56</v>
      </c>
      <c r="O10" s="459">
        <v>42</v>
      </c>
      <c r="P10" s="459">
        <v>14</v>
      </c>
      <c r="Q10" s="247" t="s">
        <v>3</v>
      </c>
    </row>
    <row r="11" spans="1:17" s="253" customFormat="1" ht="13.5" customHeight="1">
      <c r="A11" s="388" t="s">
        <v>615</v>
      </c>
      <c r="B11" s="459">
        <v>361</v>
      </c>
      <c r="C11" s="459">
        <v>207</v>
      </c>
      <c r="D11" s="459">
        <v>154</v>
      </c>
      <c r="E11" s="459">
        <v>26</v>
      </c>
      <c r="F11" s="459">
        <v>7</v>
      </c>
      <c r="G11" s="459">
        <v>19</v>
      </c>
      <c r="H11" s="459">
        <v>10</v>
      </c>
      <c r="I11" s="459">
        <v>7</v>
      </c>
      <c r="J11" s="459">
        <v>3</v>
      </c>
      <c r="K11" s="459">
        <v>145</v>
      </c>
      <c r="L11" s="459">
        <v>56</v>
      </c>
      <c r="M11" s="459">
        <v>89</v>
      </c>
      <c r="N11" s="459">
        <v>6</v>
      </c>
      <c r="O11" s="459">
        <v>3</v>
      </c>
      <c r="P11" s="459">
        <v>3</v>
      </c>
      <c r="Q11" s="247" t="s">
        <v>38</v>
      </c>
    </row>
    <row r="12" spans="1:17" s="253" customFormat="1" ht="13.5" customHeight="1">
      <c r="A12" s="388" t="s">
        <v>800</v>
      </c>
      <c r="B12" s="459">
        <v>922</v>
      </c>
      <c r="C12" s="459">
        <v>448</v>
      </c>
      <c r="D12" s="459">
        <v>474</v>
      </c>
      <c r="E12" s="459">
        <v>85</v>
      </c>
      <c r="F12" s="459">
        <v>34</v>
      </c>
      <c r="G12" s="459">
        <v>51</v>
      </c>
      <c r="H12" s="459">
        <v>72</v>
      </c>
      <c r="I12" s="459">
        <v>45</v>
      </c>
      <c r="J12" s="459">
        <v>27</v>
      </c>
      <c r="K12" s="459">
        <v>270</v>
      </c>
      <c r="L12" s="459">
        <v>88</v>
      </c>
      <c r="M12" s="459">
        <v>182</v>
      </c>
      <c r="N12" s="459">
        <v>58</v>
      </c>
      <c r="O12" s="459">
        <v>37</v>
      </c>
      <c r="P12" s="459">
        <v>21</v>
      </c>
      <c r="Q12" s="247" t="s">
        <v>4</v>
      </c>
    </row>
    <row r="13" spans="1:17" s="253" customFormat="1" ht="13.5" customHeight="1">
      <c r="A13" s="388" t="s">
        <v>616</v>
      </c>
      <c r="B13" s="459">
        <v>427</v>
      </c>
      <c r="C13" s="459">
        <v>251</v>
      </c>
      <c r="D13" s="459">
        <v>176</v>
      </c>
      <c r="E13" s="459">
        <v>26</v>
      </c>
      <c r="F13" s="459">
        <v>10</v>
      </c>
      <c r="G13" s="459">
        <v>16</v>
      </c>
      <c r="H13" s="459">
        <v>18</v>
      </c>
      <c r="I13" s="459">
        <v>11</v>
      </c>
      <c r="J13" s="459">
        <v>7</v>
      </c>
      <c r="K13" s="459">
        <v>151</v>
      </c>
      <c r="L13" s="459">
        <v>49</v>
      </c>
      <c r="M13" s="459">
        <v>102</v>
      </c>
      <c r="N13" s="459">
        <v>11</v>
      </c>
      <c r="O13" s="459">
        <v>7</v>
      </c>
      <c r="P13" s="459">
        <v>4</v>
      </c>
      <c r="Q13" s="247" t="s">
        <v>39</v>
      </c>
    </row>
    <row r="14" spans="1:17" s="253" customFormat="1" ht="13.5" customHeight="1">
      <c r="A14" s="270" t="s">
        <v>44</v>
      </c>
      <c r="B14" s="460">
        <v>1553</v>
      </c>
      <c r="C14" s="461">
        <v>797</v>
      </c>
      <c r="D14" s="461">
        <v>756</v>
      </c>
      <c r="E14" s="461">
        <v>125</v>
      </c>
      <c r="F14" s="461">
        <v>47</v>
      </c>
      <c r="G14" s="461">
        <v>78</v>
      </c>
      <c r="H14" s="461">
        <v>109</v>
      </c>
      <c r="I14" s="461">
        <v>71</v>
      </c>
      <c r="J14" s="461">
        <v>38</v>
      </c>
      <c r="K14" s="461">
        <v>542</v>
      </c>
      <c r="L14" s="461">
        <v>241</v>
      </c>
      <c r="M14" s="461">
        <v>301</v>
      </c>
      <c r="N14" s="461">
        <v>65</v>
      </c>
      <c r="O14" s="461">
        <v>45</v>
      </c>
      <c r="P14" s="461">
        <v>20</v>
      </c>
      <c r="Q14" s="271" t="s">
        <v>45</v>
      </c>
    </row>
    <row r="15" spans="1:17" s="308" customFormat="1" ht="13.5" customHeight="1">
      <c r="A15" s="399" t="s">
        <v>253</v>
      </c>
      <c r="B15" s="462">
        <f>SUM(C15:D15)</f>
        <v>2218</v>
      </c>
      <c r="C15" s="463">
        <f>SUM(F15,I15,L15,O15,C30,F30,I30,L30,O30)</f>
        <v>1226</v>
      </c>
      <c r="D15" s="463">
        <f>SUM(G15,J15,M15,P15,D30,G30,J30,M30,P30)</f>
        <v>992</v>
      </c>
      <c r="E15" s="463">
        <f>SUM(F15:G15)</f>
        <v>125</v>
      </c>
      <c r="F15" s="463">
        <v>47</v>
      </c>
      <c r="G15" s="463">
        <v>78</v>
      </c>
      <c r="H15" s="463">
        <f>SUM(I15:J15)</f>
        <v>151</v>
      </c>
      <c r="I15" s="463">
        <v>92</v>
      </c>
      <c r="J15" s="463">
        <v>59</v>
      </c>
      <c r="K15" s="463">
        <f>SUM(L15:M15)</f>
        <v>1152</v>
      </c>
      <c r="L15" s="463">
        <v>560</v>
      </c>
      <c r="M15" s="463">
        <v>592</v>
      </c>
      <c r="N15" s="463">
        <f>SUM(O15:P15)</f>
        <v>61</v>
      </c>
      <c r="O15" s="463">
        <v>41</v>
      </c>
      <c r="P15" s="463">
        <v>20</v>
      </c>
      <c r="Q15" s="400" t="s">
        <v>253</v>
      </c>
    </row>
    <row r="16" s="253" customFormat="1" ht="9.75" customHeight="1">
      <c r="Q16" s="376"/>
    </row>
    <row r="17" s="253" customFormat="1" ht="11.25" customHeight="1" hidden="1">
      <c r="Q17" s="376"/>
    </row>
    <row r="18" spans="1:17" s="638" customFormat="1" ht="15.75" customHeight="1">
      <c r="A18" s="765"/>
      <c r="B18" s="830" t="s">
        <v>82</v>
      </c>
      <c r="C18" s="728"/>
      <c r="D18" s="727"/>
      <c r="E18" s="830" t="s">
        <v>83</v>
      </c>
      <c r="F18" s="728"/>
      <c r="G18" s="727"/>
      <c r="H18" s="830" t="s">
        <v>84</v>
      </c>
      <c r="I18" s="728"/>
      <c r="J18" s="727"/>
      <c r="K18" s="830" t="s">
        <v>85</v>
      </c>
      <c r="L18" s="728"/>
      <c r="M18" s="727"/>
      <c r="N18" s="830" t="s">
        <v>86</v>
      </c>
      <c r="O18" s="728"/>
      <c r="P18" s="727"/>
      <c r="Q18" s="768"/>
    </row>
    <row r="19" spans="1:17" s="638" customFormat="1" ht="15.75" customHeight="1">
      <c r="A19" s="734" t="s">
        <v>48</v>
      </c>
      <c r="B19" s="831" t="s">
        <v>87</v>
      </c>
      <c r="C19" s="759" t="s">
        <v>88</v>
      </c>
      <c r="D19" s="832" t="s">
        <v>89</v>
      </c>
      <c r="E19" s="831" t="s">
        <v>87</v>
      </c>
      <c r="F19" s="759" t="s">
        <v>88</v>
      </c>
      <c r="G19" s="832" t="s">
        <v>89</v>
      </c>
      <c r="H19" s="831" t="s">
        <v>87</v>
      </c>
      <c r="I19" s="759" t="s">
        <v>88</v>
      </c>
      <c r="J19" s="832" t="s">
        <v>89</v>
      </c>
      <c r="K19" s="831" t="s">
        <v>87</v>
      </c>
      <c r="L19" s="759" t="s">
        <v>88</v>
      </c>
      <c r="M19" s="832" t="s">
        <v>89</v>
      </c>
      <c r="N19" s="831" t="s">
        <v>87</v>
      </c>
      <c r="O19" s="759" t="s">
        <v>88</v>
      </c>
      <c r="P19" s="832" t="s">
        <v>89</v>
      </c>
      <c r="Q19" s="659" t="s">
        <v>49</v>
      </c>
    </row>
    <row r="20" spans="1:17" s="638" customFormat="1" ht="15.75" customHeight="1">
      <c r="A20" s="798"/>
      <c r="B20" s="664" t="s">
        <v>90</v>
      </c>
      <c r="C20" s="665" t="s">
        <v>91</v>
      </c>
      <c r="D20" s="663" t="s">
        <v>92</v>
      </c>
      <c r="E20" s="664" t="s">
        <v>90</v>
      </c>
      <c r="F20" s="665" t="s">
        <v>91</v>
      </c>
      <c r="G20" s="663" t="s">
        <v>92</v>
      </c>
      <c r="H20" s="664" t="s">
        <v>90</v>
      </c>
      <c r="I20" s="665" t="s">
        <v>91</v>
      </c>
      <c r="J20" s="663" t="s">
        <v>92</v>
      </c>
      <c r="K20" s="664" t="s">
        <v>90</v>
      </c>
      <c r="L20" s="665" t="s">
        <v>91</v>
      </c>
      <c r="M20" s="663" t="s">
        <v>92</v>
      </c>
      <c r="N20" s="664" t="s">
        <v>90</v>
      </c>
      <c r="O20" s="665" t="s">
        <v>91</v>
      </c>
      <c r="P20" s="663" t="s">
        <v>92</v>
      </c>
      <c r="Q20" s="775"/>
    </row>
    <row r="21" spans="1:17" s="253" customFormat="1" ht="15.75" customHeight="1">
      <c r="A21" s="388" t="s">
        <v>797</v>
      </c>
      <c r="B21" s="421">
        <f>SUM(C21:D21)</f>
        <v>11</v>
      </c>
      <c r="C21" s="421">
        <v>11</v>
      </c>
      <c r="D21" s="464">
        <v>0</v>
      </c>
      <c r="E21" s="421">
        <f>SUM(F21:G21)</f>
        <v>6</v>
      </c>
      <c r="F21" s="464">
        <v>0</v>
      </c>
      <c r="G21" s="421">
        <v>6</v>
      </c>
      <c r="H21" s="421">
        <f>SUM(I21:J21)</f>
        <v>16</v>
      </c>
      <c r="I21" s="421">
        <v>5</v>
      </c>
      <c r="J21" s="421">
        <v>11</v>
      </c>
      <c r="K21" s="421">
        <f>SUM(L21:M21)</f>
        <v>5</v>
      </c>
      <c r="L21" s="421">
        <v>4</v>
      </c>
      <c r="M21" s="421">
        <v>1</v>
      </c>
      <c r="N21" s="421">
        <f>SUM(O21:P21)</f>
        <v>61</v>
      </c>
      <c r="O21" s="421">
        <v>38</v>
      </c>
      <c r="P21" s="421">
        <v>23</v>
      </c>
      <c r="Q21" s="246" t="s">
        <v>1</v>
      </c>
    </row>
    <row r="22" spans="1:17" s="253" customFormat="1" ht="15.75" customHeight="1">
      <c r="A22" s="388" t="s">
        <v>613</v>
      </c>
      <c r="B22" s="421">
        <f>SUM(C22:D22)</f>
        <v>24</v>
      </c>
      <c r="C22" s="421">
        <v>19</v>
      </c>
      <c r="D22" s="421">
        <v>5</v>
      </c>
      <c r="E22" s="464">
        <f>SUM(F22:G22)</f>
        <v>0</v>
      </c>
      <c r="F22" s="464">
        <v>0</v>
      </c>
      <c r="G22" s="464">
        <v>0</v>
      </c>
      <c r="H22" s="421">
        <f>SUM(I22:J22)</f>
        <v>7</v>
      </c>
      <c r="I22" s="464">
        <v>0</v>
      </c>
      <c r="J22" s="421">
        <v>7</v>
      </c>
      <c r="K22" s="464">
        <f>SUM(L22:M22)</f>
        <v>0</v>
      </c>
      <c r="L22" s="464">
        <v>0</v>
      </c>
      <c r="M22" s="464">
        <v>0</v>
      </c>
      <c r="N22" s="421">
        <f>SUM(O22:P22)</f>
        <v>23</v>
      </c>
      <c r="O22" s="421">
        <v>16</v>
      </c>
      <c r="P22" s="421">
        <v>7</v>
      </c>
      <c r="Q22" s="247" t="s">
        <v>36</v>
      </c>
    </row>
    <row r="23" spans="1:17" s="253" customFormat="1" ht="15.75" customHeight="1">
      <c r="A23" s="388" t="s">
        <v>798</v>
      </c>
      <c r="B23" s="448">
        <f>SUM(C23:D23)</f>
        <v>25</v>
      </c>
      <c r="C23" s="448">
        <v>25</v>
      </c>
      <c r="D23" s="448">
        <v>0</v>
      </c>
      <c r="E23" s="448">
        <f>SUM(F23:G23)</f>
        <v>32</v>
      </c>
      <c r="F23" s="448">
        <v>1</v>
      </c>
      <c r="G23" s="448">
        <v>31</v>
      </c>
      <c r="H23" s="448">
        <f>SUM(I23:J23)</f>
        <v>26</v>
      </c>
      <c r="I23" s="448">
        <v>10</v>
      </c>
      <c r="J23" s="448">
        <v>16</v>
      </c>
      <c r="K23" s="448">
        <f>SUM(L23:M23)</f>
        <v>7</v>
      </c>
      <c r="L23" s="448">
        <v>5</v>
      </c>
      <c r="M23" s="448">
        <v>2</v>
      </c>
      <c r="N23" s="448">
        <f>SUM(O23:P23)</f>
        <v>96</v>
      </c>
      <c r="O23" s="448">
        <v>54</v>
      </c>
      <c r="P23" s="448">
        <v>42</v>
      </c>
      <c r="Q23" s="247" t="s">
        <v>2</v>
      </c>
    </row>
    <row r="24" spans="1:17" s="253" customFormat="1" ht="15.75" customHeight="1">
      <c r="A24" s="388" t="s">
        <v>614</v>
      </c>
      <c r="B24" s="448">
        <f>SUM(C24:D24)</f>
        <v>29</v>
      </c>
      <c r="C24" s="448">
        <v>26</v>
      </c>
      <c r="D24" s="448">
        <v>3</v>
      </c>
      <c r="E24" s="448">
        <f>SUM(F24:G24)</f>
        <v>2</v>
      </c>
      <c r="F24" s="448">
        <v>0</v>
      </c>
      <c r="G24" s="448">
        <v>2</v>
      </c>
      <c r="H24" s="448">
        <f>SUM(I24:J24)</f>
        <v>10</v>
      </c>
      <c r="I24" s="448">
        <v>1</v>
      </c>
      <c r="J24" s="448">
        <v>9</v>
      </c>
      <c r="K24" s="448">
        <f>SUM(L24:M24)</f>
        <v>4</v>
      </c>
      <c r="L24" s="448">
        <v>2</v>
      </c>
      <c r="M24" s="448">
        <v>2</v>
      </c>
      <c r="N24" s="448">
        <f>SUM(O24:P24)</f>
        <v>30</v>
      </c>
      <c r="O24" s="448">
        <v>21</v>
      </c>
      <c r="P24" s="448">
        <v>9</v>
      </c>
      <c r="Q24" s="247" t="s">
        <v>37</v>
      </c>
    </row>
    <row r="25" spans="1:17" s="253" customFormat="1" ht="15.75" customHeight="1">
      <c r="A25" s="388" t="s">
        <v>799</v>
      </c>
      <c r="B25" s="459">
        <v>26</v>
      </c>
      <c r="C25" s="459">
        <v>26</v>
      </c>
      <c r="D25" s="459">
        <v>0</v>
      </c>
      <c r="E25" s="459">
        <v>14</v>
      </c>
      <c r="F25" s="459">
        <v>1</v>
      </c>
      <c r="G25" s="459">
        <v>13</v>
      </c>
      <c r="H25" s="459">
        <v>29</v>
      </c>
      <c r="I25" s="459">
        <v>8</v>
      </c>
      <c r="J25" s="459">
        <v>21</v>
      </c>
      <c r="K25" s="459">
        <v>9</v>
      </c>
      <c r="L25" s="459">
        <v>6</v>
      </c>
      <c r="M25" s="459">
        <v>3</v>
      </c>
      <c r="N25" s="459">
        <v>109</v>
      </c>
      <c r="O25" s="459">
        <v>61</v>
      </c>
      <c r="P25" s="459">
        <v>48</v>
      </c>
      <c r="Q25" s="247" t="s">
        <v>3</v>
      </c>
    </row>
    <row r="26" spans="1:17" s="253" customFormat="1" ht="15.75" customHeight="1">
      <c r="A26" s="388" t="s">
        <v>615</v>
      </c>
      <c r="B26" s="459">
        <v>43</v>
      </c>
      <c r="C26" s="459">
        <v>41</v>
      </c>
      <c r="D26" s="459">
        <v>2</v>
      </c>
      <c r="E26" s="459">
        <v>5</v>
      </c>
      <c r="F26" s="459">
        <v>1</v>
      </c>
      <c r="G26" s="459">
        <v>4</v>
      </c>
      <c r="H26" s="459">
        <v>17</v>
      </c>
      <c r="I26" s="459">
        <v>8</v>
      </c>
      <c r="J26" s="459">
        <v>9</v>
      </c>
      <c r="K26" s="459">
        <v>0</v>
      </c>
      <c r="L26" s="459">
        <v>0</v>
      </c>
      <c r="M26" s="459">
        <v>0</v>
      </c>
      <c r="N26" s="459">
        <v>109</v>
      </c>
      <c r="O26" s="459">
        <v>84</v>
      </c>
      <c r="P26" s="459">
        <v>25</v>
      </c>
      <c r="Q26" s="247" t="s">
        <v>38</v>
      </c>
    </row>
    <row r="27" spans="1:17" s="253" customFormat="1" ht="15.75" customHeight="1">
      <c r="A27" s="388" t="s">
        <v>800</v>
      </c>
      <c r="B27" s="459">
        <v>30</v>
      </c>
      <c r="C27" s="459">
        <v>29</v>
      </c>
      <c r="D27" s="459">
        <v>1</v>
      </c>
      <c r="E27" s="459">
        <v>15</v>
      </c>
      <c r="F27" s="459">
        <v>3</v>
      </c>
      <c r="G27" s="459">
        <v>12</v>
      </c>
      <c r="H27" s="459">
        <v>69</v>
      </c>
      <c r="I27" s="459">
        <v>46</v>
      </c>
      <c r="J27" s="459">
        <v>23</v>
      </c>
      <c r="K27" s="459">
        <v>7</v>
      </c>
      <c r="L27" s="459">
        <v>5</v>
      </c>
      <c r="M27" s="459">
        <v>2</v>
      </c>
      <c r="N27" s="459">
        <v>316</v>
      </c>
      <c r="O27" s="459">
        <v>161</v>
      </c>
      <c r="P27" s="459">
        <v>155</v>
      </c>
      <c r="Q27" s="247" t="s">
        <v>4</v>
      </c>
    </row>
    <row r="28" spans="1:17" s="253" customFormat="1" ht="15.75" customHeight="1">
      <c r="A28" s="388" t="s">
        <v>616</v>
      </c>
      <c r="B28" s="459">
        <v>60</v>
      </c>
      <c r="C28" s="459">
        <v>58</v>
      </c>
      <c r="D28" s="459">
        <v>2</v>
      </c>
      <c r="E28" s="459">
        <v>5</v>
      </c>
      <c r="F28" s="459">
        <v>1</v>
      </c>
      <c r="G28" s="459">
        <v>4</v>
      </c>
      <c r="H28" s="459">
        <v>25</v>
      </c>
      <c r="I28" s="459">
        <v>16</v>
      </c>
      <c r="J28" s="459">
        <v>9</v>
      </c>
      <c r="K28" s="459">
        <v>2</v>
      </c>
      <c r="L28" s="459">
        <v>1</v>
      </c>
      <c r="M28" s="459">
        <v>1</v>
      </c>
      <c r="N28" s="459">
        <v>129</v>
      </c>
      <c r="O28" s="459">
        <v>98</v>
      </c>
      <c r="P28" s="459">
        <v>31</v>
      </c>
      <c r="Q28" s="247" t="s">
        <v>39</v>
      </c>
    </row>
    <row r="29" spans="1:17" s="253" customFormat="1" ht="15.75" customHeight="1">
      <c r="A29" s="270" t="s">
        <v>339</v>
      </c>
      <c r="B29" s="461">
        <v>100</v>
      </c>
      <c r="C29" s="461">
        <v>99</v>
      </c>
      <c r="D29" s="461">
        <v>1</v>
      </c>
      <c r="E29" s="461">
        <v>22</v>
      </c>
      <c r="F29" s="461">
        <v>7</v>
      </c>
      <c r="G29" s="461">
        <v>15</v>
      </c>
      <c r="H29" s="461">
        <v>87</v>
      </c>
      <c r="I29" s="461">
        <v>45</v>
      </c>
      <c r="J29" s="461">
        <v>42</v>
      </c>
      <c r="K29" s="461">
        <v>7</v>
      </c>
      <c r="L29" s="461">
        <v>2</v>
      </c>
      <c r="M29" s="461">
        <v>5</v>
      </c>
      <c r="N29" s="461">
        <v>496</v>
      </c>
      <c r="O29" s="461">
        <v>240</v>
      </c>
      <c r="P29" s="461">
        <v>256</v>
      </c>
      <c r="Q29" s="271" t="s">
        <v>46</v>
      </c>
    </row>
    <row r="30" spans="1:17" s="308" customFormat="1" ht="15.75" customHeight="1">
      <c r="A30" s="399" t="s">
        <v>253</v>
      </c>
      <c r="B30" s="463">
        <f>SUM(C30:D30)</f>
        <v>128</v>
      </c>
      <c r="C30" s="463">
        <v>128</v>
      </c>
      <c r="D30" s="463">
        <v>0</v>
      </c>
      <c r="E30" s="463">
        <f>SUM(F30:G30)</f>
        <v>19</v>
      </c>
      <c r="F30" s="463">
        <v>3</v>
      </c>
      <c r="G30" s="463">
        <v>16</v>
      </c>
      <c r="H30" s="463">
        <f>SUM(I30:J30)</f>
        <v>81</v>
      </c>
      <c r="I30" s="463">
        <v>33</v>
      </c>
      <c r="J30" s="463">
        <v>48</v>
      </c>
      <c r="K30" s="463">
        <f>SUM(L30:M30)</f>
        <v>8</v>
      </c>
      <c r="L30" s="463">
        <v>6</v>
      </c>
      <c r="M30" s="463">
        <v>2</v>
      </c>
      <c r="N30" s="463">
        <f>SUM(O30:P30)</f>
        <v>493</v>
      </c>
      <c r="O30" s="463">
        <v>316</v>
      </c>
      <c r="P30" s="463">
        <v>177</v>
      </c>
      <c r="Q30" s="400" t="s">
        <v>253</v>
      </c>
    </row>
    <row r="31" spans="1:17" s="339" customFormat="1" ht="15.75" customHeight="1">
      <c r="A31" s="337" t="s">
        <v>887</v>
      </c>
      <c r="B31" s="338"/>
      <c r="C31" s="338"/>
      <c r="H31" s="630" t="s">
        <v>892</v>
      </c>
      <c r="I31" s="631"/>
      <c r="J31" s="631"/>
      <c r="K31" s="631"/>
      <c r="L31" s="631"/>
      <c r="M31" s="631"/>
      <c r="N31" s="631"/>
      <c r="O31" s="631"/>
      <c r="P31" s="631"/>
      <c r="Q31" s="631"/>
    </row>
    <row r="32" spans="1:12" s="339" customFormat="1" ht="15.75" customHeight="1">
      <c r="A32" s="629" t="s">
        <v>620</v>
      </c>
      <c r="B32" s="629"/>
      <c r="G32" s="339" t="s">
        <v>624</v>
      </c>
      <c r="L32" s="339" t="s">
        <v>50</v>
      </c>
    </row>
  </sheetData>
  <mergeCells count="13">
    <mergeCell ref="H31:Q31"/>
    <mergeCell ref="H18:J18"/>
    <mergeCell ref="K18:M18"/>
    <mergeCell ref="A32:B32"/>
    <mergeCell ref="A1:Q1"/>
    <mergeCell ref="B3:D3"/>
    <mergeCell ref="E3:G3"/>
    <mergeCell ref="H3:J3"/>
    <mergeCell ref="K3:M3"/>
    <mergeCell ref="N3:P3"/>
    <mergeCell ref="N18:P18"/>
    <mergeCell ref="B18:D18"/>
    <mergeCell ref="E18:G1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6"/>
  <sheetViews>
    <sheetView zoomScaleSheetLayoutView="100" workbookViewId="0" topLeftCell="A1">
      <selection activeCell="D11" sqref="D11"/>
    </sheetView>
  </sheetViews>
  <sheetFormatPr defaultColWidth="8.88671875" defaultRowHeight="13.5"/>
  <cols>
    <col min="1" max="1" width="7.99609375" style="0" customWidth="1"/>
    <col min="2" max="5" width="8.77734375" style="0" customWidth="1"/>
    <col min="6" max="6" width="9.88671875" style="0" bestFit="1" customWidth="1"/>
    <col min="7" max="12" width="8.77734375" style="0" customWidth="1"/>
    <col min="13" max="13" width="7.4453125" style="0" customWidth="1"/>
  </cols>
  <sheetData>
    <row r="1" spans="1:13" s="849" customFormat="1" ht="32.25" customHeight="1">
      <c r="A1" s="848" t="s">
        <v>801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</row>
    <row r="2" spans="1:12" s="668" customFormat="1" ht="18" customHeight="1">
      <c r="A2" s="805" t="s">
        <v>51</v>
      </c>
      <c r="K2" s="850" t="s">
        <v>93</v>
      </c>
      <c r="L2" s="850"/>
    </row>
    <row r="3" spans="1:13" s="744" customFormat="1" ht="21.75" customHeight="1">
      <c r="A3" s="851" t="s">
        <v>48</v>
      </c>
      <c r="B3" s="852" t="s">
        <v>802</v>
      </c>
      <c r="C3" s="853"/>
      <c r="D3" s="853"/>
      <c r="E3" s="853"/>
      <c r="F3" s="853"/>
      <c r="G3" s="853"/>
      <c r="H3" s="853"/>
      <c r="I3" s="853"/>
      <c r="J3" s="853"/>
      <c r="K3" s="853"/>
      <c r="L3" s="854"/>
      <c r="M3" s="841" t="s">
        <v>621</v>
      </c>
    </row>
    <row r="4" spans="1:13" s="744" customFormat="1" ht="5.25" customHeight="1">
      <c r="A4" s="842"/>
      <c r="B4" s="855"/>
      <c r="C4" s="856"/>
      <c r="D4" s="856"/>
      <c r="E4" s="856"/>
      <c r="F4" s="856"/>
      <c r="G4" s="856"/>
      <c r="H4" s="856"/>
      <c r="I4" s="856"/>
      <c r="J4" s="856"/>
      <c r="K4" s="856"/>
      <c r="L4" s="857"/>
      <c r="M4" s="844"/>
    </row>
    <row r="5" spans="1:13" s="744" customFormat="1" ht="21.75" customHeight="1">
      <c r="A5" s="842"/>
      <c r="B5" s="843" t="s">
        <v>446</v>
      </c>
      <c r="C5" s="843" t="s">
        <v>94</v>
      </c>
      <c r="D5" s="843" t="s">
        <v>95</v>
      </c>
      <c r="E5" s="843" t="s">
        <v>96</v>
      </c>
      <c r="F5" s="843" t="s">
        <v>97</v>
      </c>
      <c r="G5" s="843" t="s">
        <v>98</v>
      </c>
      <c r="H5" s="843" t="s">
        <v>99</v>
      </c>
      <c r="I5" s="843" t="s">
        <v>100</v>
      </c>
      <c r="J5" s="843" t="s">
        <v>101</v>
      </c>
      <c r="K5" s="843" t="s">
        <v>129</v>
      </c>
      <c r="L5" s="843" t="s">
        <v>102</v>
      </c>
      <c r="M5" s="844"/>
    </row>
    <row r="6" spans="1:13" s="744" customFormat="1" ht="21.75" customHeight="1">
      <c r="A6" s="845"/>
      <c r="B6" s="846" t="s">
        <v>472</v>
      </c>
      <c r="C6" s="846" t="s">
        <v>103</v>
      </c>
      <c r="D6" s="846" t="s">
        <v>104</v>
      </c>
      <c r="E6" s="846" t="s">
        <v>105</v>
      </c>
      <c r="F6" s="846" t="s">
        <v>106</v>
      </c>
      <c r="G6" s="846" t="s">
        <v>107</v>
      </c>
      <c r="H6" s="846" t="s">
        <v>108</v>
      </c>
      <c r="I6" s="846" t="s">
        <v>109</v>
      </c>
      <c r="J6" s="846" t="s">
        <v>110</v>
      </c>
      <c r="K6" s="846" t="s">
        <v>130</v>
      </c>
      <c r="L6" s="846" t="s">
        <v>111</v>
      </c>
      <c r="M6" s="847"/>
    </row>
    <row r="7" spans="1:13" s="29" customFormat="1" ht="51.75" customHeight="1">
      <c r="A7" s="51" t="s">
        <v>345</v>
      </c>
      <c r="B7" s="52">
        <v>231</v>
      </c>
      <c r="C7" s="50">
        <v>16</v>
      </c>
      <c r="D7" s="50">
        <v>129</v>
      </c>
      <c r="E7" s="47" t="s">
        <v>131</v>
      </c>
      <c r="F7" s="50">
        <v>15</v>
      </c>
      <c r="G7" s="50">
        <v>56</v>
      </c>
      <c r="H7" s="53" t="s">
        <v>132</v>
      </c>
      <c r="I7" s="47" t="s">
        <v>132</v>
      </c>
      <c r="J7" s="50">
        <v>2</v>
      </c>
      <c r="K7" s="50">
        <v>4</v>
      </c>
      <c r="L7" s="54">
        <v>9</v>
      </c>
      <c r="M7" s="47" t="s">
        <v>345</v>
      </c>
    </row>
    <row r="8" spans="1:13" s="29" customFormat="1" ht="51.75" customHeight="1">
      <c r="A8" s="132" t="s">
        <v>253</v>
      </c>
      <c r="B8" s="133">
        <f>SUM(C8:L8)</f>
        <v>277</v>
      </c>
      <c r="C8" s="134">
        <v>13</v>
      </c>
      <c r="D8" s="134">
        <v>119</v>
      </c>
      <c r="E8" s="134">
        <v>2</v>
      </c>
      <c r="F8" s="134">
        <v>16</v>
      </c>
      <c r="G8" s="134">
        <v>114</v>
      </c>
      <c r="H8" s="135" t="s">
        <v>369</v>
      </c>
      <c r="I8" s="134" t="s">
        <v>369</v>
      </c>
      <c r="J8" s="134">
        <v>2</v>
      </c>
      <c r="K8" s="134">
        <v>2</v>
      </c>
      <c r="L8" s="136">
        <v>9</v>
      </c>
      <c r="M8" s="132" t="s">
        <v>253</v>
      </c>
    </row>
    <row r="9" s="29" customFormat="1" ht="15.75" customHeight="1">
      <c r="A9" s="33"/>
    </row>
    <row r="10" spans="1:12" s="744" customFormat="1" ht="26.25" customHeight="1">
      <c r="A10" s="837" t="s">
        <v>47</v>
      </c>
      <c r="B10" s="838" t="s">
        <v>803</v>
      </c>
      <c r="C10" s="839"/>
      <c r="D10" s="839"/>
      <c r="E10" s="839"/>
      <c r="F10" s="839"/>
      <c r="G10" s="839"/>
      <c r="H10" s="839"/>
      <c r="I10" s="839"/>
      <c r="J10" s="839"/>
      <c r="K10" s="840"/>
      <c r="L10" s="841" t="s">
        <v>621</v>
      </c>
    </row>
    <row r="11" spans="1:12" s="744" customFormat="1" ht="29.25" customHeight="1">
      <c r="A11" s="842"/>
      <c r="B11" s="843" t="s">
        <v>446</v>
      </c>
      <c r="C11" s="843" t="s">
        <v>94</v>
      </c>
      <c r="D11" s="843" t="s">
        <v>95</v>
      </c>
      <c r="E11" s="843" t="s">
        <v>96</v>
      </c>
      <c r="F11" s="843" t="s">
        <v>112</v>
      </c>
      <c r="G11" s="843" t="s">
        <v>113</v>
      </c>
      <c r="H11" s="843" t="s">
        <v>114</v>
      </c>
      <c r="I11" s="843" t="s">
        <v>115</v>
      </c>
      <c r="J11" s="843" t="s">
        <v>116</v>
      </c>
      <c r="K11" s="843" t="s">
        <v>102</v>
      </c>
      <c r="L11" s="844"/>
    </row>
    <row r="12" spans="1:12" s="744" customFormat="1" ht="29.25" customHeight="1">
      <c r="A12" s="845"/>
      <c r="B12" s="846" t="s">
        <v>472</v>
      </c>
      <c r="C12" s="846" t="s">
        <v>103</v>
      </c>
      <c r="D12" s="846" t="s">
        <v>104</v>
      </c>
      <c r="E12" s="846" t="s">
        <v>105</v>
      </c>
      <c r="F12" s="846" t="s">
        <v>117</v>
      </c>
      <c r="G12" s="846" t="s">
        <v>118</v>
      </c>
      <c r="H12" s="846" t="s">
        <v>119</v>
      </c>
      <c r="I12" s="846" t="s">
        <v>120</v>
      </c>
      <c r="J12" s="846" t="s">
        <v>121</v>
      </c>
      <c r="K12" s="846" t="s">
        <v>111</v>
      </c>
      <c r="L12" s="847"/>
    </row>
    <row r="13" spans="1:12" s="29" customFormat="1" ht="40.5" customHeight="1">
      <c r="A13" s="51" t="s">
        <v>345</v>
      </c>
      <c r="B13" s="52">
        <v>97</v>
      </c>
      <c r="C13" s="50">
        <v>75</v>
      </c>
      <c r="D13" s="50">
        <v>8</v>
      </c>
      <c r="E13" s="50">
        <v>5</v>
      </c>
      <c r="F13" s="47" t="s">
        <v>131</v>
      </c>
      <c r="G13" s="50">
        <v>3</v>
      </c>
      <c r="H13" s="47" t="s">
        <v>131</v>
      </c>
      <c r="I13" s="47" t="s">
        <v>131</v>
      </c>
      <c r="J13" s="47" t="s">
        <v>131</v>
      </c>
      <c r="K13" s="54">
        <v>6</v>
      </c>
      <c r="L13" s="47" t="s">
        <v>345</v>
      </c>
    </row>
    <row r="14" spans="1:21" s="29" customFormat="1" ht="40.5" customHeight="1">
      <c r="A14" s="132" t="s">
        <v>253</v>
      </c>
      <c r="B14" s="137">
        <f>SUM(C14:K14)</f>
        <v>102</v>
      </c>
      <c r="C14" s="138">
        <v>73</v>
      </c>
      <c r="D14" s="138">
        <v>8</v>
      </c>
      <c r="E14" s="138">
        <v>12</v>
      </c>
      <c r="F14" s="138">
        <v>1</v>
      </c>
      <c r="G14" s="138">
        <v>1</v>
      </c>
      <c r="H14" s="138" t="s">
        <v>369</v>
      </c>
      <c r="I14" s="138">
        <v>1</v>
      </c>
      <c r="J14" s="138" t="s">
        <v>369</v>
      </c>
      <c r="K14" s="139">
        <v>6</v>
      </c>
      <c r="L14" s="132" t="s">
        <v>253</v>
      </c>
      <c r="N14" s="33"/>
      <c r="O14" s="33"/>
      <c r="P14" s="33"/>
      <c r="Q14" s="33"/>
      <c r="R14" s="33"/>
      <c r="S14" s="33"/>
      <c r="T14" s="33"/>
      <c r="U14" s="33"/>
    </row>
    <row r="15" spans="1:19" s="24" customFormat="1" ht="17.25" customHeight="1">
      <c r="A15" s="404" t="s">
        <v>884</v>
      </c>
      <c r="B15" s="586"/>
      <c r="C15" s="586"/>
      <c r="D15" s="586"/>
      <c r="J15" s="632" t="s">
        <v>804</v>
      </c>
      <c r="K15" s="632"/>
      <c r="L15" s="632"/>
      <c r="N15" s="587"/>
      <c r="O15" s="587"/>
      <c r="P15" s="587"/>
      <c r="Q15" s="587"/>
      <c r="R15" s="587"/>
      <c r="S15" s="588"/>
    </row>
    <row r="16" s="149" customFormat="1" ht="17.25" customHeight="1">
      <c r="A16" s="149" t="s">
        <v>805</v>
      </c>
    </row>
  </sheetData>
  <mergeCells count="9">
    <mergeCell ref="J15:L15"/>
    <mergeCell ref="A1:M1"/>
    <mergeCell ref="K2:L2"/>
    <mergeCell ref="B3:L4"/>
    <mergeCell ref="B10:K10"/>
    <mergeCell ref="L10:L12"/>
    <mergeCell ref="M3:M6"/>
    <mergeCell ref="A3:A6"/>
    <mergeCell ref="A10:A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4">
      <selection activeCell="H34" sqref="H34"/>
    </sheetView>
  </sheetViews>
  <sheetFormatPr defaultColWidth="8.88671875" defaultRowHeight="13.5"/>
  <cols>
    <col min="1" max="1" width="10.6640625" style="0" customWidth="1"/>
    <col min="2" max="13" width="8.21484375" style="0" customWidth="1"/>
    <col min="14" max="14" width="9.5546875" style="0" customWidth="1"/>
  </cols>
  <sheetData>
    <row r="1" spans="1:14" s="859" customFormat="1" ht="48.75" customHeight="1">
      <c r="A1" s="858" t="s">
        <v>128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</row>
    <row r="2" spans="1:14" s="668" customFormat="1" ht="18" customHeight="1">
      <c r="A2" s="860" t="s">
        <v>51</v>
      </c>
      <c r="M2" s="861" t="s">
        <v>52</v>
      </c>
      <c r="N2" s="861"/>
    </row>
    <row r="3" spans="1:14" s="638" customFormat="1" ht="34.5" customHeight="1">
      <c r="A3" s="808" t="s">
        <v>53</v>
      </c>
      <c r="B3" s="838" t="s">
        <v>56</v>
      </c>
      <c r="C3" s="862"/>
      <c r="D3" s="862"/>
      <c r="E3" s="862"/>
      <c r="F3" s="862"/>
      <c r="G3" s="863"/>
      <c r="H3" s="838" t="s">
        <v>57</v>
      </c>
      <c r="I3" s="862"/>
      <c r="J3" s="862"/>
      <c r="K3" s="862"/>
      <c r="L3" s="862"/>
      <c r="M3" s="863"/>
      <c r="N3" s="864"/>
    </row>
    <row r="4" spans="1:14" s="638" customFormat="1" ht="38.25" customHeight="1">
      <c r="A4" s="812"/>
      <c r="B4" s="838" t="s">
        <v>58</v>
      </c>
      <c r="C4" s="862"/>
      <c r="D4" s="862"/>
      <c r="E4" s="862"/>
      <c r="F4" s="862"/>
      <c r="G4" s="863"/>
      <c r="H4" s="838" t="s">
        <v>59</v>
      </c>
      <c r="I4" s="862"/>
      <c r="J4" s="862"/>
      <c r="K4" s="862"/>
      <c r="L4" s="862"/>
      <c r="M4" s="863"/>
      <c r="N4" s="865" t="s">
        <v>54</v>
      </c>
    </row>
    <row r="5" spans="1:14" s="638" customFormat="1" ht="27.75" customHeight="1">
      <c r="A5" s="812"/>
      <c r="B5" s="843" t="s">
        <v>446</v>
      </c>
      <c r="C5" s="843" t="s">
        <v>122</v>
      </c>
      <c r="D5" s="866" t="s">
        <v>123</v>
      </c>
      <c r="E5" s="867" t="s">
        <v>60</v>
      </c>
      <c r="F5" s="868" t="s">
        <v>60</v>
      </c>
      <c r="G5" s="843" t="s">
        <v>124</v>
      </c>
      <c r="H5" s="843" t="s">
        <v>446</v>
      </c>
      <c r="I5" s="843" t="s">
        <v>122</v>
      </c>
      <c r="J5" s="866" t="s">
        <v>123</v>
      </c>
      <c r="K5" s="867" t="s">
        <v>60</v>
      </c>
      <c r="L5" s="868" t="s">
        <v>60</v>
      </c>
      <c r="M5" s="843" t="s">
        <v>124</v>
      </c>
      <c r="N5" s="865" t="s">
        <v>55</v>
      </c>
    </row>
    <row r="6" spans="1:14" s="638" customFormat="1" ht="45.75" customHeight="1">
      <c r="A6" s="816"/>
      <c r="B6" s="846" t="s">
        <v>472</v>
      </c>
      <c r="C6" s="846" t="s">
        <v>125</v>
      </c>
      <c r="D6" s="846" t="s">
        <v>126</v>
      </c>
      <c r="E6" s="869" t="s">
        <v>61</v>
      </c>
      <c r="F6" s="869" t="s">
        <v>62</v>
      </c>
      <c r="G6" s="846" t="s">
        <v>127</v>
      </c>
      <c r="H6" s="846" t="s">
        <v>472</v>
      </c>
      <c r="I6" s="846" t="s">
        <v>125</v>
      </c>
      <c r="J6" s="846" t="s">
        <v>126</v>
      </c>
      <c r="K6" s="869" t="s">
        <v>61</v>
      </c>
      <c r="L6" s="869" t="s">
        <v>62</v>
      </c>
      <c r="M6" s="846" t="s">
        <v>127</v>
      </c>
      <c r="N6" s="870"/>
    </row>
    <row r="7" spans="1:14" s="253" customFormat="1" ht="22.5" customHeight="1">
      <c r="A7" s="465" t="s">
        <v>345</v>
      </c>
      <c r="B7" s="470">
        <v>231</v>
      </c>
      <c r="C7" s="470">
        <v>144</v>
      </c>
      <c r="D7" s="470">
        <v>83</v>
      </c>
      <c r="E7" s="470">
        <v>7</v>
      </c>
      <c r="F7" s="470">
        <v>76</v>
      </c>
      <c r="G7" s="470">
        <v>4</v>
      </c>
      <c r="H7" s="471">
        <v>97</v>
      </c>
      <c r="I7" s="470">
        <v>50</v>
      </c>
      <c r="J7" s="470">
        <v>44</v>
      </c>
      <c r="K7" s="470">
        <v>5</v>
      </c>
      <c r="L7" s="470">
        <v>39</v>
      </c>
      <c r="M7" s="472">
        <v>3</v>
      </c>
      <c r="N7" s="272" t="s">
        <v>345</v>
      </c>
    </row>
    <row r="8" spans="1:14" s="466" customFormat="1" ht="22.5" customHeight="1">
      <c r="A8" s="48" t="s">
        <v>63</v>
      </c>
      <c r="B8" s="473">
        <v>277</v>
      </c>
      <c r="C8" s="473">
        <v>195</v>
      </c>
      <c r="D8" s="473">
        <v>80</v>
      </c>
      <c r="E8" s="474">
        <v>6</v>
      </c>
      <c r="F8" s="474">
        <v>74</v>
      </c>
      <c r="G8" s="474">
        <v>2</v>
      </c>
      <c r="H8" s="475">
        <v>102</v>
      </c>
      <c r="I8" s="473">
        <v>54</v>
      </c>
      <c r="J8" s="473">
        <v>47</v>
      </c>
      <c r="K8" s="473">
        <v>3</v>
      </c>
      <c r="L8" s="473">
        <v>44</v>
      </c>
      <c r="M8" s="476">
        <v>1</v>
      </c>
      <c r="N8" s="49" t="s">
        <v>63</v>
      </c>
    </row>
    <row r="9" spans="1:14" s="253" customFormat="1" ht="22.5" customHeight="1">
      <c r="A9" s="467" t="s">
        <v>64</v>
      </c>
      <c r="B9" s="477">
        <v>119</v>
      </c>
      <c r="C9" s="478">
        <v>84</v>
      </c>
      <c r="D9" s="477">
        <v>34</v>
      </c>
      <c r="E9" s="478">
        <v>5</v>
      </c>
      <c r="F9" s="478">
        <v>29</v>
      </c>
      <c r="G9" s="478">
        <v>1</v>
      </c>
      <c r="H9" s="479">
        <v>8</v>
      </c>
      <c r="I9" s="477">
        <v>4</v>
      </c>
      <c r="J9" s="477">
        <v>4</v>
      </c>
      <c r="K9" s="477">
        <v>0</v>
      </c>
      <c r="L9" s="477">
        <v>4</v>
      </c>
      <c r="M9" s="480">
        <v>0</v>
      </c>
      <c r="N9" s="468" t="s">
        <v>104</v>
      </c>
    </row>
    <row r="10" spans="1:14" s="253" customFormat="1" ht="22.5" customHeight="1">
      <c r="A10" s="467" t="s">
        <v>65</v>
      </c>
      <c r="B10" s="477">
        <v>114</v>
      </c>
      <c r="C10" s="478">
        <v>82</v>
      </c>
      <c r="D10" s="477">
        <v>32</v>
      </c>
      <c r="E10" s="478">
        <v>1</v>
      </c>
      <c r="F10" s="478">
        <v>31</v>
      </c>
      <c r="G10" s="478">
        <v>0</v>
      </c>
      <c r="H10" s="479"/>
      <c r="I10" s="477"/>
      <c r="J10" s="477"/>
      <c r="K10" s="477"/>
      <c r="L10" s="477"/>
      <c r="M10" s="480"/>
      <c r="N10" s="468" t="s">
        <v>888</v>
      </c>
    </row>
    <row r="11" spans="1:14" s="253" customFormat="1" ht="22.5" customHeight="1">
      <c r="A11" s="467" t="s">
        <v>66</v>
      </c>
      <c r="B11" s="477">
        <v>13</v>
      </c>
      <c r="C11" s="478">
        <v>10</v>
      </c>
      <c r="D11" s="477">
        <v>3</v>
      </c>
      <c r="E11" s="478">
        <v>0</v>
      </c>
      <c r="F11" s="478">
        <v>3</v>
      </c>
      <c r="G11" s="478">
        <v>0</v>
      </c>
      <c r="H11" s="479">
        <v>73</v>
      </c>
      <c r="I11" s="477">
        <v>32</v>
      </c>
      <c r="J11" s="477">
        <v>40</v>
      </c>
      <c r="K11" s="477">
        <v>3</v>
      </c>
      <c r="L11" s="477">
        <v>37</v>
      </c>
      <c r="M11" s="480">
        <v>1</v>
      </c>
      <c r="N11" s="468" t="s">
        <v>103</v>
      </c>
    </row>
    <row r="12" spans="1:14" s="253" customFormat="1" ht="22.5" customHeight="1">
      <c r="A12" s="467" t="s">
        <v>67</v>
      </c>
      <c r="B12" s="477">
        <v>16</v>
      </c>
      <c r="C12" s="478">
        <v>8</v>
      </c>
      <c r="D12" s="477">
        <v>8</v>
      </c>
      <c r="E12" s="478">
        <v>0</v>
      </c>
      <c r="F12" s="478">
        <v>8</v>
      </c>
      <c r="G12" s="478">
        <v>0</v>
      </c>
      <c r="H12" s="479"/>
      <c r="I12" s="477"/>
      <c r="J12" s="477"/>
      <c r="K12" s="477"/>
      <c r="L12" s="477"/>
      <c r="M12" s="480"/>
      <c r="N12" s="468" t="s">
        <v>889</v>
      </c>
    </row>
    <row r="13" spans="1:14" s="253" customFormat="1" ht="22.5" customHeight="1">
      <c r="A13" s="467" t="s">
        <v>68</v>
      </c>
      <c r="B13" s="477">
        <v>2</v>
      </c>
      <c r="C13" s="481">
        <v>1</v>
      </c>
      <c r="D13" s="477">
        <v>1</v>
      </c>
      <c r="E13" s="478">
        <v>0</v>
      </c>
      <c r="F13" s="478">
        <v>1</v>
      </c>
      <c r="G13" s="478">
        <v>0</v>
      </c>
      <c r="H13" s="479">
        <v>12</v>
      </c>
      <c r="I13" s="477">
        <v>11</v>
      </c>
      <c r="J13" s="477">
        <v>1</v>
      </c>
      <c r="K13" s="477">
        <v>0</v>
      </c>
      <c r="L13" s="477">
        <v>1</v>
      </c>
      <c r="M13" s="480">
        <v>0</v>
      </c>
      <c r="N13" s="468" t="s">
        <v>890</v>
      </c>
    </row>
    <row r="14" spans="1:14" s="253" customFormat="1" ht="22.5" customHeight="1">
      <c r="A14" s="467" t="s">
        <v>69</v>
      </c>
      <c r="B14" s="477">
        <v>2</v>
      </c>
      <c r="C14" s="478">
        <v>1</v>
      </c>
      <c r="D14" s="477">
        <v>1</v>
      </c>
      <c r="E14" s="478">
        <v>0</v>
      </c>
      <c r="F14" s="478">
        <v>1</v>
      </c>
      <c r="G14" s="478">
        <v>0</v>
      </c>
      <c r="H14" s="479">
        <v>1</v>
      </c>
      <c r="I14" s="477">
        <v>1</v>
      </c>
      <c r="J14" s="477">
        <v>0</v>
      </c>
      <c r="K14" s="477">
        <v>0</v>
      </c>
      <c r="L14" s="477">
        <v>0</v>
      </c>
      <c r="M14" s="480">
        <v>0</v>
      </c>
      <c r="N14" s="468" t="s">
        <v>891</v>
      </c>
    </row>
    <row r="15" spans="1:14" s="253" customFormat="1" ht="22.5" customHeight="1">
      <c r="A15" s="467" t="s">
        <v>70</v>
      </c>
      <c r="B15" s="482">
        <v>11</v>
      </c>
      <c r="C15" s="483">
        <v>9</v>
      </c>
      <c r="D15" s="484">
        <v>1</v>
      </c>
      <c r="E15" s="483">
        <v>0</v>
      </c>
      <c r="F15" s="483">
        <v>1</v>
      </c>
      <c r="G15" s="483">
        <v>1</v>
      </c>
      <c r="H15" s="482">
        <v>8</v>
      </c>
      <c r="I15" s="483">
        <v>6</v>
      </c>
      <c r="J15" s="483">
        <v>2</v>
      </c>
      <c r="K15" s="483">
        <v>0</v>
      </c>
      <c r="L15" s="483">
        <v>2</v>
      </c>
      <c r="M15" s="485">
        <v>0</v>
      </c>
      <c r="N15" s="469" t="s">
        <v>111</v>
      </c>
    </row>
    <row r="16" spans="1:19" s="402" customFormat="1" ht="15.75" customHeight="1">
      <c r="A16" s="404" t="s">
        <v>884</v>
      </c>
      <c r="B16" s="401"/>
      <c r="C16" s="401"/>
      <c r="D16" s="401"/>
      <c r="I16" s="633" t="s">
        <v>806</v>
      </c>
      <c r="J16" s="633"/>
      <c r="K16" s="633"/>
      <c r="L16" s="633"/>
      <c r="M16" s="633"/>
      <c r="N16" s="633"/>
      <c r="O16" s="401"/>
      <c r="P16" s="401"/>
      <c r="Q16" s="401"/>
      <c r="R16" s="401"/>
      <c r="S16" s="403"/>
    </row>
    <row r="17" s="27" customFormat="1" ht="12.75">
      <c r="A17" s="27" t="s">
        <v>625</v>
      </c>
    </row>
    <row r="20" ht="13.5">
      <c r="F20" s="46"/>
    </row>
  </sheetData>
  <mergeCells count="8">
    <mergeCell ref="I16:N16"/>
    <mergeCell ref="A1:N1"/>
    <mergeCell ref="M2:N2"/>
    <mergeCell ref="A3:A6"/>
    <mergeCell ref="B3:G3"/>
    <mergeCell ref="H3:M3"/>
    <mergeCell ref="B4:G4"/>
    <mergeCell ref="H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SheetLayoutView="100" workbookViewId="0" topLeftCell="E1">
      <selection activeCell="N13" sqref="N13"/>
    </sheetView>
  </sheetViews>
  <sheetFormatPr defaultColWidth="8.88671875" defaultRowHeight="13.5"/>
  <cols>
    <col min="1" max="1" width="12.21484375" style="0" customWidth="1"/>
    <col min="2" max="2" width="9.10546875" style="0" customWidth="1"/>
    <col min="3" max="3" width="7.6640625" style="0" customWidth="1"/>
    <col min="4" max="5" width="6.99609375" style="0" customWidth="1"/>
    <col min="6" max="6" width="8.4453125" style="0" customWidth="1"/>
    <col min="7" max="8" width="7.99609375" style="0" customWidth="1"/>
    <col min="9" max="9" width="6.99609375" style="0" customWidth="1"/>
    <col min="10" max="10" width="6.10546875" style="0" customWidth="1"/>
    <col min="11" max="11" width="5.77734375" style="0" customWidth="1"/>
    <col min="12" max="13" width="7.88671875" style="0" customWidth="1"/>
    <col min="15" max="15" width="7.6640625" style="0" customWidth="1"/>
    <col min="16" max="16" width="6.77734375" style="0" customWidth="1"/>
    <col min="17" max="17" width="7.21484375" style="0" customWidth="1"/>
  </cols>
  <sheetData>
    <row r="1" spans="1:20" ht="32.25" customHeight="1">
      <c r="A1" s="600" t="s">
        <v>262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2"/>
      <c r="S1" s="3"/>
      <c r="T1" s="3"/>
    </row>
    <row r="2" spans="1:20" s="18" customFormat="1" ht="18" customHeight="1">
      <c r="A2" s="10" t="s">
        <v>225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1"/>
      <c r="N2" s="13"/>
      <c r="O2" s="14"/>
      <c r="P2" s="11"/>
      <c r="Q2" s="15" t="s">
        <v>226</v>
      </c>
      <c r="R2" s="16"/>
      <c r="S2" s="16"/>
      <c r="T2" s="17"/>
    </row>
    <row r="3" spans="1:20" s="18" customFormat="1" ht="22.5" customHeight="1">
      <c r="A3" s="590" t="s">
        <v>757</v>
      </c>
      <c r="B3" s="498" t="s">
        <v>233</v>
      </c>
      <c r="C3" s="499"/>
      <c r="D3" s="500"/>
      <c r="E3" s="500" t="s">
        <v>231</v>
      </c>
      <c r="F3" s="500"/>
      <c r="G3" s="500"/>
      <c r="H3" s="501"/>
      <c r="I3" s="502"/>
      <c r="J3" s="500"/>
      <c r="K3" s="503"/>
      <c r="L3" s="504" t="s">
        <v>232</v>
      </c>
      <c r="M3" s="505" t="s">
        <v>227</v>
      </c>
      <c r="N3" s="601" t="s">
        <v>546</v>
      </c>
      <c r="O3" s="593" t="s">
        <v>758</v>
      </c>
      <c r="P3" s="594"/>
      <c r="Q3" s="596" t="s">
        <v>243</v>
      </c>
      <c r="R3" s="20"/>
      <c r="S3" s="20"/>
      <c r="T3" s="20"/>
    </row>
    <row r="4" spans="1:20" s="18" customFormat="1" ht="14.25">
      <c r="A4" s="591"/>
      <c r="B4" s="506"/>
      <c r="C4" s="499"/>
      <c r="D4" s="500"/>
      <c r="E4" s="507"/>
      <c r="F4" s="500"/>
      <c r="G4" s="500"/>
      <c r="H4" s="500"/>
      <c r="I4" s="499"/>
      <c r="J4" s="500"/>
      <c r="K4" s="503"/>
      <c r="L4" s="508" t="s">
        <v>234</v>
      </c>
      <c r="M4" s="489"/>
      <c r="N4" s="602"/>
      <c r="O4" s="490"/>
      <c r="P4" s="509"/>
      <c r="Q4" s="597"/>
      <c r="R4" s="20"/>
      <c r="S4" s="20"/>
      <c r="T4" s="20"/>
    </row>
    <row r="5" spans="1:20" s="18" customFormat="1" ht="14.25">
      <c r="A5" s="591"/>
      <c r="B5" s="509" t="s">
        <v>230</v>
      </c>
      <c r="C5" s="506" t="s">
        <v>235</v>
      </c>
      <c r="D5" s="505" t="s">
        <v>236</v>
      </c>
      <c r="E5" s="505" t="s">
        <v>237</v>
      </c>
      <c r="F5" s="489" t="s">
        <v>238</v>
      </c>
      <c r="G5" s="505" t="s">
        <v>236</v>
      </c>
      <c r="H5" s="505" t="s">
        <v>237</v>
      </c>
      <c r="I5" s="506" t="s">
        <v>239</v>
      </c>
      <c r="J5" s="505" t="s">
        <v>236</v>
      </c>
      <c r="K5" s="505" t="s">
        <v>237</v>
      </c>
      <c r="L5" s="488" t="s">
        <v>240</v>
      </c>
      <c r="M5" s="489" t="s">
        <v>241</v>
      </c>
      <c r="N5" s="583" t="s">
        <v>870</v>
      </c>
      <c r="O5" s="490" t="s">
        <v>240</v>
      </c>
      <c r="P5" s="505" t="s">
        <v>242</v>
      </c>
      <c r="Q5" s="597"/>
      <c r="R5" s="20"/>
      <c r="S5" s="20"/>
      <c r="T5" s="20"/>
    </row>
    <row r="6" spans="1:20" s="18" customFormat="1" ht="12" customHeight="1">
      <c r="A6" s="591"/>
      <c r="B6" s="506"/>
      <c r="C6" s="506"/>
      <c r="D6" s="489"/>
      <c r="E6" s="489"/>
      <c r="F6" s="489"/>
      <c r="G6" s="489"/>
      <c r="H6" s="489"/>
      <c r="I6" s="506"/>
      <c r="J6" s="489"/>
      <c r="K6" s="489"/>
      <c r="L6" s="488" t="s">
        <v>244</v>
      </c>
      <c r="M6" s="489" t="s">
        <v>245</v>
      </c>
      <c r="N6" s="581" t="s">
        <v>868</v>
      </c>
      <c r="O6" s="490" t="s">
        <v>246</v>
      </c>
      <c r="P6" s="510" t="s">
        <v>842</v>
      </c>
      <c r="Q6" s="597"/>
      <c r="R6" s="20"/>
      <c r="S6" s="20"/>
      <c r="T6" s="20"/>
    </row>
    <row r="7" spans="1:20" s="18" customFormat="1" ht="14.25">
      <c r="A7" s="592"/>
      <c r="B7" s="511" t="s">
        <v>228</v>
      </c>
      <c r="C7" s="512" t="s">
        <v>247</v>
      </c>
      <c r="D7" s="513" t="s">
        <v>248</v>
      </c>
      <c r="E7" s="513" t="s">
        <v>249</v>
      </c>
      <c r="F7" s="89" t="s">
        <v>866</v>
      </c>
      <c r="G7" s="89" t="s">
        <v>867</v>
      </c>
      <c r="H7" s="89" t="s">
        <v>562</v>
      </c>
      <c r="I7" s="512" t="s">
        <v>250</v>
      </c>
      <c r="J7" s="513" t="s">
        <v>248</v>
      </c>
      <c r="K7" s="513" t="s">
        <v>249</v>
      </c>
      <c r="L7" s="491" t="s">
        <v>251</v>
      </c>
      <c r="M7" s="492"/>
      <c r="N7" s="582" t="s">
        <v>869</v>
      </c>
      <c r="O7" s="493"/>
      <c r="P7" s="512" t="s">
        <v>252</v>
      </c>
      <c r="Q7" s="589"/>
      <c r="R7" s="16"/>
      <c r="S7" s="16"/>
      <c r="T7" s="16"/>
    </row>
    <row r="8" spans="1:17" s="18" customFormat="1" ht="12" customHeight="1">
      <c r="A8" s="486" t="s">
        <v>812</v>
      </c>
      <c r="B8" s="518">
        <v>61437</v>
      </c>
      <c r="C8" s="518">
        <f>D8+E8</f>
        <v>232687</v>
      </c>
      <c r="D8" s="518">
        <v>114718</v>
      </c>
      <c r="E8" s="518">
        <v>117969</v>
      </c>
      <c r="F8" s="514">
        <v>232687</v>
      </c>
      <c r="G8" s="514">
        <v>114718</v>
      </c>
      <c r="H8" s="514">
        <v>117969</v>
      </c>
      <c r="I8" s="519" t="s">
        <v>567</v>
      </c>
      <c r="J8" s="519" t="s">
        <v>567</v>
      </c>
      <c r="K8" s="519" t="s">
        <v>567</v>
      </c>
      <c r="L8" s="520">
        <v>0.0124970084633292</v>
      </c>
      <c r="M8" s="521">
        <f>C8/B8</f>
        <v>3.787408239334603</v>
      </c>
      <c r="N8" s="518">
        <v>9313</v>
      </c>
      <c r="O8" s="98">
        <f>C8/P8</f>
        <v>915.4418128885042</v>
      </c>
      <c r="P8" s="98">
        <v>254.18</v>
      </c>
      <c r="Q8" s="100" t="s">
        <v>843</v>
      </c>
    </row>
    <row r="9" spans="1:17" s="18" customFormat="1" ht="12" customHeight="1">
      <c r="A9" s="486" t="s">
        <v>813</v>
      </c>
      <c r="B9" s="522">
        <v>26784</v>
      </c>
      <c r="C9" s="522">
        <v>108805</v>
      </c>
      <c r="D9" s="522" t="s">
        <v>807</v>
      </c>
      <c r="E9" s="522" t="s">
        <v>808</v>
      </c>
      <c r="F9" s="514">
        <v>108805</v>
      </c>
      <c r="G9" s="514" t="s">
        <v>258</v>
      </c>
      <c r="H9" s="514" t="s">
        <v>259</v>
      </c>
      <c r="I9" s="519" t="s">
        <v>567</v>
      </c>
      <c r="J9" s="519" t="s">
        <v>567</v>
      </c>
      <c r="K9" s="519" t="s">
        <v>567</v>
      </c>
      <c r="L9" s="523">
        <v>-0.03577568635791638</v>
      </c>
      <c r="M9" s="521">
        <f>C9/B9</f>
        <v>4.062313321385902</v>
      </c>
      <c r="N9" s="519" t="s">
        <v>567</v>
      </c>
      <c r="O9" s="98">
        <f>C9/P9</f>
        <v>154.22176864962935</v>
      </c>
      <c r="P9" s="524">
        <v>705.51</v>
      </c>
      <c r="Q9" s="100" t="s">
        <v>843</v>
      </c>
    </row>
    <row r="10" spans="1:17" s="18" customFormat="1" ht="12" customHeight="1">
      <c r="A10" s="486" t="s">
        <v>814</v>
      </c>
      <c r="B10" s="518">
        <v>67868</v>
      </c>
      <c r="C10" s="518">
        <f>D10+E10</f>
        <v>228665</v>
      </c>
      <c r="D10" s="518">
        <v>112802</v>
      </c>
      <c r="E10" s="518">
        <v>115863</v>
      </c>
      <c r="F10" s="514">
        <f>C10-I10</f>
        <v>228459</v>
      </c>
      <c r="G10" s="514">
        <f>D10-J10</f>
        <v>112686</v>
      </c>
      <c r="H10" s="514">
        <f>E10-K10</f>
        <v>115773</v>
      </c>
      <c r="I10" s="518">
        <f>J10+K10</f>
        <v>206</v>
      </c>
      <c r="J10" s="518">
        <v>116</v>
      </c>
      <c r="K10" s="518">
        <v>90</v>
      </c>
      <c r="L10" s="523">
        <v>-0.017285022369105278</v>
      </c>
      <c r="M10" s="521">
        <f aca="true" t="shared" si="0" ref="M10:M38">C10/B10</f>
        <v>3.3692609182530795</v>
      </c>
      <c r="N10" s="518">
        <v>9969</v>
      </c>
      <c r="O10" s="98">
        <f aca="true" t="shared" si="1" ref="O10:O38">C10/P10</f>
        <v>899.6537750324586</v>
      </c>
      <c r="P10" s="98">
        <v>254.17</v>
      </c>
      <c r="Q10" s="100" t="s">
        <v>844</v>
      </c>
    </row>
    <row r="11" spans="1:17" s="18" customFormat="1" ht="12" customHeight="1">
      <c r="A11" s="486" t="s">
        <v>815</v>
      </c>
      <c r="B11" s="525">
        <v>28186</v>
      </c>
      <c r="C11" s="525">
        <f>SUM(D11:E11)</f>
        <v>100364</v>
      </c>
      <c r="D11" s="525">
        <v>48976</v>
      </c>
      <c r="E11" s="525">
        <v>51388</v>
      </c>
      <c r="F11" s="526">
        <f>SUM(G11:H11)</f>
        <v>100364</v>
      </c>
      <c r="G11" s="526">
        <v>48976</v>
      </c>
      <c r="H11" s="526">
        <v>51388</v>
      </c>
      <c r="I11" s="519" t="s">
        <v>567</v>
      </c>
      <c r="J11" s="519" t="s">
        <v>567</v>
      </c>
      <c r="K11" s="519" t="s">
        <v>567</v>
      </c>
      <c r="L11" s="523">
        <f>(C11-C8)/C8</f>
        <v>-0.568673797848612</v>
      </c>
      <c r="M11" s="521">
        <f t="shared" si="0"/>
        <v>3.5607748527637835</v>
      </c>
      <c r="N11" s="519" t="s">
        <v>567</v>
      </c>
      <c r="O11" s="98">
        <f t="shared" si="1"/>
        <v>142.2251193900832</v>
      </c>
      <c r="P11" s="527">
        <v>705.67</v>
      </c>
      <c r="Q11" s="100" t="s">
        <v>844</v>
      </c>
    </row>
    <row r="12" spans="1:17" s="18" customFormat="1" ht="12" customHeight="1">
      <c r="A12" s="486" t="s">
        <v>816</v>
      </c>
      <c r="B12" s="518">
        <v>71287</v>
      </c>
      <c r="C12" s="518">
        <f>D12+E12</f>
        <v>237774</v>
      </c>
      <c r="D12" s="518">
        <v>117397</v>
      </c>
      <c r="E12" s="518">
        <v>120377</v>
      </c>
      <c r="F12" s="514">
        <f>C12-I12</f>
        <v>237481</v>
      </c>
      <c r="G12" s="514">
        <f>D12-J12</f>
        <v>117236</v>
      </c>
      <c r="H12" s="514">
        <f>E12-K12</f>
        <v>120245</v>
      </c>
      <c r="I12" s="518">
        <f aca="true" t="shared" si="2" ref="I12:I24">J12+K12</f>
        <v>293</v>
      </c>
      <c r="J12" s="518">
        <v>161</v>
      </c>
      <c r="K12" s="518">
        <v>132</v>
      </c>
      <c r="L12" s="520">
        <f aca="true" t="shared" si="3" ref="L12:L38">(C12-C10)/C10</f>
        <v>0.039835567314630574</v>
      </c>
      <c r="M12" s="521">
        <f t="shared" si="0"/>
        <v>3.335446855667934</v>
      </c>
      <c r="N12" s="518">
        <v>10372</v>
      </c>
      <c r="O12" s="98">
        <f t="shared" si="1"/>
        <v>934.903471867259</v>
      </c>
      <c r="P12" s="98">
        <v>254.33</v>
      </c>
      <c r="Q12" s="100" t="s">
        <v>845</v>
      </c>
    </row>
    <row r="13" spans="1:17" s="18" customFormat="1" ht="12" customHeight="1">
      <c r="A13" s="486" t="s">
        <v>817</v>
      </c>
      <c r="B13" s="525">
        <v>28859</v>
      </c>
      <c r="C13" s="525">
        <f>SUM(D13:E13)</f>
        <v>100500</v>
      </c>
      <c r="D13" s="525">
        <v>49120</v>
      </c>
      <c r="E13" s="525">
        <v>51380</v>
      </c>
      <c r="F13" s="514">
        <f aca="true" t="shared" si="4" ref="F13:H38">C13-I13</f>
        <v>100447</v>
      </c>
      <c r="G13" s="514">
        <f t="shared" si="4"/>
        <v>49097</v>
      </c>
      <c r="H13" s="514">
        <f t="shared" si="4"/>
        <v>51350</v>
      </c>
      <c r="I13" s="528">
        <f>SUM(J13:K13)</f>
        <v>53</v>
      </c>
      <c r="J13" s="528">
        <v>23</v>
      </c>
      <c r="K13" s="528">
        <v>30</v>
      </c>
      <c r="L13" s="520">
        <f t="shared" si="3"/>
        <v>0.0013550675541030648</v>
      </c>
      <c r="M13" s="521">
        <f t="shared" si="0"/>
        <v>3.482449149312173</v>
      </c>
      <c r="N13" s="528">
        <v>9696</v>
      </c>
      <c r="O13" s="98">
        <f t="shared" si="1"/>
        <v>142.41784403474713</v>
      </c>
      <c r="P13" s="527">
        <v>705.67</v>
      </c>
      <c r="Q13" s="100" t="s">
        <v>845</v>
      </c>
    </row>
    <row r="14" spans="1:17" s="18" customFormat="1" ht="12" customHeight="1">
      <c r="A14" s="486" t="s">
        <v>818</v>
      </c>
      <c r="B14" s="518">
        <v>73700</v>
      </c>
      <c r="C14" s="518">
        <f>D14+E14</f>
        <v>243301</v>
      </c>
      <c r="D14" s="518">
        <v>120050</v>
      </c>
      <c r="E14" s="518">
        <v>123251</v>
      </c>
      <c r="F14" s="514">
        <f t="shared" si="4"/>
        <v>243014</v>
      </c>
      <c r="G14" s="514">
        <f t="shared" si="4"/>
        <v>119893</v>
      </c>
      <c r="H14" s="514">
        <f t="shared" si="4"/>
        <v>123121</v>
      </c>
      <c r="I14" s="518">
        <f t="shared" si="2"/>
        <v>287</v>
      </c>
      <c r="J14" s="518">
        <v>157</v>
      </c>
      <c r="K14" s="518">
        <v>130</v>
      </c>
      <c r="L14" s="520">
        <f t="shared" si="3"/>
        <v>0.02324476183266463</v>
      </c>
      <c r="M14" s="521">
        <f t="shared" si="0"/>
        <v>3.30123473541384</v>
      </c>
      <c r="N14" s="518">
        <v>10665</v>
      </c>
      <c r="O14" s="98">
        <f t="shared" si="1"/>
        <v>956.5974679562789</v>
      </c>
      <c r="P14" s="98">
        <v>254.34</v>
      </c>
      <c r="Q14" s="100" t="s">
        <v>846</v>
      </c>
    </row>
    <row r="15" spans="1:17" s="18" customFormat="1" ht="12" customHeight="1">
      <c r="A15" s="486" t="s">
        <v>819</v>
      </c>
      <c r="B15" s="525">
        <v>29411</v>
      </c>
      <c r="C15" s="525">
        <f>SUM(D15:E15)</f>
        <v>100046</v>
      </c>
      <c r="D15" s="525">
        <v>49191</v>
      </c>
      <c r="E15" s="525">
        <v>50855</v>
      </c>
      <c r="F15" s="514">
        <f t="shared" si="4"/>
        <v>99991</v>
      </c>
      <c r="G15" s="514">
        <f t="shared" si="4"/>
        <v>49167</v>
      </c>
      <c r="H15" s="514">
        <f t="shared" si="4"/>
        <v>50824</v>
      </c>
      <c r="I15" s="528">
        <f>SUM(J15:K15)</f>
        <v>55</v>
      </c>
      <c r="J15" s="528">
        <v>24</v>
      </c>
      <c r="K15" s="528">
        <v>31</v>
      </c>
      <c r="L15" s="523">
        <f t="shared" si="3"/>
        <v>-0.004517412935323383</v>
      </c>
      <c r="M15" s="521">
        <f t="shared" si="0"/>
        <v>3.401652442963517</v>
      </c>
      <c r="N15" s="528">
        <v>9830</v>
      </c>
      <c r="O15" s="98">
        <f t="shared" si="1"/>
        <v>141.73832967344336</v>
      </c>
      <c r="P15" s="527">
        <v>705.85</v>
      </c>
      <c r="Q15" s="100" t="s">
        <v>846</v>
      </c>
    </row>
    <row r="16" spans="1:17" s="18" customFormat="1" ht="12" customHeight="1">
      <c r="A16" s="486" t="s">
        <v>820</v>
      </c>
      <c r="B16" s="518">
        <v>75892</v>
      </c>
      <c r="C16" s="518">
        <f>D16+E16</f>
        <v>248872</v>
      </c>
      <c r="D16" s="518">
        <v>122740</v>
      </c>
      <c r="E16" s="518">
        <v>126132</v>
      </c>
      <c r="F16" s="514">
        <f t="shared" si="4"/>
        <v>248537</v>
      </c>
      <c r="G16" s="514">
        <f t="shared" si="4"/>
        <v>122555</v>
      </c>
      <c r="H16" s="514">
        <f t="shared" si="4"/>
        <v>125982</v>
      </c>
      <c r="I16" s="518">
        <f t="shared" si="2"/>
        <v>335</v>
      </c>
      <c r="J16" s="518">
        <v>185</v>
      </c>
      <c r="K16" s="518">
        <v>150</v>
      </c>
      <c r="L16" s="520">
        <f t="shared" si="3"/>
        <v>0.022897563100850386</v>
      </c>
      <c r="M16" s="521">
        <f t="shared" si="0"/>
        <v>3.279291624940705</v>
      </c>
      <c r="N16" s="518">
        <v>11121</v>
      </c>
      <c r="O16" s="98">
        <f t="shared" si="1"/>
        <v>978.4627481816395</v>
      </c>
      <c r="P16" s="98">
        <v>254.35</v>
      </c>
      <c r="Q16" s="100" t="s">
        <v>847</v>
      </c>
    </row>
    <row r="17" spans="1:17" s="18" customFormat="1" ht="12" customHeight="1">
      <c r="A17" s="486" t="s">
        <v>821</v>
      </c>
      <c r="B17" s="525">
        <v>29729</v>
      </c>
      <c r="C17" s="525">
        <f>SUM(D17:E17)</f>
        <v>99417</v>
      </c>
      <c r="D17" s="525">
        <v>48991</v>
      </c>
      <c r="E17" s="525">
        <v>50426</v>
      </c>
      <c r="F17" s="514">
        <f t="shared" si="4"/>
        <v>99320</v>
      </c>
      <c r="G17" s="514">
        <f t="shared" si="4"/>
        <v>48927</v>
      </c>
      <c r="H17" s="514">
        <f t="shared" si="4"/>
        <v>50393</v>
      </c>
      <c r="I17" s="528">
        <f>SUM(J17:K17)</f>
        <v>97</v>
      </c>
      <c r="J17" s="528">
        <v>64</v>
      </c>
      <c r="K17" s="528">
        <v>33</v>
      </c>
      <c r="L17" s="523">
        <f t="shared" si="3"/>
        <v>-0.006287107930352038</v>
      </c>
      <c r="M17" s="521">
        <f t="shared" si="0"/>
        <v>3.344108446298227</v>
      </c>
      <c r="N17" s="528">
        <v>10149</v>
      </c>
      <c r="O17" s="98">
        <f t="shared" si="1"/>
        <v>140.84321475625822</v>
      </c>
      <c r="P17" s="527">
        <v>705.87</v>
      </c>
      <c r="Q17" s="100" t="s">
        <v>847</v>
      </c>
    </row>
    <row r="18" spans="1:17" s="18" customFormat="1" ht="12" customHeight="1">
      <c r="A18" s="486" t="s">
        <v>822</v>
      </c>
      <c r="B18" s="518">
        <v>78489</v>
      </c>
      <c r="C18" s="518">
        <f>D18+E18</f>
        <v>255602</v>
      </c>
      <c r="D18" s="518">
        <v>126026</v>
      </c>
      <c r="E18" s="518">
        <v>129576</v>
      </c>
      <c r="F18" s="514">
        <f t="shared" si="4"/>
        <v>255247</v>
      </c>
      <c r="G18" s="514">
        <f t="shared" si="4"/>
        <v>125828</v>
      </c>
      <c r="H18" s="514">
        <f t="shared" si="4"/>
        <v>129419</v>
      </c>
      <c r="I18" s="518">
        <f t="shared" si="2"/>
        <v>355</v>
      </c>
      <c r="J18" s="518">
        <v>198</v>
      </c>
      <c r="K18" s="518">
        <v>157</v>
      </c>
      <c r="L18" s="520">
        <f t="shared" si="3"/>
        <v>0.027042013565206212</v>
      </c>
      <c r="M18" s="521">
        <f t="shared" si="0"/>
        <v>3.2565327625527143</v>
      </c>
      <c r="N18" s="518">
        <v>11574</v>
      </c>
      <c r="O18" s="98">
        <f t="shared" si="1"/>
        <v>1002.0857019641667</v>
      </c>
      <c r="P18" s="98">
        <v>255.07</v>
      </c>
      <c r="Q18" s="100" t="s">
        <v>848</v>
      </c>
    </row>
    <row r="19" spans="1:17" s="18" customFormat="1" ht="12" customHeight="1">
      <c r="A19" s="486" t="s">
        <v>823</v>
      </c>
      <c r="B19" s="522">
        <v>30091</v>
      </c>
      <c r="C19" s="522">
        <v>98409</v>
      </c>
      <c r="D19" s="522" t="s">
        <v>809</v>
      </c>
      <c r="E19" s="522" t="s">
        <v>810</v>
      </c>
      <c r="F19" s="514">
        <f t="shared" si="4"/>
        <v>98328</v>
      </c>
      <c r="G19" s="514">
        <v>48532</v>
      </c>
      <c r="H19" s="514">
        <v>49796</v>
      </c>
      <c r="I19" s="529">
        <v>81</v>
      </c>
      <c r="J19" s="529">
        <v>42</v>
      </c>
      <c r="K19" s="529">
        <v>39</v>
      </c>
      <c r="L19" s="523">
        <f t="shared" si="3"/>
        <v>-0.010139111017230454</v>
      </c>
      <c r="M19" s="521">
        <f t="shared" si="0"/>
        <v>3.270379847795022</v>
      </c>
      <c r="N19" s="529">
        <v>10451</v>
      </c>
      <c r="O19" s="98">
        <f t="shared" si="1"/>
        <v>136.52557539434804</v>
      </c>
      <c r="P19" s="524">
        <v>720.81</v>
      </c>
      <c r="Q19" s="100" t="s">
        <v>848</v>
      </c>
    </row>
    <row r="20" spans="1:17" s="18" customFormat="1" ht="12" customHeight="1">
      <c r="A20" s="486" t="s">
        <v>824</v>
      </c>
      <c r="B20" s="518">
        <v>80950</v>
      </c>
      <c r="C20" s="518">
        <f>D20+E20</f>
        <v>261100</v>
      </c>
      <c r="D20" s="518">
        <v>128797</v>
      </c>
      <c r="E20" s="518">
        <v>132303</v>
      </c>
      <c r="F20" s="514">
        <f t="shared" si="4"/>
        <v>260640</v>
      </c>
      <c r="G20" s="514">
        <f t="shared" si="4"/>
        <v>128550</v>
      </c>
      <c r="H20" s="514">
        <f t="shared" si="4"/>
        <v>132090</v>
      </c>
      <c r="I20" s="518">
        <f t="shared" si="2"/>
        <v>460</v>
      </c>
      <c r="J20" s="518">
        <v>247</v>
      </c>
      <c r="K20" s="518">
        <v>213</v>
      </c>
      <c r="L20" s="520">
        <f t="shared" si="3"/>
        <v>0.021510003834085804</v>
      </c>
      <c r="M20" s="521">
        <f t="shared" si="0"/>
        <v>3.22544780728845</v>
      </c>
      <c r="N20" s="518">
        <v>12065</v>
      </c>
      <c r="O20" s="98">
        <f t="shared" si="1"/>
        <v>1023.4399498275321</v>
      </c>
      <c r="P20" s="98">
        <v>255.12</v>
      </c>
      <c r="Q20" s="100" t="s">
        <v>849</v>
      </c>
    </row>
    <row r="21" spans="1:17" s="18" customFormat="1" ht="12" customHeight="1">
      <c r="A21" s="486" t="s">
        <v>825</v>
      </c>
      <c r="B21" s="525">
        <v>30820</v>
      </c>
      <c r="C21" s="525">
        <f>SUM(D21:E21)</f>
        <v>98325</v>
      </c>
      <c r="D21" s="525">
        <v>48581</v>
      </c>
      <c r="E21" s="525">
        <v>49744</v>
      </c>
      <c r="F21" s="514">
        <f t="shared" si="4"/>
        <v>98229</v>
      </c>
      <c r="G21" s="514">
        <f t="shared" si="4"/>
        <v>48533</v>
      </c>
      <c r="H21" s="514">
        <f t="shared" si="4"/>
        <v>49696</v>
      </c>
      <c r="I21" s="528">
        <f>SUM(J21:K21)</f>
        <v>96</v>
      </c>
      <c r="J21" s="528">
        <v>48</v>
      </c>
      <c r="K21" s="528">
        <v>48</v>
      </c>
      <c r="L21" s="523">
        <f t="shared" si="3"/>
        <v>-0.0008535804652013535</v>
      </c>
      <c r="M21" s="521">
        <f t="shared" si="0"/>
        <v>3.1902985074626864</v>
      </c>
      <c r="N21" s="528">
        <v>10673</v>
      </c>
      <c r="O21" s="98">
        <f t="shared" si="1"/>
        <v>136.38822615546803</v>
      </c>
      <c r="P21" s="527">
        <v>720.92</v>
      </c>
      <c r="Q21" s="100" t="s">
        <v>849</v>
      </c>
    </row>
    <row r="22" spans="1:17" s="18" customFormat="1" ht="12" customHeight="1">
      <c r="A22" s="486" t="s">
        <v>826</v>
      </c>
      <c r="B22" s="518">
        <v>83535</v>
      </c>
      <c r="C22" s="518">
        <f>D22+E22</f>
        <v>266316</v>
      </c>
      <c r="D22" s="518">
        <v>131365</v>
      </c>
      <c r="E22" s="518">
        <v>134951</v>
      </c>
      <c r="F22" s="514">
        <f t="shared" si="4"/>
        <v>265856</v>
      </c>
      <c r="G22" s="514">
        <f t="shared" si="4"/>
        <v>131114</v>
      </c>
      <c r="H22" s="514">
        <f t="shared" si="4"/>
        <v>134742</v>
      </c>
      <c r="I22" s="518">
        <f t="shared" si="2"/>
        <v>460</v>
      </c>
      <c r="J22" s="518">
        <v>251</v>
      </c>
      <c r="K22" s="518">
        <v>209</v>
      </c>
      <c r="L22" s="520">
        <f t="shared" si="3"/>
        <v>0.019977020298736117</v>
      </c>
      <c r="M22" s="521">
        <f t="shared" si="0"/>
        <v>3.1880768540132878</v>
      </c>
      <c r="N22" s="518">
        <v>12665</v>
      </c>
      <c r="O22" s="98">
        <f t="shared" si="1"/>
        <v>1043.6806834659246</v>
      </c>
      <c r="P22" s="98">
        <v>255.17</v>
      </c>
      <c r="Q22" s="100" t="s">
        <v>850</v>
      </c>
    </row>
    <row r="23" spans="1:17" s="18" customFormat="1" ht="12" customHeight="1">
      <c r="A23" s="486" t="s">
        <v>827</v>
      </c>
      <c r="B23" s="525">
        <v>31619</v>
      </c>
      <c r="C23" s="525">
        <f>SUM(D23:E23)</f>
        <v>98417</v>
      </c>
      <c r="D23" s="525">
        <v>48770</v>
      </c>
      <c r="E23" s="525">
        <v>49647</v>
      </c>
      <c r="F23" s="514">
        <f t="shared" si="4"/>
        <v>98300</v>
      </c>
      <c r="G23" s="514">
        <f t="shared" si="4"/>
        <v>48710</v>
      </c>
      <c r="H23" s="514">
        <f t="shared" si="4"/>
        <v>49590</v>
      </c>
      <c r="I23" s="528">
        <f>SUM(J23:K23)</f>
        <v>117</v>
      </c>
      <c r="J23" s="528">
        <v>60</v>
      </c>
      <c r="K23" s="528">
        <v>57</v>
      </c>
      <c r="L23" s="520">
        <f t="shared" si="3"/>
        <v>0.0009356725146198831</v>
      </c>
      <c r="M23" s="521">
        <f t="shared" si="0"/>
        <v>3.112590531009836</v>
      </c>
      <c r="N23" s="530">
        <v>11100</v>
      </c>
      <c r="O23" s="98">
        <f t="shared" si="1"/>
        <v>136.50826675543718</v>
      </c>
      <c r="P23" s="527">
        <v>720.96</v>
      </c>
      <c r="Q23" s="100" t="s">
        <v>850</v>
      </c>
    </row>
    <row r="24" spans="1:17" s="18" customFormat="1" ht="12" customHeight="1">
      <c r="A24" s="486" t="s">
        <v>828</v>
      </c>
      <c r="B24" s="518">
        <v>86052</v>
      </c>
      <c r="C24" s="518">
        <f>D24+E24</f>
        <v>270842</v>
      </c>
      <c r="D24" s="518">
        <v>133687</v>
      </c>
      <c r="E24" s="518">
        <v>137155</v>
      </c>
      <c r="F24" s="514">
        <f t="shared" si="4"/>
        <v>270424</v>
      </c>
      <c r="G24" s="514">
        <f t="shared" si="4"/>
        <v>133467</v>
      </c>
      <c r="H24" s="514">
        <f t="shared" si="4"/>
        <v>136957</v>
      </c>
      <c r="I24" s="518">
        <f t="shared" si="2"/>
        <v>418</v>
      </c>
      <c r="J24" s="518">
        <v>220</v>
      </c>
      <c r="K24" s="518">
        <v>198</v>
      </c>
      <c r="L24" s="520">
        <f t="shared" si="3"/>
        <v>0.01699484822541642</v>
      </c>
      <c r="M24" s="521">
        <f t="shared" si="0"/>
        <v>3.147422488727746</v>
      </c>
      <c r="N24" s="518">
        <v>13438</v>
      </c>
      <c r="O24" s="98">
        <f t="shared" si="1"/>
        <v>1060.7527513414013</v>
      </c>
      <c r="P24" s="531">
        <v>255.33</v>
      </c>
      <c r="Q24" s="494" t="s">
        <v>851</v>
      </c>
    </row>
    <row r="25" spans="1:17" s="18" customFormat="1" ht="12" customHeight="1">
      <c r="A25" s="486" t="s">
        <v>829</v>
      </c>
      <c r="B25" s="525">
        <v>33079</v>
      </c>
      <c r="C25" s="525">
        <f>SUM(D25:E25)</f>
        <v>100540</v>
      </c>
      <c r="D25" s="525">
        <v>50082</v>
      </c>
      <c r="E25" s="525">
        <v>50458</v>
      </c>
      <c r="F25" s="514">
        <f t="shared" si="4"/>
        <v>100422</v>
      </c>
      <c r="G25" s="514">
        <f t="shared" si="4"/>
        <v>50020</v>
      </c>
      <c r="H25" s="514">
        <f t="shared" si="4"/>
        <v>50402</v>
      </c>
      <c r="I25" s="528">
        <f>SUM(J25:K25)</f>
        <v>118</v>
      </c>
      <c r="J25" s="528">
        <v>62</v>
      </c>
      <c r="K25" s="528">
        <v>56</v>
      </c>
      <c r="L25" s="520">
        <f t="shared" si="3"/>
        <v>0.021571476472560636</v>
      </c>
      <c r="M25" s="521">
        <f t="shared" si="0"/>
        <v>3.039390549895704</v>
      </c>
      <c r="N25" s="528">
        <v>11750</v>
      </c>
      <c r="O25" s="98">
        <f t="shared" si="1"/>
        <v>139.44134698066628</v>
      </c>
      <c r="P25" s="532">
        <v>721.02</v>
      </c>
      <c r="Q25" s="494" t="s">
        <v>851</v>
      </c>
    </row>
    <row r="26" spans="1:17" s="18" customFormat="1" ht="12" customHeight="1">
      <c r="A26" s="486" t="s">
        <v>830</v>
      </c>
      <c r="B26" s="518">
        <v>87991</v>
      </c>
      <c r="C26" s="518">
        <v>274371</v>
      </c>
      <c r="D26" s="518">
        <v>135402</v>
      </c>
      <c r="E26" s="518">
        <v>138969</v>
      </c>
      <c r="F26" s="514">
        <f t="shared" si="4"/>
        <v>273930</v>
      </c>
      <c r="G26" s="514">
        <f t="shared" si="4"/>
        <v>135175</v>
      </c>
      <c r="H26" s="514">
        <f t="shared" si="4"/>
        <v>138755</v>
      </c>
      <c r="I26" s="518">
        <v>441</v>
      </c>
      <c r="J26" s="518">
        <v>227</v>
      </c>
      <c r="K26" s="518">
        <v>214</v>
      </c>
      <c r="L26" s="520">
        <f t="shared" si="3"/>
        <v>0.01302973689457322</v>
      </c>
      <c r="M26" s="521">
        <f t="shared" si="0"/>
        <v>3.1181711765976066</v>
      </c>
      <c r="N26" s="518">
        <v>14418</v>
      </c>
      <c r="O26" s="98">
        <f t="shared" si="1"/>
        <v>1074.5740806015745</v>
      </c>
      <c r="P26" s="531">
        <v>255.33</v>
      </c>
      <c r="Q26" s="494" t="s">
        <v>852</v>
      </c>
    </row>
    <row r="27" spans="1:17" s="18" customFormat="1" ht="12" customHeight="1">
      <c r="A27" s="486" t="s">
        <v>831</v>
      </c>
      <c r="B27" s="533">
        <v>33479</v>
      </c>
      <c r="C27" s="525">
        <f>SUM(D27:E27)</f>
        <v>100939</v>
      </c>
      <c r="D27" s="533">
        <v>50534</v>
      </c>
      <c r="E27" s="533">
        <v>50405</v>
      </c>
      <c r="F27" s="514">
        <f t="shared" si="4"/>
        <v>100818</v>
      </c>
      <c r="G27" s="514">
        <f t="shared" si="4"/>
        <v>50469</v>
      </c>
      <c r="H27" s="514">
        <f t="shared" si="4"/>
        <v>50349</v>
      </c>
      <c r="I27" s="528">
        <f>SUM(J27:K27)</f>
        <v>121</v>
      </c>
      <c r="J27" s="530">
        <v>65</v>
      </c>
      <c r="K27" s="530">
        <v>56</v>
      </c>
      <c r="L27" s="520">
        <f t="shared" si="3"/>
        <v>0.003968569723493137</v>
      </c>
      <c r="M27" s="521">
        <f t="shared" si="0"/>
        <v>3.0149944741479735</v>
      </c>
      <c r="N27" s="530">
        <v>11091</v>
      </c>
      <c r="O27" s="98">
        <f t="shared" si="1"/>
        <v>139.98696363686796</v>
      </c>
      <c r="P27" s="532">
        <v>721.06</v>
      </c>
      <c r="Q27" s="494" t="s">
        <v>852</v>
      </c>
    </row>
    <row r="28" spans="1:17" s="18" customFormat="1" ht="12" customHeight="1">
      <c r="A28" s="486" t="s">
        <v>832</v>
      </c>
      <c r="B28" s="518">
        <v>90562</v>
      </c>
      <c r="C28" s="518">
        <v>279087</v>
      </c>
      <c r="D28" s="518">
        <v>137590</v>
      </c>
      <c r="E28" s="518">
        <v>141497</v>
      </c>
      <c r="F28" s="514">
        <f t="shared" si="4"/>
        <v>278535</v>
      </c>
      <c r="G28" s="514">
        <f t="shared" si="4"/>
        <v>137306</v>
      </c>
      <c r="H28" s="514">
        <f t="shared" si="4"/>
        <v>141229</v>
      </c>
      <c r="I28" s="534">
        <v>552</v>
      </c>
      <c r="J28" s="518">
        <v>284</v>
      </c>
      <c r="K28" s="518">
        <v>268</v>
      </c>
      <c r="L28" s="520">
        <f t="shared" si="3"/>
        <v>0.01718840548017101</v>
      </c>
      <c r="M28" s="521">
        <f t="shared" si="0"/>
        <v>3.081723018484574</v>
      </c>
      <c r="N28" s="518">
        <v>15328</v>
      </c>
      <c r="O28" s="98">
        <f t="shared" si="1"/>
        <v>1092.9158834586465</v>
      </c>
      <c r="P28" s="531">
        <v>255.36</v>
      </c>
      <c r="Q28" s="494" t="s">
        <v>853</v>
      </c>
    </row>
    <row r="29" spans="1:17" s="18" customFormat="1" ht="12" customHeight="1">
      <c r="A29" s="486" t="s">
        <v>833</v>
      </c>
      <c r="B29" s="533">
        <v>33898</v>
      </c>
      <c r="C29" s="533">
        <f>SUM(D29:E29)</f>
        <v>100395</v>
      </c>
      <c r="D29" s="533">
        <v>50333</v>
      </c>
      <c r="E29" s="533">
        <v>50062</v>
      </c>
      <c r="F29" s="514">
        <f t="shared" si="4"/>
        <v>100227</v>
      </c>
      <c r="G29" s="514">
        <f t="shared" si="4"/>
        <v>50242</v>
      </c>
      <c r="H29" s="514">
        <f t="shared" si="4"/>
        <v>49985</v>
      </c>
      <c r="I29" s="530">
        <v>168</v>
      </c>
      <c r="J29" s="530">
        <v>91</v>
      </c>
      <c r="K29" s="530">
        <v>77</v>
      </c>
      <c r="L29" s="523">
        <f t="shared" si="3"/>
        <v>-0.005389393594150923</v>
      </c>
      <c r="M29" s="521">
        <f t="shared" si="0"/>
        <v>2.961679155112396</v>
      </c>
      <c r="N29" s="530">
        <v>12637</v>
      </c>
      <c r="O29" s="98">
        <f t="shared" si="1"/>
        <v>139.19198081162395</v>
      </c>
      <c r="P29" s="532">
        <v>721.27</v>
      </c>
      <c r="Q29" s="494" t="s">
        <v>853</v>
      </c>
    </row>
    <row r="30" spans="1:17" s="18" customFormat="1" ht="12" customHeight="1">
      <c r="A30" s="486" t="s">
        <v>834</v>
      </c>
      <c r="B30" s="518">
        <v>94368</v>
      </c>
      <c r="C30" s="518">
        <v>285097</v>
      </c>
      <c r="D30" s="518">
        <v>140662</v>
      </c>
      <c r="E30" s="518">
        <v>144435</v>
      </c>
      <c r="F30" s="514">
        <f t="shared" si="4"/>
        <v>284498</v>
      </c>
      <c r="G30" s="514">
        <f t="shared" si="4"/>
        <v>140378</v>
      </c>
      <c r="H30" s="514">
        <f t="shared" si="4"/>
        <v>144120</v>
      </c>
      <c r="I30" s="518">
        <v>599</v>
      </c>
      <c r="J30" s="518">
        <v>284</v>
      </c>
      <c r="K30" s="518">
        <v>315</v>
      </c>
      <c r="L30" s="520">
        <f t="shared" si="3"/>
        <v>0.021534503577737407</v>
      </c>
      <c r="M30" s="521">
        <f t="shared" si="0"/>
        <v>3.021119447270261</v>
      </c>
      <c r="N30" s="518">
        <v>16323</v>
      </c>
      <c r="O30" s="98">
        <f t="shared" si="1"/>
        <v>1115.9268827305464</v>
      </c>
      <c r="P30" s="531">
        <v>255.48</v>
      </c>
      <c r="Q30" s="494" t="s">
        <v>854</v>
      </c>
    </row>
    <row r="31" spans="1:17" s="18" customFormat="1" ht="12" customHeight="1">
      <c r="A31" s="486" t="s">
        <v>835</v>
      </c>
      <c r="B31" s="533">
        <v>34775</v>
      </c>
      <c r="C31" s="533">
        <v>100208</v>
      </c>
      <c r="D31" s="533">
        <v>50133</v>
      </c>
      <c r="E31" s="533">
        <v>50075</v>
      </c>
      <c r="F31" s="514">
        <f t="shared" si="4"/>
        <v>100017</v>
      </c>
      <c r="G31" s="514">
        <f t="shared" si="4"/>
        <v>50040</v>
      </c>
      <c r="H31" s="514">
        <f t="shared" si="4"/>
        <v>49977</v>
      </c>
      <c r="I31" s="530">
        <v>191</v>
      </c>
      <c r="J31" s="530">
        <v>93</v>
      </c>
      <c r="K31" s="530">
        <v>98</v>
      </c>
      <c r="L31" s="523">
        <f t="shared" si="3"/>
        <v>-0.0018626425618805717</v>
      </c>
      <c r="M31" s="521">
        <f t="shared" si="0"/>
        <v>2.8816103522645578</v>
      </c>
      <c r="N31" s="530">
        <v>13135</v>
      </c>
      <c r="O31" s="98">
        <f t="shared" si="1"/>
        <v>138.83070102521475</v>
      </c>
      <c r="P31" s="532">
        <v>721.8</v>
      </c>
      <c r="Q31" s="494" t="s">
        <v>854</v>
      </c>
    </row>
    <row r="32" spans="1:17" s="18" customFormat="1" ht="12" customHeight="1">
      <c r="A32" s="486" t="s">
        <v>836</v>
      </c>
      <c r="B32" s="518">
        <v>98081</v>
      </c>
      <c r="C32" s="518">
        <f>D32+E32</f>
        <v>290664</v>
      </c>
      <c r="D32" s="518">
        <v>143616</v>
      </c>
      <c r="E32" s="518">
        <v>147048</v>
      </c>
      <c r="F32" s="514">
        <f t="shared" si="4"/>
        <v>289874</v>
      </c>
      <c r="G32" s="514">
        <f t="shared" si="4"/>
        <v>143260</v>
      </c>
      <c r="H32" s="514">
        <f t="shared" si="4"/>
        <v>146614</v>
      </c>
      <c r="I32" s="530">
        <f>J32+K32</f>
        <v>790</v>
      </c>
      <c r="J32" s="518">
        <v>356</v>
      </c>
      <c r="K32" s="518">
        <v>434</v>
      </c>
      <c r="L32" s="520">
        <f t="shared" si="3"/>
        <v>0.019526687408145296</v>
      </c>
      <c r="M32" s="521">
        <f t="shared" si="0"/>
        <v>2.9635097521436364</v>
      </c>
      <c r="N32" s="518">
        <f>17438+23</f>
        <v>17461</v>
      </c>
      <c r="O32" s="98">
        <f t="shared" si="1"/>
        <v>1137.7172381399719</v>
      </c>
      <c r="P32" s="531">
        <v>255.48</v>
      </c>
      <c r="Q32" s="494" t="s">
        <v>855</v>
      </c>
    </row>
    <row r="33" spans="1:17" s="18" customFormat="1" ht="12" customHeight="1">
      <c r="A33" s="486" t="s">
        <v>837</v>
      </c>
      <c r="B33" s="533">
        <v>35880</v>
      </c>
      <c r="C33" s="533">
        <f>SUM(D33:E33)</f>
        <v>100824</v>
      </c>
      <c r="D33" s="533">
        <v>50695</v>
      </c>
      <c r="E33" s="533">
        <v>50129</v>
      </c>
      <c r="F33" s="514">
        <f t="shared" si="4"/>
        <v>100540</v>
      </c>
      <c r="G33" s="514">
        <f t="shared" si="4"/>
        <v>50550</v>
      </c>
      <c r="H33" s="514">
        <f t="shared" si="4"/>
        <v>49990</v>
      </c>
      <c r="I33" s="530">
        <v>284</v>
      </c>
      <c r="J33" s="530">
        <v>145</v>
      </c>
      <c r="K33" s="530">
        <v>139</v>
      </c>
      <c r="L33" s="520">
        <f t="shared" si="3"/>
        <v>0.006147213795305764</v>
      </c>
      <c r="M33" s="521">
        <f t="shared" si="0"/>
        <v>2.8100334448160535</v>
      </c>
      <c r="N33" s="530">
        <v>13658</v>
      </c>
      <c r="O33" s="98">
        <f t="shared" si="1"/>
        <v>139.67638257785657</v>
      </c>
      <c r="P33" s="532">
        <v>721.84</v>
      </c>
      <c r="Q33" s="494" t="s">
        <v>855</v>
      </c>
    </row>
    <row r="34" spans="1:17" s="18" customFormat="1" ht="12" customHeight="1">
      <c r="A34" s="486" t="s">
        <v>838</v>
      </c>
      <c r="B34" s="518">
        <v>101976</v>
      </c>
      <c r="C34" s="518">
        <v>292908</v>
      </c>
      <c r="D34" s="518">
        <v>144678</v>
      </c>
      <c r="E34" s="518">
        <v>148230</v>
      </c>
      <c r="F34" s="514">
        <f t="shared" si="4"/>
        <v>292124</v>
      </c>
      <c r="G34" s="514">
        <f t="shared" si="4"/>
        <v>144312</v>
      </c>
      <c r="H34" s="514">
        <f t="shared" si="4"/>
        <v>147812</v>
      </c>
      <c r="I34" s="530">
        <v>784</v>
      </c>
      <c r="J34" s="518">
        <v>366</v>
      </c>
      <c r="K34" s="518">
        <v>418</v>
      </c>
      <c r="L34" s="520">
        <f t="shared" si="3"/>
        <v>0.007720254314259764</v>
      </c>
      <c r="M34" s="521">
        <f t="shared" si="0"/>
        <v>2.872322899505766</v>
      </c>
      <c r="N34" s="518">
        <v>18558</v>
      </c>
      <c r="O34" s="98">
        <f t="shared" si="1"/>
        <v>1146.2763667671115</v>
      </c>
      <c r="P34" s="531">
        <v>255.53</v>
      </c>
      <c r="Q34" s="494" t="s">
        <v>229</v>
      </c>
    </row>
    <row r="35" spans="1:17" s="18" customFormat="1" ht="12" customHeight="1">
      <c r="A35" s="486" t="s">
        <v>839</v>
      </c>
      <c r="B35" s="533">
        <v>37206</v>
      </c>
      <c r="C35" s="533">
        <v>102189</v>
      </c>
      <c r="D35" s="533">
        <v>51522</v>
      </c>
      <c r="E35" s="533">
        <v>50667</v>
      </c>
      <c r="F35" s="514">
        <f t="shared" si="4"/>
        <v>101828</v>
      </c>
      <c r="G35" s="514">
        <f t="shared" si="4"/>
        <v>51315</v>
      </c>
      <c r="H35" s="514">
        <f t="shared" si="4"/>
        <v>50513</v>
      </c>
      <c r="I35" s="530">
        <v>361</v>
      </c>
      <c r="J35" s="530">
        <v>207</v>
      </c>
      <c r="K35" s="530">
        <v>154</v>
      </c>
      <c r="L35" s="520">
        <f t="shared" si="3"/>
        <v>0.013538443227802904</v>
      </c>
      <c r="M35" s="521">
        <f t="shared" si="0"/>
        <v>2.7465731333655863</v>
      </c>
      <c r="N35" s="530">
        <v>14305</v>
      </c>
      <c r="O35" s="98">
        <f t="shared" si="1"/>
        <v>141.47526685218259</v>
      </c>
      <c r="P35" s="532">
        <v>722.31</v>
      </c>
      <c r="Q35" s="494" t="s">
        <v>856</v>
      </c>
    </row>
    <row r="36" spans="1:17" s="18" customFormat="1" ht="12" customHeight="1">
      <c r="A36" s="487" t="s">
        <v>840</v>
      </c>
      <c r="B36" s="535">
        <v>105459</v>
      </c>
      <c r="C36" s="535">
        <v>296990</v>
      </c>
      <c r="D36" s="535">
        <v>146921</v>
      </c>
      <c r="E36" s="535">
        <v>150069</v>
      </c>
      <c r="F36" s="514">
        <f t="shared" si="4"/>
        <v>296068</v>
      </c>
      <c r="G36" s="514">
        <f t="shared" si="4"/>
        <v>146473</v>
      </c>
      <c r="H36" s="514">
        <f t="shared" si="4"/>
        <v>149595</v>
      </c>
      <c r="I36" s="536">
        <v>922</v>
      </c>
      <c r="J36" s="535">
        <v>448</v>
      </c>
      <c r="K36" s="535">
        <v>474</v>
      </c>
      <c r="L36" s="520">
        <f t="shared" si="3"/>
        <v>0.013936116459775766</v>
      </c>
      <c r="M36" s="521">
        <f t="shared" si="0"/>
        <v>2.816165524042519</v>
      </c>
      <c r="N36" s="535">
        <v>19701</v>
      </c>
      <c r="O36" s="98">
        <f t="shared" si="1"/>
        <v>1162.3874755381605</v>
      </c>
      <c r="P36" s="537">
        <v>255.5</v>
      </c>
      <c r="Q36" s="495" t="s">
        <v>857</v>
      </c>
    </row>
    <row r="37" spans="1:17" s="18" customFormat="1" ht="12" customHeight="1">
      <c r="A37" s="487" t="s">
        <v>841</v>
      </c>
      <c r="B37" s="538">
        <v>37961</v>
      </c>
      <c r="C37" s="538">
        <v>102342</v>
      </c>
      <c r="D37" s="538">
        <v>51631</v>
      </c>
      <c r="E37" s="538">
        <v>50711</v>
      </c>
      <c r="F37" s="514">
        <f t="shared" si="4"/>
        <v>101915</v>
      </c>
      <c r="G37" s="514">
        <f t="shared" si="4"/>
        <v>51380</v>
      </c>
      <c r="H37" s="514">
        <f t="shared" si="4"/>
        <v>50535</v>
      </c>
      <c r="I37" s="536">
        <v>427</v>
      </c>
      <c r="J37" s="536">
        <v>251</v>
      </c>
      <c r="K37" s="536">
        <v>176</v>
      </c>
      <c r="L37" s="520">
        <f t="shared" si="3"/>
        <v>0.0014972257287966416</v>
      </c>
      <c r="M37" s="521">
        <f t="shared" si="0"/>
        <v>2.695977450541345</v>
      </c>
      <c r="N37" s="536">
        <v>14976</v>
      </c>
      <c r="O37" s="98">
        <f t="shared" si="1"/>
        <v>141.68512570605824</v>
      </c>
      <c r="P37" s="539">
        <v>722.32</v>
      </c>
      <c r="Q37" s="495" t="s">
        <v>858</v>
      </c>
    </row>
    <row r="38" spans="1:17" s="1" customFormat="1" ht="12" customHeight="1">
      <c r="A38" s="515" t="s">
        <v>0</v>
      </c>
      <c r="B38" s="540">
        <v>147047</v>
      </c>
      <c r="C38" s="540">
        <v>402254</v>
      </c>
      <c r="D38" s="540">
        <v>200374</v>
      </c>
      <c r="E38" s="540">
        <v>201880</v>
      </c>
      <c r="F38" s="514">
        <f t="shared" si="4"/>
        <v>400701</v>
      </c>
      <c r="G38" s="514">
        <f t="shared" si="4"/>
        <v>199577</v>
      </c>
      <c r="H38" s="514">
        <f t="shared" si="4"/>
        <v>201124</v>
      </c>
      <c r="I38" s="541">
        <v>1553</v>
      </c>
      <c r="J38" s="540">
        <v>797</v>
      </c>
      <c r="K38" s="540">
        <v>756</v>
      </c>
      <c r="L38" s="520">
        <f t="shared" si="3"/>
        <v>0.3544361763022324</v>
      </c>
      <c r="M38" s="521">
        <f t="shared" si="0"/>
        <v>2.7355471379898946</v>
      </c>
      <c r="N38" s="540">
        <v>36449</v>
      </c>
      <c r="O38" s="98">
        <f t="shared" si="1"/>
        <v>411.3531312635497</v>
      </c>
      <c r="P38" s="542">
        <v>977.88</v>
      </c>
      <c r="Q38" s="496" t="s">
        <v>0</v>
      </c>
    </row>
    <row r="39" spans="1:17" s="23" customFormat="1" ht="12" customHeight="1">
      <c r="A39" s="516" t="s">
        <v>253</v>
      </c>
      <c r="B39" s="543">
        <v>150379</v>
      </c>
      <c r="C39" s="405">
        <v>405819</v>
      </c>
      <c r="D39" s="405">
        <v>202199</v>
      </c>
      <c r="E39" s="405">
        <v>203620</v>
      </c>
      <c r="F39" s="405">
        <v>403601</v>
      </c>
      <c r="G39" s="405">
        <v>200973</v>
      </c>
      <c r="H39" s="405">
        <v>202628</v>
      </c>
      <c r="I39" s="544">
        <v>2218</v>
      </c>
      <c r="J39" s="405">
        <v>1226</v>
      </c>
      <c r="K39" s="405">
        <v>992</v>
      </c>
      <c r="L39" s="406">
        <v>0.88</v>
      </c>
      <c r="M39" s="517">
        <v>2.7</v>
      </c>
      <c r="N39" s="543">
        <v>38394</v>
      </c>
      <c r="O39" s="407">
        <f>C39/P39</f>
        <v>415.04970544919</v>
      </c>
      <c r="P39" s="407">
        <v>977.76</v>
      </c>
      <c r="Q39" s="497" t="s">
        <v>253</v>
      </c>
    </row>
    <row r="40" spans="1:20" s="58" customFormat="1" ht="12" customHeight="1">
      <c r="A40" s="55" t="s">
        <v>509</v>
      </c>
      <c r="B40" s="56"/>
      <c r="C40" s="56"/>
      <c r="D40" s="56"/>
      <c r="E40" s="57"/>
      <c r="M40" s="143" t="s">
        <v>510</v>
      </c>
      <c r="N40" s="143"/>
      <c r="O40" s="143"/>
      <c r="P40" s="143"/>
      <c r="Q40" s="143"/>
      <c r="S40" s="143"/>
      <c r="T40" s="143"/>
    </row>
    <row r="41" spans="1:19" s="62" customFormat="1" ht="12" customHeight="1">
      <c r="A41" s="59" t="s">
        <v>511</v>
      </c>
      <c r="B41" s="60"/>
      <c r="C41" s="60"/>
      <c r="D41" s="60"/>
      <c r="E41" s="60"/>
      <c r="F41" s="60"/>
      <c r="N41" s="140"/>
      <c r="O41" s="140"/>
      <c r="P41" s="140"/>
      <c r="Q41" s="140" t="s">
        <v>512</v>
      </c>
      <c r="R41" s="140"/>
      <c r="S41" s="140"/>
    </row>
    <row r="42" spans="1:15" s="62" customFormat="1" ht="12" customHeight="1">
      <c r="A42" s="59" t="s">
        <v>513</v>
      </c>
      <c r="B42" s="60"/>
      <c r="C42" s="60"/>
      <c r="D42" s="60"/>
      <c r="E42" s="60"/>
      <c r="F42" s="60"/>
      <c r="G42" s="63"/>
      <c r="H42" s="60"/>
      <c r="I42" s="60"/>
      <c r="J42" s="60"/>
      <c r="K42" s="60"/>
      <c r="L42" s="60"/>
      <c r="M42" s="60"/>
      <c r="N42" s="61"/>
      <c r="O42" s="61"/>
    </row>
    <row r="43" spans="1:15" s="62" customFormat="1" ht="12" customHeight="1">
      <c r="A43" s="59" t="s">
        <v>514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1"/>
      <c r="O43" s="61"/>
    </row>
  </sheetData>
  <mergeCells count="5">
    <mergeCell ref="A1:Q1"/>
    <mergeCell ref="Q3:Q7"/>
    <mergeCell ref="A3:A7"/>
    <mergeCell ref="O3:P3"/>
    <mergeCell ref="N3:N4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0">
      <selection activeCell="B9" sqref="B9"/>
    </sheetView>
  </sheetViews>
  <sheetFormatPr defaultColWidth="8.88671875" defaultRowHeight="13.5"/>
  <cols>
    <col min="1" max="1" width="11.10546875" style="266" customWidth="1"/>
    <col min="2" max="2" width="9.6640625" style="266" customWidth="1"/>
    <col min="3" max="11" width="7.3359375" style="266" customWidth="1"/>
    <col min="12" max="13" width="9.10546875" style="266" customWidth="1"/>
    <col min="14" max="14" width="8.77734375" style="266" customWidth="1"/>
    <col min="15" max="15" width="8.4453125" style="266" customWidth="1"/>
    <col min="16" max="16" width="10.6640625" style="266" customWidth="1"/>
    <col min="17" max="16384" width="14.77734375" style="266" customWidth="1"/>
  </cols>
  <sheetData>
    <row r="1" spans="1:16" s="635" customFormat="1" ht="32.25" customHeight="1">
      <c r="A1" s="634" t="s">
        <v>515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</row>
    <row r="2" spans="1:16" s="638" customFormat="1" ht="18" customHeight="1">
      <c r="A2" s="636" t="s">
        <v>516</v>
      </c>
      <c r="B2" s="636"/>
      <c r="C2" s="637"/>
      <c r="D2" s="636"/>
      <c r="E2" s="636"/>
      <c r="F2" s="636"/>
      <c r="G2" s="636"/>
      <c r="H2" s="636"/>
      <c r="I2" s="636"/>
      <c r="J2" s="636"/>
      <c r="K2" s="636"/>
      <c r="L2" s="636"/>
      <c r="N2" s="636"/>
      <c r="O2" s="636"/>
      <c r="P2" s="639" t="s">
        <v>226</v>
      </c>
    </row>
    <row r="3" spans="1:16" s="649" customFormat="1" ht="26.25" customHeight="1">
      <c r="A3" s="640" t="s">
        <v>631</v>
      </c>
      <c r="B3" s="641" t="s">
        <v>517</v>
      </c>
      <c r="C3" s="642" t="s">
        <v>518</v>
      </c>
      <c r="D3" s="643"/>
      <c r="E3" s="643"/>
      <c r="F3" s="643"/>
      <c r="G3" s="643"/>
      <c r="H3" s="643"/>
      <c r="I3" s="643"/>
      <c r="J3" s="643"/>
      <c r="K3" s="643"/>
      <c r="L3" s="644" t="s">
        <v>519</v>
      </c>
      <c r="M3" s="645" t="s">
        <v>520</v>
      </c>
      <c r="N3" s="646" t="s">
        <v>521</v>
      </c>
      <c r="O3" s="647"/>
      <c r="P3" s="648" t="s">
        <v>632</v>
      </c>
    </row>
    <row r="4" spans="1:16" s="649" customFormat="1" ht="37.5" customHeight="1">
      <c r="A4" s="650"/>
      <c r="B4" s="651"/>
      <c r="C4" s="642" t="s">
        <v>522</v>
      </c>
      <c r="D4" s="652"/>
      <c r="E4" s="653"/>
      <c r="F4" s="654" t="s">
        <v>523</v>
      </c>
      <c r="G4" s="652"/>
      <c r="H4" s="653"/>
      <c r="I4" s="654" t="s">
        <v>524</v>
      </c>
      <c r="J4" s="652"/>
      <c r="K4" s="653"/>
      <c r="L4" s="655" t="s">
        <v>525</v>
      </c>
      <c r="M4" s="655" t="s">
        <v>526</v>
      </c>
      <c r="N4" s="656"/>
      <c r="O4" s="641" t="s">
        <v>527</v>
      </c>
      <c r="P4" s="657"/>
    </row>
    <row r="5" spans="1:16" s="649" customFormat="1" ht="26.25" customHeight="1">
      <c r="A5" s="650"/>
      <c r="B5" s="658"/>
      <c r="C5" s="659"/>
      <c r="D5" s="660" t="s">
        <v>77</v>
      </c>
      <c r="E5" s="655" t="s">
        <v>78</v>
      </c>
      <c r="F5" s="656"/>
      <c r="G5" s="660" t="s">
        <v>77</v>
      </c>
      <c r="H5" s="660" t="s">
        <v>78</v>
      </c>
      <c r="I5" s="659"/>
      <c r="J5" s="660" t="s">
        <v>77</v>
      </c>
      <c r="K5" s="655" t="s">
        <v>78</v>
      </c>
      <c r="L5" s="656" t="s">
        <v>528</v>
      </c>
      <c r="M5" s="658" t="s">
        <v>529</v>
      </c>
      <c r="N5" s="656"/>
      <c r="O5" s="651" t="s">
        <v>260</v>
      </c>
      <c r="P5" s="657"/>
    </row>
    <row r="6" spans="1:16" s="649" customFormat="1" ht="26.25" customHeight="1">
      <c r="A6" s="650"/>
      <c r="B6" s="658" t="s">
        <v>530</v>
      </c>
      <c r="C6" s="659"/>
      <c r="D6" s="658"/>
      <c r="E6" s="656"/>
      <c r="F6" s="656"/>
      <c r="G6" s="658"/>
      <c r="H6" s="658"/>
      <c r="I6" s="659"/>
      <c r="J6" s="658"/>
      <c r="K6" s="656"/>
      <c r="L6" s="656" t="s">
        <v>531</v>
      </c>
      <c r="M6" s="661" t="s">
        <v>532</v>
      </c>
      <c r="N6" s="656" t="s">
        <v>261</v>
      </c>
      <c r="O6" s="658"/>
      <c r="P6" s="657"/>
    </row>
    <row r="7" spans="1:16" s="649" customFormat="1" ht="26.25" customHeight="1">
      <c r="A7" s="662"/>
      <c r="B7" s="663" t="s">
        <v>533</v>
      </c>
      <c r="C7" s="664"/>
      <c r="D7" s="663" t="s">
        <v>80</v>
      </c>
      <c r="E7" s="665" t="s">
        <v>81</v>
      </c>
      <c r="F7" s="665"/>
      <c r="G7" s="663" t="s">
        <v>80</v>
      </c>
      <c r="H7" s="663" t="s">
        <v>81</v>
      </c>
      <c r="I7" s="664"/>
      <c r="J7" s="663" t="s">
        <v>80</v>
      </c>
      <c r="K7" s="665" t="s">
        <v>81</v>
      </c>
      <c r="L7" s="665" t="s">
        <v>534</v>
      </c>
      <c r="M7" s="665" t="s">
        <v>535</v>
      </c>
      <c r="N7" s="665" t="s">
        <v>536</v>
      </c>
      <c r="O7" s="663" t="s">
        <v>537</v>
      </c>
      <c r="P7" s="666"/>
    </row>
    <row r="8" spans="1:16" s="152" customFormat="1" ht="66.75" customHeight="1">
      <c r="A8" s="254" t="s">
        <v>345</v>
      </c>
      <c r="B8" s="408">
        <v>204635</v>
      </c>
      <c r="C8" s="409">
        <f>SUM(D8:E8)</f>
        <v>559747</v>
      </c>
      <c r="D8" s="409">
        <f>SUM(G8,J8)</f>
        <v>279415</v>
      </c>
      <c r="E8" s="409">
        <f>SUM(H8,K8)</f>
        <v>280332</v>
      </c>
      <c r="F8" s="409">
        <f>SUM(G8:H8)</f>
        <v>557569</v>
      </c>
      <c r="G8" s="409">
        <v>278281</v>
      </c>
      <c r="H8" s="409">
        <v>279288</v>
      </c>
      <c r="I8" s="409">
        <f>SUM(J8:K8)</f>
        <v>2178</v>
      </c>
      <c r="J8" s="409">
        <v>1134</v>
      </c>
      <c r="K8" s="409">
        <v>1044</v>
      </c>
      <c r="L8" s="410">
        <f>C8/B8</f>
        <v>2.7353434163266304</v>
      </c>
      <c r="M8" s="409">
        <v>55795</v>
      </c>
      <c r="N8" s="411">
        <f>C8/O8</f>
        <v>302.89339826839824</v>
      </c>
      <c r="O8" s="409">
        <v>1848</v>
      </c>
      <c r="P8" s="153" t="s">
        <v>345</v>
      </c>
    </row>
    <row r="9" spans="1:16" s="269" customFormat="1" ht="66.75" customHeight="1">
      <c r="A9" s="267" t="s">
        <v>253</v>
      </c>
      <c r="B9" s="412">
        <f>SUM(B10:B11)</f>
        <v>208424</v>
      </c>
      <c r="C9" s="412">
        <f aca="true" t="shared" si="0" ref="C9:K9">SUM(C10:C11)</f>
        <v>561695</v>
      </c>
      <c r="D9" s="412">
        <f t="shared" si="0"/>
        <v>280711</v>
      </c>
      <c r="E9" s="412">
        <f t="shared" si="0"/>
        <v>280984</v>
      </c>
      <c r="F9" s="412">
        <f t="shared" si="0"/>
        <v>558496</v>
      </c>
      <c r="G9" s="412">
        <f t="shared" si="0"/>
        <v>278854</v>
      </c>
      <c r="H9" s="412">
        <f t="shared" si="0"/>
        <v>279642</v>
      </c>
      <c r="I9" s="412">
        <f t="shared" si="0"/>
        <v>3199</v>
      </c>
      <c r="J9" s="412">
        <f t="shared" si="0"/>
        <v>1857</v>
      </c>
      <c r="K9" s="412">
        <f t="shared" si="0"/>
        <v>1342</v>
      </c>
      <c r="L9" s="413">
        <f>C9/B9</f>
        <v>2.694963152036234</v>
      </c>
      <c r="M9" s="412">
        <f>SUM(M10:M11)</f>
        <v>58685</v>
      </c>
      <c r="N9" s="414">
        <f>C9/O9</f>
        <v>303.87515959403606</v>
      </c>
      <c r="O9" s="412">
        <f>SUM(O10:O11)</f>
        <v>1848.44</v>
      </c>
      <c r="P9" s="268" t="s">
        <v>253</v>
      </c>
    </row>
    <row r="10" spans="1:16" s="152" customFormat="1" ht="66.75" customHeight="1">
      <c r="A10" s="255" t="s">
        <v>538</v>
      </c>
      <c r="B10" s="408">
        <v>150379</v>
      </c>
      <c r="C10" s="409">
        <f>SUM(D10:E10)</f>
        <v>405819</v>
      </c>
      <c r="D10" s="409">
        <f>SUM(G10,J10)</f>
        <v>202199</v>
      </c>
      <c r="E10" s="409">
        <f>SUM(H10,K10)</f>
        <v>203620</v>
      </c>
      <c r="F10" s="409">
        <f>SUM(G10:H10)</f>
        <v>403601</v>
      </c>
      <c r="G10" s="409">
        <v>200973</v>
      </c>
      <c r="H10" s="409">
        <v>202628</v>
      </c>
      <c r="I10" s="409">
        <f>SUM(J10:K10)</f>
        <v>2218</v>
      </c>
      <c r="J10" s="409">
        <v>1226</v>
      </c>
      <c r="K10" s="409">
        <v>992</v>
      </c>
      <c r="L10" s="410">
        <f>C10/B10</f>
        <v>2.6986414326468458</v>
      </c>
      <c r="M10" s="409">
        <v>38394</v>
      </c>
      <c r="N10" s="411">
        <f>C10/O10</f>
        <v>415.04970544919</v>
      </c>
      <c r="O10" s="415">
        <v>977.76</v>
      </c>
      <c r="P10" s="256" t="s">
        <v>539</v>
      </c>
    </row>
    <row r="11" spans="1:16" s="152" customFormat="1" ht="66.75" customHeight="1">
      <c r="A11" s="257" t="s">
        <v>540</v>
      </c>
      <c r="B11" s="416">
        <v>58045</v>
      </c>
      <c r="C11" s="417">
        <f>SUM(D11:E11)</f>
        <v>155876</v>
      </c>
      <c r="D11" s="417">
        <f>SUM(G11,J11)</f>
        <v>78512</v>
      </c>
      <c r="E11" s="417">
        <f>SUM(H11,K11)</f>
        <v>77364</v>
      </c>
      <c r="F11" s="417">
        <f>SUM(G11:H11)</f>
        <v>154895</v>
      </c>
      <c r="G11" s="417">
        <v>77881</v>
      </c>
      <c r="H11" s="417">
        <v>77014</v>
      </c>
      <c r="I11" s="417">
        <f>SUM(J11:K11)</f>
        <v>981</v>
      </c>
      <c r="J11" s="417">
        <v>631</v>
      </c>
      <c r="K11" s="417">
        <v>350</v>
      </c>
      <c r="L11" s="418">
        <f>C11/B11</f>
        <v>2.6854337152209493</v>
      </c>
      <c r="M11" s="417">
        <v>20291</v>
      </c>
      <c r="N11" s="419">
        <f>C11/O11</f>
        <v>179.02788624982773</v>
      </c>
      <c r="O11" s="420">
        <v>870.68</v>
      </c>
      <c r="P11" s="256" t="s">
        <v>541</v>
      </c>
    </row>
    <row r="12" spans="1:16" s="152" customFormat="1" ht="15.75" customHeight="1">
      <c r="A12" s="258" t="s">
        <v>629</v>
      </c>
      <c r="B12" s="259"/>
      <c r="C12" s="259"/>
      <c r="D12" s="259"/>
      <c r="E12" s="260"/>
      <c r="F12" s="260"/>
      <c r="G12" s="260"/>
      <c r="H12" s="260"/>
      <c r="I12" s="260"/>
      <c r="K12" s="260" t="s">
        <v>612</v>
      </c>
      <c r="L12" s="261"/>
      <c r="M12" s="261"/>
      <c r="N12" s="260"/>
      <c r="O12" s="260"/>
      <c r="P12" s="262"/>
    </row>
    <row r="13" spans="1:17" s="152" customFormat="1" ht="15.75" customHeight="1">
      <c r="A13" s="263" t="s">
        <v>630</v>
      </c>
      <c r="B13" s="263"/>
      <c r="C13" s="263"/>
      <c r="D13" s="263"/>
      <c r="E13" s="263"/>
      <c r="F13" s="264"/>
      <c r="G13" s="264"/>
      <c r="H13" s="264"/>
      <c r="I13" s="264"/>
      <c r="K13" s="248" t="s">
        <v>622</v>
      </c>
      <c r="M13" s="265"/>
      <c r="N13" s="265"/>
      <c r="O13" s="265"/>
      <c r="P13" s="265"/>
      <c r="Q13" s="265"/>
    </row>
    <row r="14" spans="1:16" s="152" customFormat="1" ht="15.75" customHeight="1">
      <c r="A14" s="248" t="s">
        <v>542</v>
      </c>
      <c r="B14" s="264"/>
      <c r="C14" s="264"/>
      <c r="D14" s="264"/>
      <c r="K14" s="248" t="s">
        <v>543</v>
      </c>
      <c r="L14" s="248"/>
      <c r="M14" s="248"/>
      <c r="N14" s="248"/>
      <c r="O14" s="248"/>
      <c r="P14" s="248"/>
    </row>
    <row r="15" ht="21" customHeight="1"/>
    <row r="16" ht="21" customHeight="1"/>
  </sheetData>
  <mergeCells count="4">
    <mergeCell ref="A1:P1"/>
    <mergeCell ref="N3:O3"/>
    <mergeCell ref="A3:A7"/>
    <mergeCell ref="P3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33"/>
  <sheetViews>
    <sheetView zoomScaleSheetLayoutView="100" workbookViewId="0" topLeftCell="A1">
      <selection activeCell="D14" sqref="D14"/>
    </sheetView>
  </sheetViews>
  <sheetFormatPr defaultColWidth="8.88671875" defaultRowHeight="13.5"/>
  <cols>
    <col min="1" max="1" width="14.5546875" style="289" customWidth="1"/>
    <col min="2" max="2" width="12.4453125" style="289" customWidth="1"/>
    <col min="3" max="3" width="11.88671875" style="289" customWidth="1"/>
    <col min="4" max="4" width="11.77734375" style="289" customWidth="1"/>
    <col min="5" max="6" width="11.88671875" style="289" customWidth="1"/>
    <col min="7" max="7" width="12.6640625" style="289" customWidth="1"/>
    <col min="8" max="8" width="12.21484375" style="289" customWidth="1"/>
    <col min="9" max="9" width="10.21484375" style="289" customWidth="1"/>
    <col min="10" max="10" width="10.99609375" style="289" customWidth="1"/>
    <col min="11" max="11" width="10.4453125" style="289" customWidth="1"/>
    <col min="12" max="12" width="15.88671875" style="289" customWidth="1"/>
    <col min="13" max="13" width="14.4453125" style="289" customWidth="1"/>
    <col min="14" max="14" width="14.10546875" style="289" customWidth="1"/>
    <col min="15" max="16384" width="8.88671875" style="289" customWidth="1"/>
  </cols>
  <sheetData>
    <row r="1" spans="1:13" s="668" customFormat="1" ht="32.25" customHeight="1">
      <c r="A1" s="667" t="s">
        <v>270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</row>
    <row r="2" spans="1:13" s="638" customFormat="1" ht="18" customHeight="1">
      <c r="A2" s="638" t="s">
        <v>271</v>
      </c>
      <c r="M2" s="639" t="s">
        <v>263</v>
      </c>
    </row>
    <row r="3" spans="1:13" s="649" customFormat="1" ht="18" customHeight="1">
      <c r="A3" s="669" t="s">
        <v>633</v>
      </c>
      <c r="B3" s="670" t="s">
        <v>272</v>
      </c>
      <c r="C3" s="671" t="s">
        <v>273</v>
      </c>
      <c r="D3" s="672"/>
      <c r="E3" s="673"/>
      <c r="F3" s="674" t="s">
        <v>274</v>
      </c>
      <c r="G3" s="672"/>
      <c r="H3" s="673"/>
      <c r="I3" s="674" t="s">
        <v>275</v>
      </c>
      <c r="J3" s="672"/>
      <c r="K3" s="673"/>
      <c r="L3" s="675" t="s">
        <v>276</v>
      </c>
      <c r="M3" s="676" t="s">
        <v>634</v>
      </c>
    </row>
    <row r="4" spans="1:13" s="649" customFormat="1" ht="18" customHeight="1">
      <c r="A4" s="677"/>
      <c r="B4" s="678"/>
      <c r="C4" s="679" t="s">
        <v>277</v>
      </c>
      <c r="D4" s="680"/>
      <c r="E4" s="681"/>
      <c r="F4" s="679" t="s">
        <v>277</v>
      </c>
      <c r="G4" s="680"/>
      <c r="H4" s="681"/>
      <c r="I4" s="679" t="s">
        <v>277</v>
      </c>
      <c r="J4" s="680"/>
      <c r="K4" s="681"/>
      <c r="L4" s="682" t="s">
        <v>278</v>
      </c>
      <c r="M4" s="683"/>
    </row>
    <row r="5" spans="1:13" s="649" customFormat="1" ht="18" customHeight="1">
      <c r="A5" s="677"/>
      <c r="B5" s="678" t="s">
        <v>279</v>
      </c>
      <c r="C5" s="684"/>
      <c r="D5" s="670" t="s">
        <v>264</v>
      </c>
      <c r="E5" s="670" t="s">
        <v>265</v>
      </c>
      <c r="F5" s="685"/>
      <c r="G5" s="670" t="s">
        <v>264</v>
      </c>
      <c r="H5" s="670" t="s">
        <v>265</v>
      </c>
      <c r="I5" s="685"/>
      <c r="J5" s="670" t="s">
        <v>264</v>
      </c>
      <c r="K5" s="670" t="s">
        <v>265</v>
      </c>
      <c r="L5" s="686" t="s">
        <v>280</v>
      </c>
      <c r="M5" s="683"/>
    </row>
    <row r="6" spans="1:13" s="649" customFormat="1" ht="18" customHeight="1">
      <c r="A6" s="677"/>
      <c r="B6" s="678"/>
      <c r="C6" s="684"/>
      <c r="D6" s="687"/>
      <c r="E6" s="687"/>
      <c r="F6" s="685"/>
      <c r="G6" s="687"/>
      <c r="H6" s="687"/>
      <c r="I6" s="685"/>
      <c r="J6" s="687"/>
      <c r="K6" s="687"/>
      <c r="L6" s="686" t="s">
        <v>281</v>
      </c>
      <c r="M6" s="683"/>
    </row>
    <row r="7" spans="1:13" s="649" customFormat="1" ht="18" customHeight="1">
      <c r="A7" s="688"/>
      <c r="B7" s="689" t="s">
        <v>266</v>
      </c>
      <c r="C7" s="637"/>
      <c r="D7" s="689" t="s">
        <v>267</v>
      </c>
      <c r="E7" s="689" t="s">
        <v>268</v>
      </c>
      <c r="F7" s="690"/>
      <c r="G7" s="689" t="s">
        <v>267</v>
      </c>
      <c r="H7" s="689" t="s">
        <v>268</v>
      </c>
      <c r="I7" s="690"/>
      <c r="J7" s="689" t="s">
        <v>267</v>
      </c>
      <c r="K7" s="689" t="s">
        <v>268</v>
      </c>
      <c r="L7" s="690" t="s">
        <v>282</v>
      </c>
      <c r="M7" s="691"/>
    </row>
    <row r="8" spans="1:13" s="269" customFormat="1" ht="16.5" customHeight="1">
      <c r="A8" s="274" t="s">
        <v>283</v>
      </c>
      <c r="B8" s="275">
        <f>SUM(B9:B34)</f>
        <v>150379</v>
      </c>
      <c r="C8" s="275">
        <f aca="true" t="shared" si="0" ref="C8:C34">SUM(D8:E8)</f>
        <v>405819</v>
      </c>
      <c r="D8" s="275">
        <f>SUM(D9:D34)</f>
        <v>202199</v>
      </c>
      <c r="E8" s="275">
        <f>SUM(E9:E34)</f>
        <v>203620</v>
      </c>
      <c r="F8" s="275">
        <f aca="true" t="shared" si="1" ref="F8:F34">SUM(G8:H8)</f>
        <v>403601</v>
      </c>
      <c r="G8" s="275">
        <f>SUM(G9:G34)</f>
        <v>200973</v>
      </c>
      <c r="H8" s="275">
        <f>SUM(H9:H34)</f>
        <v>202628</v>
      </c>
      <c r="I8" s="275">
        <f aca="true" t="shared" si="2" ref="I8:I34">SUM(J8:K8)</f>
        <v>2218</v>
      </c>
      <c r="J8" s="275">
        <f>SUM(J9:J34)</f>
        <v>1226</v>
      </c>
      <c r="K8" s="275">
        <f>SUM(K9:K34)</f>
        <v>992</v>
      </c>
      <c r="L8" s="275">
        <v>38394</v>
      </c>
      <c r="M8" s="276" t="s">
        <v>284</v>
      </c>
    </row>
    <row r="9" spans="1:13" s="152" customFormat="1" ht="16.5" customHeight="1">
      <c r="A9" s="277" t="s">
        <v>285</v>
      </c>
      <c r="B9" s="278">
        <v>7833</v>
      </c>
      <c r="C9" s="278">
        <f t="shared" si="0"/>
        <v>20147</v>
      </c>
      <c r="D9" s="278">
        <f aca="true" t="shared" si="3" ref="D9:E34">SUM(G9,J9)</f>
        <v>10258</v>
      </c>
      <c r="E9" s="278">
        <f t="shared" si="3"/>
        <v>9889</v>
      </c>
      <c r="F9" s="278">
        <f t="shared" si="1"/>
        <v>19925</v>
      </c>
      <c r="G9" s="278">
        <v>10100</v>
      </c>
      <c r="H9" s="278">
        <v>9825</v>
      </c>
      <c r="I9" s="278">
        <f t="shared" si="2"/>
        <v>222</v>
      </c>
      <c r="J9" s="278">
        <v>158</v>
      </c>
      <c r="K9" s="278">
        <v>64</v>
      </c>
      <c r="L9" s="278">
        <v>3083</v>
      </c>
      <c r="M9" s="279" t="s">
        <v>286</v>
      </c>
    </row>
    <row r="10" spans="1:13" s="152" customFormat="1" ht="16.5" customHeight="1">
      <c r="A10" s="277" t="s">
        <v>287</v>
      </c>
      <c r="B10" s="278">
        <v>9851</v>
      </c>
      <c r="C10" s="278">
        <f t="shared" si="0"/>
        <v>26225</v>
      </c>
      <c r="D10" s="278">
        <f t="shared" si="3"/>
        <v>13245</v>
      </c>
      <c r="E10" s="278">
        <f t="shared" si="3"/>
        <v>12980</v>
      </c>
      <c r="F10" s="278">
        <f t="shared" si="1"/>
        <v>25930</v>
      </c>
      <c r="G10" s="278">
        <v>13096</v>
      </c>
      <c r="H10" s="278">
        <v>12834</v>
      </c>
      <c r="I10" s="278">
        <f t="shared" si="2"/>
        <v>295</v>
      </c>
      <c r="J10" s="278">
        <v>149</v>
      </c>
      <c r="K10" s="278">
        <v>146</v>
      </c>
      <c r="L10" s="278">
        <v>4004</v>
      </c>
      <c r="M10" s="279" t="s">
        <v>288</v>
      </c>
    </row>
    <row r="11" spans="1:13" s="152" customFormat="1" ht="16.5" customHeight="1">
      <c r="A11" s="277" t="s">
        <v>289</v>
      </c>
      <c r="B11" s="278">
        <v>6040</v>
      </c>
      <c r="C11" s="278">
        <f t="shared" si="0"/>
        <v>15636</v>
      </c>
      <c r="D11" s="278">
        <f t="shared" si="3"/>
        <v>7814</v>
      </c>
      <c r="E11" s="278">
        <f t="shared" si="3"/>
        <v>7822</v>
      </c>
      <c r="F11" s="278">
        <f t="shared" si="1"/>
        <v>15526</v>
      </c>
      <c r="G11" s="278">
        <v>7730</v>
      </c>
      <c r="H11" s="278">
        <v>7796</v>
      </c>
      <c r="I11" s="278">
        <f t="shared" si="2"/>
        <v>110</v>
      </c>
      <c r="J11" s="278">
        <v>84</v>
      </c>
      <c r="K11" s="278">
        <v>26</v>
      </c>
      <c r="L11" s="278">
        <v>3124</v>
      </c>
      <c r="M11" s="279" t="s">
        <v>290</v>
      </c>
    </row>
    <row r="12" spans="1:13" s="152" customFormat="1" ht="16.5" customHeight="1">
      <c r="A12" s="277" t="s">
        <v>291</v>
      </c>
      <c r="B12" s="278">
        <v>7589</v>
      </c>
      <c r="C12" s="278">
        <f t="shared" si="0"/>
        <v>20928</v>
      </c>
      <c r="D12" s="278">
        <f t="shared" si="3"/>
        <v>10698</v>
      </c>
      <c r="E12" s="278">
        <f t="shared" si="3"/>
        <v>10230</v>
      </c>
      <c r="F12" s="278">
        <f t="shared" si="1"/>
        <v>20815</v>
      </c>
      <c r="G12" s="278">
        <v>10631</v>
      </c>
      <c r="H12" s="278">
        <v>10184</v>
      </c>
      <c r="I12" s="278">
        <f t="shared" si="2"/>
        <v>113</v>
      </c>
      <c r="J12" s="278">
        <v>67</v>
      </c>
      <c r="K12" s="278">
        <v>46</v>
      </c>
      <c r="L12" s="278">
        <v>2762</v>
      </c>
      <c r="M12" s="279" t="s">
        <v>292</v>
      </c>
    </row>
    <row r="13" spans="1:13" s="152" customFormat="1" ht="16.5" customHeight="1">
      <c r="A13" s="277" t="s">
        <v>293</v>
      </c>
      <c r="B13" s="278">
        <v>3517</v>
      </c>
      <c r="C13" s="278">
        <f t="shared" si="0"/>
        <v>8566</v>
      </c>
      <c r="D13" s="278">
        <f t="shared" si="3"/>
        <v>4266</v>
      </c>
      <c r="E13" s="278">
        <f t="shared" si="3"/>
        <v>4300</v>
      </c>
      <c r="F13" s="278">
        <f t="shared" si="1"/>
        <v>8518</v>
      </c>
      <c r="G13" s="278">
        <v>4241</v>
      </c>
      <c r="H13" s="278">
        <v>4277</v>
      </c>
      <c r="I13" s="278">
        <f t="shared" si="2"/>
        <v>48</v>
      </c>
      <c r="J13" s="278">
        <v>25</v>
      </c>
      <c r="K13" s="278">
        <v>23</v>
      </c>
      <c r="L13" s="278">
        <v>1942</v>
      </c>
      <c r="M13" s="279" t="s">
        <v>294</v>
      </c>
    </row>
    <row r="14" spans="1:13" s="152" customFormat="1" ht="16.5" customHeight="1">
      <c r="A14" s="277" t="s">
        <v>295</v>
      </c>
      <c r="B14" s="278">
        <v>1331</v>
      </c>
      <c r="C14" s="278">
        <f t="shared" si="0"/>
        <v>3023</v>
      </c>
      <c r="D14" s="278">
        <f t="shared" si="3"/>
        <v>1665</v>
      </c>
      <c r="E14" s="278">
        <f t="shared" si="3"/>
        <v>1358</v>
      </c>
      <c r="F14" s="278">
        <f t="shared" si="1"/>
        <v>2887</v>
      </c>
      <c r="G14" s="278">
        <v>1531</v>
      </c>
      <c r="H14" s="278">
        <v>1356</v>
      </c>
      <c r="I14" s="278">
        <f t="shared" si="2"/>
        <v>136</v>
      </c>
      <c r="J14" s="278">
        <v>134</v>
      </c>
      <c r="K14" s="278">
        <v>2</v>
      </c>
      <c r="L14" s="278">
        <v>506</v>
      </c>
      <c r="M14" s="279" t="s">
        <v>296</v>
      </c>
    </row>
    <row r="15" spans="1:13" s="152" customFormat="1" ht="16.5" customHeight="1">
      <c r="A15" s="277" t="s">
        <v>297</v>
      </c>
      <c r="B15" s="278">
        <v>725</v>
      </c>
      <c r="C15" s="278">
        <f t="shared" si="0"/>
        <v>1726</v>
      </c>
      <c r="D15" s="278">
        <f t="shared" si="3"/>
        <v>837</v>
      </c>
      <c r="E15" s="278">
        <f t="shared" si="3"/>
        <v>889</v>
      </c>
      <c r="F15" s="278">
        <f t="shared" si="1"/>
        <v>1718</v>
      </c>
      <c r="G15" s="278">
        <v>833</v>
      </c>
      <c r="H15" s="278">
        <v>885</v>
      </c>
      <c r="I15" s="278">
        <f t="shared" si="2"/>
        <v>8</v>
      </c>
      <c r="J15" s="278">
        <v>4</v>
      </c>
      <c r="K15" s="278">
        <v>4</v>
      </c>
      <c r="L15" s="278">
        <v>384</v>
      </c>
      <c r="M15" s="279" t="s">
        <v>298</v>
      </c>
    </row>
    <row r="16" spans="1:13" s="152" customFormat="1" ht="16.5" customHeight="1">
      <c r="A16" s="277" t="s">
        <v>299</v>
      </c>
      <c r="B16" s="278">
        <v>1763</v>
      </c>
      <c r="C16" s="278">
        <f t="shared" si="0"/>
        <v>3860</v>
      </c>
      <c r="D16" s="278">
        <f t="shared" si="3"/>
        <v>1948</v>
      </c>
      <c r="E16" s="278">
        <f t="shared" si="3"/>
        <v>1912</v>
      </c>
      <c r="F16" s="280">
        <f t="shared" si="1"/>
        <v>3833</v>
      </c>
      <c r="G16" s="278">
        <v>1937</v>
      </c>
      <c r="H16" s="278">
        <v>1896</v>
      </c>
      <c r="I16" s="280">
        <f t="shared" si="2"/>
        <v>27</v>
      </c>
      <c r="J16" s="278">
        <v>11</v>
      </c>
      <c r="K16" s="281">
        <v>16</v>
      </c>
      <c r="L16" s="282">
        <v>469</v>
      </c>
      <c r="M16" s="283" t="s">
        <v>300</v>
      </c>
    </row>
    <row r="17" spans="1:13" s="152" customFormat="1" ht="16.5" customHeight="1">
      <c r="A17" s="277" t="s">
        <v>301</v>
      </c>
      <c r="B17" s="278">
        <v>12705</v>
      </c>
      <c r="C17" s="278">
        <f t="shared" si="0"/>
        <v>38261</v>
      </c>
      <c r="D17" s="278">
        <f t="shared" si="3"/>
        <v>18774</v>
      </c>
      <c r="E17" s="278">
        <f t="shared" si="3"/>
        <v>19487</v>
      </c>
      <c r="F17" s="280">
        <f t="shared" si="1"/>
        <v>38181</v>
      </c>
      <c r="G17" s="278">
        <v>18746</v>
      </c>
      <c r="H17" s="278">
        <v>19435</v>
      </c>
      <c r="I17" s="280">
        <f t="shared" si="2"/>
        <v>80</v>
      </c>
      <c r="J17" s="278">
        <v>28</v>
      </c>
      <c r="K17" s="281">
        <v>52</v>
      </c>
      <c r="L17" s="282">
        <v>2579</v>
      </c>
      <c r="M17" s="283" t="s">
        <v>302</v>
      </c>
    </row>
    <row r="18" spans="1:13" s="152" customFormat="1" ht="16.5" customHeight="1">
      <c r="A18" s="277" t="s">
        <v>303</v>
      </c>
      <c r="B18" s="278">
        <v>3112</v>
      </c>
      <c r="C18" s="278">
        <f t="shared" si="0"/>
        <v>7466</v>
      </c>
      <c r="D18" s="278">
        <f t="shared" si="3"/>
        <v>3617</v>
      </c>
      <c r="E18" s="278">
        <f t="shared" si="3"/>
        <v>3849</v>
      </c>
      <c r="F18" s="280">
        <f t="shared" si="1"/>
        <v>7424</v>
      </c>
      <c r="G18" s="278">
        <v>3593</v>
      </c>
      <c r="H18" s="278">
        <v>3831</v>
      </c>
      <c r="I18" s="280">
        <f t="shared" si="2"/>
        <v>42</v>
      </c>
      <c r="J18" s="278">
        <v>24</v>
      </c>
      <c r="K18" s="281">
        <v>18</v>
      </c>
      <c r="L18" s="282">
        <v>780</v>
      </c>
      <c r="M18" s="283" t="s">
        <v>304</v>
      </c>
    </row>
    <row r="19" spans="1:13" s="152" customFormat="1" ht="16.5" customHeight="1">
      <c r="A19" s="277" t="s">
        <v>305</v>
      </c>
      <c r="B19" s="278">
        <v>14426</v>
      </c>
      <c r="C19" s="278">
        <f t="shared" si="0"/>
        <v>41460</v>
      </c>
      <c r="D19" s="278">
        <f t="shared" si="3"/>
        <v>20275</v>
      </c>
      <c r="E19" s="278">
        <f t="shared" si="3"/>
        <v>21185</v>
      </c>
      <c r="F19" s="280">
        <f t="shared" si="1"/>
        <v>41347</v>
      </c>
      <c r="G19" s="278">
        <v>20226</v>
      </c>
      <c r="H19" s="278">
        <v>21121</v>
      </c>
      <c r="I19" s="280">
        <f t="shared" si="2"/>
        <v>113</v>
      </c>
      <c r="J19" s="278">
        <v>49</v>
      </c>
      <c r="K19" s="281">
        <v>64</v>
      </c>
      <c r="L19" s="282">
        <v>2625</v>
      </c>
      <c r="M19" s="283" t="s">
        <v>306</v>
      </c>
    </row>
    <row r="20" spans="1:13" s="152" customFormat="1" ht="16.5" customHeight="1">
      <c r="A20" s="277" t="s">
        <v>307</v>
      </c>
      <c r="B20" s="278">
        <v>5258</v>
      </c>
      <c r="C20" s="278">
        <f t="shared" si="0"/>
        <v>14100</v>
      </c>
      <c r="D20" s="278">
        <f t="shared" si="3"/>
        <v>6866</v>
      </c>
      <c r="E20" s="278">
        <f t="shared" si="3"/>
        <v>7234</v>
      </c>
      <c r="F20" s="280">
        <f t="shared" si="1"/>
        <v>14054</v>
      </c>
      <c r="G20" s="278">
        <v>6852</v>
      </c>
      <c r="H20" s="278">
        <v>7202</v>
      </c>
      <c r="I20" s="280">
        <f t="shared" si="2"/>
        <v>46</v>
      </c>
      <c r="J20" s="278">
        <v>14</v>
      </c>
      <c r="K20" s="281">
        <v>32</v>
      </c>
      <c r="L20" s="282">
        <v>1251</v>
      </c>
      <c r="M20" s="283" t="s">
        <v>308</v>
      </c>
    </row>
    <row r="21" spans="1:13" s="152" customFormat="1" ht="16.5" customHeight="1">
      <c r="A21" s="277" t="s">
        <v>309</v>
      </c>
      <c r="B21" s="278">
        <v>4032</v>
      </c>
      <c r="C21" s="278">
        <f t="shared" si="0"/>
        <v>9323</v>
      </c>
      <c r="D21" s="278">
        <f t="shared" si="3"/>
        <v>4674</v>
      </c>
      <c r="E21" s="278">
        <f t="shared" si="3"/>
        <v>4649</v>
      </c>
      <c r="F21" s="280">
        <f t="shared" si="1"/>
        <v>9286</v>
      </c>
      <c r="G21" s="278">
        <v>4650</v>
      </c>
      <c r="H21" s="278">
        <v>4636</v>
      </c>
      <c r="I21" s="280">
        <f t="shared" si="2"/>
        <v>37</v>
      </c>
      <c r="J21" s="278">
        <v>24</v>
      </c>
      <c r="K21" s="281">
        <v>13</v>
      </c>
      <c r="L21" s="282">
        <v>993</v>
      </c>
      <c r="M21" s="283" t="s">
        <v>310</v>
      </c>
    </row>
    <row r="22" spans="1:13" s="152" customFormat="1" ht="16.5" customHeight="1">
      <c r="A22" s="277" t="s">
        <v>311</v>
      </c>
      <c r="B22" s="278">
        <v>3546</v>
      </c>
      <c r="C22" s="278">
        <f t="shared" si="0"/>
        <v>8696</v>
      </c>
      <c r="D22" s="278">
        <f t="shared" si="3"/>
        <v>4294</v>
      </c>
      <c r="E22" s="278">
        <f t="shared" si="3"/>
        <v>4402</v>
      </c>
      <c r="F22" s="280">
        <f t="shared" si="1"/>
        <v>8678</v>
      </c>
      <c r="G22" s="278">
        <v>4290</v>
      </c>
      <c r="H22" s="278">
        <v>4388</v>
      </c>
      <c r="I22" s="280">
        <f t="shared" si="2"/>
        <v>18</v>
      </c>
      <c r="J22" s="278">
        <v>4</v>
      </c>
      <c r="K22" s="281">
        <v>14</v>
      </c>
      <c r="L22" s="282">
        <v>837</v>
      </c>
      <c r="M22" s="283" t="s">
        <v>312</v>
      </c>
    </row>
    <row r="23" spans="1:13" s="152" customFormat="1" ht="16.5" customHeight="1">
      <c r="A23" s="277" t="s">
        <v>313</v>
      </c>
      <c r="B23" s="278">
        <v>6245</v>
      </c>
      <c r="C23" s="278">
        <f t="shared" si="0"/>
        <v>16946</v>
      </c>
      <c r="D23" s="278">
        <f t="shared" si="3"/>
        <v>8549</v>
      </c>
      <c r="E23" s="278">
        <f t="shared" si="3"/>
        <v>8397</v>
      </c>
      <c r="F23" s="280">
        <f t="shared" si="1"/>
        <v>16900</v>
      </c>
      <c r="G23" s="278">
        <v>8534</v>
      </c>
      <c r="H23" s="278">
        <v>8366</v>
      </c>
      <c r="I23" s="280">
        <f t="shared" si="2"/>
        <v>46</v>
      </c>
      <c r="J23" s="278">
        <v>15</v>
      </c>
      <c r="K23" s="281">
        <v>31</v>
      </c>
      <c r="L23" s="282">
        <v>1594</v>
      </c>
      <c r="M23" s="283" t="s">
        <v>314</v>
      </c>
    </row>
    <row r="24" spans="1:13" s="152" customFormat="1" ht="16.5" customHeight="1">
      <c r="A24" s="277" t="s">
        <v>315</v>
      </c>
      <c r="B24" s="278">
        <v>4298</v>
      </c>
      <c r="C24" s="278">
        <f t="shared" si="0"/>
        <v>10915</v>
      </c>
      <c r="D24" s="278">
        <f t="shared" si="3"/>
        <v>5501</v>
      </c>
      <c r="E24" s="278">
        <f t="shared" si="3"/>
        <v>5414</v>
      </c>
      <c r="F24" s="280">
        <f t="shared" si="1"/>
        <v>10857</v>
      </c>
      <c r="G24" s="278">
        <v>5465</v>
      </c>
      <c r="H24" s="278">
        <v>5392</v>
      </c>
      <c r="I24" s="280">
        <f t="shared" si="2"/>
        <v>58</v>
      </c>
      <c r="J24" s="278">
        <v>36</v>
      </c>
      <c r="K24" s="281">
        <v>22</v>
      </c>
      <c r="L24" s="282">
        <v>1013</v>
      </c>
      <c r="M24" s="283" t="s">
        <v>316</v>
      </c>
    </row>
    <row r="25" spans="1:13" s="152" customFormat="1" ht="16.5" customHeight="1">
      <c r="A25" s="277" t="s">
        <v>317</v>
      </c>
      <c r="B25" s="278">
        <v>6753</v>
      </c>
      <c r="C25" s="278">
        <f t="shared" si="0"/>
        <v>20102</v>
      </c>
      <c r="D25" s="278">
        <f t="shared" si="3"/>
        <v>10074</v>
      </c>
      <c r="E25" s="278">
        <f t="shared" si="3"/>
        <v>10028</v>
      </c>
      <c r="F25" s="280">
        <f t="shared" si="1"/>
        <v>20028</v>
      </c>
      <c r="G25" s="278">
        <v>10038</v>
      </c>
      <c r="H25" s="278">
        <v>9990</v>
      </c>
      <c r="I25" s="280">
        <f t="shared" si="2"/>
        <v>74</v>
      </c>
      <c r="J25" s="278">
        <v>36</v>
      </c>
      <c r="K25" s="281">
        <v>38</v>
      </c>
      <c r="L25" s="282">
        <v>1372</v>
      </c>
      <c r="M25" s="283" t="s">
        <v>318</v>
      </c>
    </row>
    <row r="26" spans="1:13" s="152" customFormat="1" ht="16.5" customHeight="1">
      <c r="A26" s="277" t="s">
        <v>319</v>
      </c>
      <c r="B26" s="278">
        <v>3826</v>
      </c>
      <c r="C26" s="278">
        <f t="shared" si="0"/>
        <v>10649</v>
      </c>
      <c r="D26" s="278">
        <f t="shared" si="3"/>
        <v>5406</v>
      </c>
      <c r="E26" s="278">
        <f t="shared" si="3"/>
        <v>5243</v>
      </c>
      <c r="F26" s="280">
        <f t="shared" si="1"/>
        <v>10618</v>
      </c>
      <c r="G26" s="278">
        <v>5400</v>
      </c>
      <c r="H26" s="278">
        <v>5218</v>
      </c>
      <c r="I26" s="280">
        <f t="shared" si="2"/>
        <v>31</v>
      </c>
      <c r="J26" s="278">
        <v>6</v>
      </c>
      <c r="K26" s="281">
        <v>25</v>
      </c>
      <c r="L26" s="282">
        <v>994</v>
      </c>
      <c r="M26" s="283" t="s">
        <v>320</v>
      </c>
    </row>
    <row r="27" spans="1:13" s="152" customFormat="1" ht="16.5" customHeight="1">
      <c r="A27" s="277" t="s">
        <v>321</v>
      </c>
      <c r="B27" s="278">
        <v>1108</v>
      </c>
      <c r="C27" s="278">
        <f t="shared" si="0"/>
        <v>3132</v>
      </c>
      <c r="D27" s="278">
        <f t="shared" si="3"/>
        <v>1652</v>
      </c>
      <c r="E27" s="278">
        <f t="shared" si="3"/>
        <v>1480</v>
      </c>
      <c r="F27" s="280">
        <f t="shared" si="1"/>
        <v>3102</v>
      </c>
      <c r="G27" s="278">
        <v>1627</v>
      </c>
      <c r="H27" s="278">
        <v>1475</v>
      </c>
      <c r="I27" s="280">
        <f t="shared" si="2"/>
        <v>30</v>
      </c>
      <c r="J27" s="278">
        <v>25</v>
      </c>
      <c r="K27" s="281">
        <v>5</v>
      </c>
      <c r="L27" s="282">
        <v>451</v>
      </c>
      <c r="M27" s="283" t="s">
        <v>322</v>
      </c>
    </row>
    <row r="28" spans="1:13" s="152" customFormat="1" ht="16.5" customHeight="1">
      <c r="A28" s="277" t="s">
        <v>323</v>
      </c>
      <c r="B28" s="278">
        <v>4937</v>
      </c>
      <c r="C28" s="278">
        <f t="shared" si="0"/>
        <v>12990</v>
      </c>
      <c r="D28" s="278">
        <f t="shared" si="3"/>
        <v>6579</v>
      </c>
      <c r="E28" s="278">
        <f t="shared" si="3"/>
        <v>6411</v>
      </c>
      <c r="F28" s="280">
        <f t="shared" si="1"/>
        <v>12775</v>
      </c>
      <c r="G28" s="278">
        <v>6441</v>
      </c>
      <c r="H28" s="278">
        <v>6334</v>
      </c>
      <c r="I28" s="280">
        <f t="shared" si="2"/>
        <v>215</v>
      </c>
      <c r="J28" s="278">
        <v>138</v>
      </c>
      <c r="K28" s="281">
        <v>77</v>
      </c>
      <c r="L28" s="282">
        <v>1330</v>
      </c>
      <c r="M28" s="283" t="s">
        <v>324</v>
      </c>
    </row>
    <row r="29" spans="1:13" s="152" customFormat="1" ht="16.5" customHeight="1">
      <c r="A29" s="277" t="s">
        <v>325</v>
      </c>
      <c r="B29" s="278">
        <v>2332</v>
      </c>
      <c r="C29" s="278">
        <f t="shared" si="0"/>
        <v>6012</v>
      </c>
      <c r="D29" s="278">
        <f t="shared" si="3"/>
        <v>3129</v>
      </c>
      <c r="E29" s="278">
        <f t="shared" si="3"/>
        <v>2883</v>
      </c>
      <c r="F29" s="280">
        <f t="shared" si="1"/>
        <v>5998</v>
      </c>
      <c r="G29" s="278">
        <v>3124</v>
      </c>
      <c r="H29" s="278">
        <v>2874</v>
      </c>
      <c r="I29" s="280">
        <f t="shared" si="2"/>
        <v>14</v>
      </c>
      <c r="J29" s="278">
        <v>5</v>
      </c>
      <c r="K29" s="281">
        <v>9</v>
      </c>
      <c r="L29" s="282">
        <v>688</v>
      </c>
      <c r="M29" s="283" t="s">
        <v>326</v>
      </c>
    </row>
    <row r="30" spans="1:13" s="152" customFormat="1" ht="16.5" customHeight="1">
      <c r="A30" s="277" t="s">
        <v>327</v>
      </c>
      <c r="B30" s="278">
        <v>15424</v>
      </c>
      <c r="C30" s="278">
        <f t="shared" si="0"/>
        <v>38676</v>
      </c>
      <c r="D30" s="278">
        <f t="shared" si="3"/>
        <v>18878</v>
      </c>
      <c r="E30" s="278">
        <f t="shared" si="3"/>
        <v>19798</v>
      </c>
      <c r="F30" s="280">
        <f t="shared" si="1"/>
        <v>38494</v>
      </c>
      <c r="G30" s="278">
        <v>18806</v>
      </c>
      <c r="H30" s="278">
        <v>19688</v>
      </c>
      <c r="I30" s="280">
        <f t="shared" si="2"/>
        <v>182</v>
      </c>
      <c r="J30" s="278">
        <v>72</v>
      </c>
      <c r="K30" s="278">
        <v>110</v>
      </c>
      <c r="L30" s="278">
        <v>1858</v>
      </c>
      <c r="M30" s="279" t="s">
        <v>328</v>
      </c>
    </row>
    <row r="31" spans="1:13" s="152" customFormat="1" ht="16.5" customHeight="1">
      <c r="A31" s="277" t="s">
        <v>329</v>
      </c>
      <c r="B31" s="278">
        <v>16710</v>
      </c>
      <c r="C31" s="278">
        <f t="shared" si="0"/>
        <v>47283</v>
      </c>
      <c r="D31" s="278">
        <f t="shared" si="3"/>
        <v>23201</v>
      </c>
      <c r="E31" s="278">
        <f t="shared" si="3"/>
        <v>24082</v>
      </c>
      <c r="F31" s="280">
        <f t="shared" si="1"/>
        <v>47073</v>
      </c>
      <c r="G31" s="278">
        <v>23102</v>
      </c>
      <c r="H31" s="278">
        <v>23971</v>
      </c>
      <c r="I31" s="280">
        <f t="shared" si="2"/>
        <v>210</v>
      </c>
      <c r="J31" s="278">
        <v>99</v>
      </c>
      <c r="K31" s="278">
        <v>111</v>
      </c>
      <c r="L31" s="278">
        <v>2136</v>
      </c>
      <c r="M31" s="279" t="s">
        <v>330</v>
      </c>
    </row>
    <row r="32" spans="1:13" s="152" customFormat="1" ht="16.5" customHeight="1">
      <c r="A32" s="277" t="s">
        <v>331</v>
      </c>
      <c r="B32" s="278">
        <v>4726</v>
      </c>
      <c r="C32" s="278">
        <f t="shared" si="0"/>
        <v>13410</v>
      </c>
      <c r="D32" s="278">
        <f t="shared" si="3"/>
        <v>6735</v>
      </c>
      <c r="E32" s="278">
        <f t="shared" si="3"/>
        <v>6675</v>
      </c>
      <c r="F32" s="280">
        <f t="shared" si="1"/>
        <v>13371</v>
      </c>
      <c r="G32" s="278">
        <v>6725</v>
      </c>
      <c r="H32" s="278">
        <v>6646</v>
      </c>
      <c r="I32" s="280">
        <f t="shared" si="2"/>
        <v>39</v>
      </c>
      <c r="J32" s="278">
        <v>10</v>
      </c>
      <c r="K32" s="278">
        <v>29</v>
      </c>
      <c r="L32" s="278">
        <v>948</v>
      </c>
      <c r="M32" s="279" t="s">
        <v>332</v>
      </c>
    </row>
    <row r="33" spans="1:13" s="152" customFormat="1" ht="16.5" customHeight="1">
      <c r="A33" s="277" t="s">
        <v>333</v>
      </c>
      <c r="B33" s="278">
        <v>1457</v>
      </c>
      <c r="C33" s="278">
        <f t="shared" si="0"/>
        <v>4032</v>
      </c>
      <c r="D33" s="278">
        <f t="shared" si="3"/>
        <v>2090</v>
      </c>
      <c r="E33" s="278">
        <f t="shared" si="3"/>
        <v>1942</v>
      </c>
      <c r="F33" s="280">
        <f t="shared" si="1"/>
        <v>4013</v>
      </c>
      <c r="G33" s="278">
        <v>2083</v>
      </c>
      <c r="H33" s="278">
        <v>1930</v>
      </c>
      <c r="I33" s="280">
        <f t="shared" si="2"/>
        <v>19</v>
      </c>
      <c r="J33" s="278">
        <v>7</v>
      </c>
      <c r="K33" s="278">
        <v>12</v>
      </c>
      <c r="L33" s="278">
        <v>395</v>
      </c>
      <c r="M33" s="279" t="s">
        <v>334</v>
      </c>
    </row>
    <row r="34" spans="1:16" s="152" customFormat="1" ht="16.5" customHeight="1">
      <c r="A34" s="284" t="s">
        <v>335</v>
      </c>
      <c r="B34" s="285">
        <v>835</v>
      </c>
      <c r="C34" s="285">
        <f t="shared" si="0"/>
        <v>2255</v>
      </c>
      <c r="D34" s="285">
        <f t="shared" si="3"/>
        <v>1174</v>
      </c>
      <c r="E34" s="285">
        <f t="shared" si="3"/>
        <v>1081</v>
      </c>
      <c r="F34" s="286">
        <f t="shared" si="1"/>
        <v>2250</v>
      </c>
      <c r="G34" s="285">
        <v>1172</v>
      </c>
      <c r="H34" s="285">
        <v>1078</v>
      </c>
      <c r="I34" s="286">
        <f t="shared" si="2"/>
        <v>5</v>
      </c>
      <c r="J34" s="285">
        <v>2</v>
      </c>
      <c r="K34" s="285">
        <v>3</v>
      </c>
      <c r="L34" s="285">
        <v>276</v>
      </c>
      <c r="M34" s="287" t="s">
        <v>336</v>
      </c>
      <c r="P34" s="260"/>
    </row>
    <row r="35" spans="1:16" s="152" customFormat="1" ht="15.75" customHeight="1">
      <c r="A35" s="258" t="s">
        <v>611</v>
      </c>
      <c r="B35" s="259"/>
      <c r="C35" s="259"/>
      <c r="D35" s="259"/>
      <c r="E35" s="260"/>
      <c r="F35" s="260"/>
      <c r="G35" s="260"/>
      <c r="H35" s="260"/>
      <c r="I35" s="260" t="s">
        <v>623</v>
      </c>
      <c r="L35" s="261"/>
      <c r="M35" s="261"/>
      <c r="N35" s="260"/>
      <c r="O35" s="260"/>
      <c r="P35" s="288"/>
    </row>
    <row r="36" spans="1:83" s="253" customFormat="1" ht="12.75">
      <c r="A36" s="152" t="s">
        <v>871</v>
      </c>
      <c r="B36" s="152"/>
      <c r="C36" s="152"/>
      <c r="D36" s="152"/>
      <c r="E36" s="152"/>
      <c r="F36" s="152"/>
      <c r="H36" s="152"/>
      <c r="I36" s="152"/>
      <c r="J36" s="152" t="s">
        <v>872</v>
      </c>
      <c r="K36" s="152"/>
      <c r="L36" s="152"/>
      <c r="M36" s="152"/>
      <c r="N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</row>
    <row r="37" spans="5:9" ht="13.5">
      <c r="E37" s="290"/>
      <c r="F37" s="290"/>
      <c r="G37" s="290"/>
      <c r="H37" s="290"/>
      <c r="I37" s="290"/>
    </row>
    <row r="38" spans="5:9" ht="13.5">
      <c r="E38" s="290"/>
      <c r="F38" s="290"/>
      <c r="G38" s="290"/>
      <c r="H38" s="290"/>
      <c r="I38" s="290"/>
    </row>
    <row r="39" spans="5:9" ht="13.5">
      <c r="E39" s="290"/>
      <c r="F39" s="290"/>
      <c r="G39" s="290"/>
      <c r="H39" s="290"/>
      <c r="I39" s="290"/>
    </row>
    <row r="40" spans="5:9" ht="13.5">
      <c r="E40" s="290"/>
      <c r="F40" s="290"/>
      <c r="G40" s="290"/>
      <c r="H40" s="290"/>
      <c r="I40" s="290"/>
    </row>
    <row r="41" spans="5:9" ht="13.5">
      <c r="E41" s="290"/>
      <c r="F41" s="290"/>
      <c r="G41" s="290"/>
      <c r="H41" s="290"/>
      <c r="I41" s="290"/>
    </row>
    <row r="42" spans="5:9" ht="13.5">
      <c r="E42" s="290"/>
      <c r="F42" s="290"/>
      <c r="G42" s="290"/>
      <c r="H42" s="290"/>
      <c r="I42" s="290"/>
    </row>
    <row r="43" spans="5:9" ht="13.5">
      <c r="E43" s="290"/>
      <c r="F43" s="290"/>
      <c r="G43" s="290"/>
      <c r="H43" s="290"/>
      <c r="I43" s="290"/>
    </row>
    <row r="44" spans="5:9" ht="13.5">
      <c r="E44" s="290"/>
      <c r="F44" s="290"/>
      <c r="G44" s="290"/>
      <c r="H44" s="290"/>
      <c r="I44" s="290"/>
    </row>
    <row r="45" spans="5:9" ht="13.5">
      <c r="E45" s="290"/>
      <c r="F45" s="290"/>
      <c r="G45" s="290"/>
      <c r="H45" s="290"/>
      <c r="I45" s="290"/>
    </row>
    <row r="46" spans="5:9" ht="13.5">
      <c r="E46" s="290"/>
      <c r="F46" s="290"/>
      <c r="G46" s="290"/>
      <c r="H46" s="290"/>
      <c r="I46" s="290"/>
    </row>
    <row r="47" spans="5:9" ht="13.5">
      <c r="E47" s="290"/>
      <c r="F47" s="290"/>
      <c r="G47" s="290"/>
      <c r="H47" s="290"/>
      <c r="I47" s="290"/>
    </row>
    <row r="48" spans="5:9" ht="13.5">
      <c r="E48" s="290"/>
      <c r="F48" s="290"/>
      <c r="G48" s="290"/>
      <c r="H48" s="290"/>
      <c r="I48" s="290"/>
    </row>
    <row r="49" spans="5:9" ht="13.5">
      <c r="E49" s="290"/>
      <c r="F49" s="290"/>
      <c r="G49" s="290"/>
      <c r="H49" s="290"/>
      <c r="I49" s="290"/>
    </row>
    <row r="50" spans="5:9" ht="13.5">
      <c r="E50" s="290"/>
      <c r="F50" s="290"/>
      <c r="G50" s="290"/>
      <c r="H50" s="290"/>
      <c r="I50" s="290"/>
    </row>
    <row r="51" spans="5:9" ht="13.5">
      <c r="E51" s="290"/>
      <c r="F51" s="290"/>
      <c r="G51" s="290"/>
      <c r="H51" s="290"/>
      <c r="I51" s="290"/>
    </row>
    <row r="52" spans="5:9" ht="13.5">
      <c r="E52" s="290"/>
      <c r="F52" s="290"/>
      <c r="G52" s="290"/>
      <c r="H52" s="290"/>
      <c r="I52" s="290"/>
    </row>
    <row r="53" spans="5:9" ht="13.5">
      <c r="E53" s="290"/>
      <c r="F53" s="290"/>
      <c r="G53" s="290"/>
      <c r="H53" s="290"/>
      <c r="I53" s="290"/>
    </row>
    <row r="54" spans="5:9" ht="13.5">
      <c r="E54" s="290"/>
      <c r="F54" s="290"/>
      <c r="G54" s="290"/>
      <c r="H54" s="290"/>
      <c r="I54" s="290"/>
    </row>
    <row r="55" spans="5:9" ht="13.5">
      <c r="E55" s="290"/>
      <c r="F55" s="290"/>
      <c r="G55" s="290"/>
      <c r="H55" s="290"/>
      <c r="I55" s="290"/>
    </row>
    <row r="56" spans="5:9" ht="13.5">
      <c r="E56" s="290"/>
      <c r="F56" s="290"/>
      <c r="G56" s="290"/>
      <c r="H56" s="290"/>
      <c r="I56" s="290"/>
    </row>
    <row r="57" spans="5:9" ht="13.5">
      <c r="E57" s="290"/>
      <c r="F57" s="290"/>
      <c r="G57" s="290"/>
      <c r="H57" s="290"/>
      <c r="I57" s="290"/>
    </row>
    <row r="58" spans="5:9" ht="13.5">
      <c r="E58" s="290"/>
      <c r="F58" s="290"/>
      <c r="G58" s="290"/>
      <c r="H58" s="290"/>
      <c r="I58" s="290"/>
    </row>
    <row r="59" spans="5:9" ht="13.5">
      <c r="E59" s="290"/>
      <c r="F59" s="290"/>
      <c r="G59" s="290"/>
      <c r="H59" s="290"/>
      <c r="I59" s="290"/>
    </row>
    <row r="60" spans="5:9" ht="13.5">
      <c r="E60" s="290"/>
      <c r="F60" s="290"/>
      <c r="G60" s="290"/>
      <c r="H60" s="290"/>
      <c r="I60" s="290"/>
    </row>
    <row r="61" spans="5:9" ht="13.5">
      <c r="E61" s="290"/>
      <c r="F61" s="290"/>
      <c r="G61" s="290"/>
      <c r="H61" s="290"/>
      <c r="I61" s="290"/>
    </row>
    <row r="62" spans="5:9" ht="13.5">
      <c r="E62" s="290"/>
      <c r="F62" s="290"/>
      <c r="G62" s="290"/>
      <c r="H62" s="290"/>
      <c r="I62" s="290"/>
    </row>
    <row r="63" spans="5:9" ht="13.5">
      <c r="E63" s="290"/>
      <c r="F63" s="290"/>
      <c r="G63" s="290"/>
      <c r="H63" s="290"/>
      <c r="I63" s="290"/>
    </row>
    <row r="64" spans="5:9" ht="13.5">
      <c r="E64" s="290"/>
      <c r="F64" s="290"/>
      <c r="G64" s="290"/>
      <c r="H64" s="290"/>
      <c r="I64" s="290"/>
    </row>
    <row r="65" spans="5:9" ht="13.5">
      <c r="E65" s="290"/>
      <c r="F65" s="290"/>
      <c r="G65" s="290"/>
      <c r="H65" s="290"/>
      <c r="I65" s="290"/>
    </row>
    <row r="66" spans="5:9" ht="13.5">
      <c r="E66" s="290"/>
      <c r="F66" s="290"/>
      <c r="G66" s="290"/>
      <c r="H66" s="290"/>
      <c r="I66" s="290"/>
    </row>
    <row r="67" spans="5:9" ht="13.5">
      <c r="E67" s="290"/>
      <c r="F67" s="290"/>
      <c r="G67" s="290"/>
      <c r="H67" s="290"/>
      <c r="I67" s="290"/>
    </row>
    <row r="68" spans="5:9" ht="13.5">
      <c r="E68" s="290"/>
      <c r="F68" s="290"/>
      <c r="G68" s="290"/>
      <c r="H68" s="290"/>
      <c r="I68" s="290"/>
    </row>
    <row r="69" spans="5:9" ht="13.5">
      <c r="E69" s="290"/>
      <c r="F69" s="290"/>
      <c r="G69" s="290"/>
      <c r="H69" s="290"/>
      <c r="I69" s="290"/>
    </row>
    <row r="70" spans="5:9" ht="13.5">
      <c r="E70" s="290"/>
      <c r="F70" s="290"/>
      <c r="G70" s="290"/>
      <c r="H70" s="290"/>
      <c r="I70" s="290"/>
    </row>
    <row r="71" spans="5:9" ht="13.5">
      <c r="E71" s="290"/>
      <c r="F71" s="290"/>
      <c r="G71" s="290"/>
      <c r="H71" s="290"/>
      <c r="I71" s="290"/>
    </row>
    <row r="72" spans="5:9" ht="13.5">
      <c r="E72" s="290"/>
      <c r="F72" s="290"/>
      <c r="G72" s="290"/>
      <c r="H72" s="290"/>
      <c r="I72" s="290"/>
    </row>
    <row r="73" spans="5:9" ht="13.5">
      <c r="E73" s="290"/>
      <c r="F73" s="290"/>
      <c r="G73" s="290"/>
      <c r="H73" s="290"/>
      <c r="I73" s="290"/>
    </row>
    <row r="74" spans="5:9" ht="13.5">
      <c r="E74" s="290"/>
      <c r="F74" s="290"/>
      <c r="G74" s="290"/>
      <c r="H74" s="290"/>
      <c r="I74" s="290"/>
    </row>
    <row r="75" spans="5:9" ht="13.5">
      <c r="E75" s="290"/>
      <c r="F75" s="290"/>
      <c r="G75" s="290"/>
      <c r="H75" s="290"/>
      <c r="I75" s="290"/>
    </row>
    <row r="76" spans="5:9" ht="13.5">
      <c r="E76" s="290"/>
      <c r="F76" s="290"/>
      <c r="G76" s="290"/>
      <c r="H76" s="290"/>
      <c r="I76" s="290"/>
    </row>
    <row r="77" spans="5:9" ht="13.5">
      <c r="E77" s="290"/>
      <c r="F77" s="290"/>
      <c r="G77" s="290"/>
      <c r="H77" s="290"/>
      <c r="I77" s="290"/>
    </row>
    <row r="78" spans="5:9" ht="13.5">
      <c r="E78" s="290"/>
      <c r="F78" s="290"/>
      <c r="G78" s="290"/>
      <c r="H78" s="290"/>
      <c r="I78" s="290"/>
    </row>
    <row r="79" spans="5:9" ht="13.5">
      <c r="E79" s="290"/>
      <c r="F79" s="290"/>
      <c r="G79" s="290"/>
      <c r="H79" s="290"/>
      <c r="I79" s="290"/>
    </row>
    <row r="80" spans="5:9" ht="13.5">
      <c r="E80" s="290"/>
      <c r="F80" s="290"/>
      <c r="G80" s="290"/>
      <c r="H80" s="290"/>
      <c r="I80" s="290"/>
    </row>
    <row r="81" spans="5:9" ht="13.5">
      <c r="E81" s="290"/>
      <c r="F81" s="290"/>
      <c r="G81" s="290"/>
      <c r="H81" s="290"/>
      <c r="I81" s="290"/>
    </row>
    <row r="82" spans="5:9" ht="13.5">
      <c r="E82" s="290"/>
      <c r="F82" s="290"/>
      <c r="G82" s="290"/>
      <c r="H82" s="290"/>
      <c r="I82" s="290"/>
    </row>
    <row r="83" spans="5:9" ht="13.5">
      <c r="E83" s="290"/>
      <c r="F83" s="290"/>
      <c r="G83" s="290"/>
      <c r="H83" s="290"/>
      <c r="I83" s="290"/>
    </row>
    <row r="84" spans="5:9" ht="13.5">
      <c r="E84" s="290"/>
      <c r="F84" s="290"/>
      <c r="G84" s="290"/>
      <c r="H84" s="290"/>
      <c r="I84" s="290"/>
    </row>
    <row r="85" spans="5:9" ht="13.5">
      <c r="E85" s="290"/>
      <c r="F85" s="290"/>
      <c r="G85" s="290"/>
      <c r="H85" s="290"/>
      <c r="I85" s="290"/>
    </row>
    <row r="86" spans="5:9" ht="13.5">
      <c r="E86" s="290"/>
      <c r="F86" s="290"/>
      <c r="G86" s="290"/>
      <c r="H86" s="290"/>
      <c r="I86" s="290"/>
    </row>
    <row r="87" spans="5:9" ht="13.5">
      <c r="E87" s="290"/>
      <c r="F87" s="290"/>
      <c r="G87" s="290"/>
      <c r="H87" s="290"/>
      <c r="I87" s="290"/>
    </row>
    <row r="88" spans="5:9" ht="13.5">
      <c r="E88" s="290"/>
      <c r="F88" s="290"/>
      <c r="G88" s="290"/>
      <c r="H88" s="290"/>
      <c r="I88" s="290"/>
    </row>
    <row r="89" spans="5:9" ht="13.5">
      <c r="E89" s="290"/>
      <c r="F89" s="290"/>
      <c r="G89" s="290"/>
      <c r="H89" s="290"/>
      <c r="I89" s="290"/>
    </row>
    <row r="90" spans="5:9" ht="13.5">
      <c r="E90" s="290"/>
      <c r="F90" s="290"/>
      <c r="G90" s="290"/>
      <c r="H90" s="290"/>
      <c r="I90" s="290"/>
    </row>
    <row r="91" spans="5:9" ht="13.5">
      <c r="E91" s="290"/>
      <c r="F91" s="290"/>
      <c r="G91" s="290"/>
      <c r="H91" s="290"/>
      <c r="I91" s="290"/>
    </row>
    <row r="92" spans="5:9" ht="13.5">
      <c r="E92" s="290"/>
      <c r="F92" s="290"/>
      <c r="G92" s="290"/>
      <c r="H92" s="290"/>
      <c r="I92" s="290"/>
    </row>
    <row r="93" spans="5:9" ht="13.5">
      <c r="E93" s="290"/>
      <c r="F93" s="290"/>
      <c r="G93" s="290"/>
      <c r="H93" s="290"/>
      <c r="I93" s="290"/>
    </row>
    <row r="94" spans="5:9" ht="13.5">
      <c r="E94" s="290"/>
      <c r="F94" s="290"/>
      <c r="G94" s="290"/>
      <c r="H94" s="290"/>
      <c r="I94" s="290"/>
    </row>
    <row r="95" spans="5:9" ht="13.5">
      <c r="E95" s="290"/>
      <c r="F95" s="290"/>
      <c r="G95" s="290"/>
      <c r="H95" s="290"/>
      <c r="I95" s="290"/>
    </row>
    <row r="96" spans="5:9" ht="13.5">
      <c r="E96" s="290"/>
      <c r="F96" s="290"/>
      <c r="G96" s="290"/>
      <c r="H96" s="290"/>
      <c r="I96" s="290"/>
    </row>
    <row r="97" spans="5:9" ht="13.5">
      <c r="E97" s="290"/>
      <c r="F97" s="290"/>
      <c r="G97" s="290"/>
      <c r="H97" s="290"/>
      <c r="I97" s="290"/>
    </row>
    <row r="98" spans="5:9" ht="13.5">
      <c r="E98" s="290"/>
      <c r="F98" s="290"/>
      <c r="G98" s="290"/>
      <c r="H98" s="290"/>
      <c r="I98" s="290"/>
    </row>
    <row r="99" spans="5:9" ht="13.5">
      <c r="E99" s="290"/>
      <c r="F99" s="290"/>
      <c r="G99" s="290"/>
      <c r="H99" s="290"/>
      <c r="I99" s="290"/>
    </row>
    <row r="100" spans="5:9" ht="13.5">
      <c r="E100" s="290"/>
      <c r="F100" s="290"/>
      <c r="G100" s="290"/>
      <c r="H100" s="290"/>
      <c r="I100" s="290"/>
    </row>
    <row r="101" spans="5:9" ht="13.5">
      <c r="E101" s="290"/>
      <c r="F101" s="290"/>
      <c r="G101" s="290"/>
      <c r="H101" s="290"/>
      <c r="I101" s="290"/>
    </row>
    <row r="102" spans="5:9" ht="13.5">
      <c r="E102" s="290"/>
      <c r="F102" s="290"/>
      <c r="G102" s="290"/>
      <c r="H102" s="290"/>
      <c r="I102" s="290"/>
    </row>
    <row r="103" spans="5:9" ht="13.5">
      <c r="E103" s="290"/>
      <c r="F103" s="290"/>
      <c r="G103" s="290"/>
      <c r="H103" s="290"/>
      <c r="I103" s="290"/>
    </row>
    <row r="104" spans="5:9" ht="13.5">
      <c r="E104" s="290"/>
      <c r="F104" s="290"/>
      <c r="G104" s="290"/>
      <c r="H104" s="290"/>
      <c r="I104" s="290"/>
    </row>
    <row r="105" spans="5:9" ht="13.5">
      <c r="E105" s="290"/>
      <c r="F105" s="290"/>
      <c r="G105" s="290"/>
      <c r="H105" s="290"/>
      <c r="I105" s="290"/>
    </row>
    <row r="106" spans="5:9" ht="13.5">
      <c r="E106" s="290"/>
      <c r="F106" s="290"/>
      <c r="G106" s="290"/>
      <c r="H106" s="290"/>
      <c r="I106" s="290"/>
    </row>
    <row r="107" spans="5:9" ht="13.5">
      <c r="E107" s="290"/>
      <c r="F107" s="290"/>
      <c r="G107" s="290"/>
      <c r="H107" s="290"/>
      <c r="I107" s="290"/>
    </row>
    <row r="108" spans="5:9" ht="13.5">
      <c r="E108" s="290"/>
      <c r="F108" s="290"/>
      <c r="G108" s="290"/>
      <c r="H108" s="290"/>
      <c r="I108" s="290"/>
    </row>
    <row r="109" spans="5:9" ht="13.5">
      <c r="E109" s="290"/>
      <c r="F109" s="290"/>
      <c r="G109" s="290"/>
      <c r="H109" s="290"/>
      <c r="I109" s="290"/>
    </row>
    <row r="110" spans="5:9" ht="13.5">
      <c r="E110" s="290"/>
      <c r="F110" s="290"/>
      <c r="G110" s="290"/>
      <c r="H110" s="290"/>
      <c r="I110" s="290"/>
    </row>
    <row r="111" spans="5:9" ht="13.5">
      <c r="E111" s="290"/>
      <c r="F111" s="290"/>
      <c r="G111" s="290"/>
      <c r="H111" s="290"/>
      <c r="I111" s="290"/>
    </row>
    <row r="112" spans="5:9" ht="13.5">
      <c r="E112" s="290"/>
      <c r="F112" s="290"/>
      <c r="G112" s="290"/>
      <c r="H112" s="290"/>
      <c r="I112" s="290"/>
    </row>
    <row r="113" spans="5:9" ht="13.5">
      <c r="E113" s="290"/>
      <c r="F113" s="290"/>
      <c r="G113" s="290"/>
      <c r="H113" s="290"/>
      <c r="I113" s="290"/>
    </row>
    <row r="114" spans="5:9" ht="13.5">
      <c r="E114" s="290"/>
      <c r="F114" s="290"/>
      <c r="G114" s="290"/>
      <c r="H114" s="290"/>
      <c r="I114" s="290"/>
    </row>
    <row r="115" spans="5:9" ht="13.5">
      <c r="E115" s="290"/>
      <c r="F115" s="290"/>
      <c r="G115" s="290"/>
      <c r="H115" s="290"/>
      <c r="I115" s="290"/>
    </row>
    <row r="116" spans="5:9" ht="13.5">
      <c r="E116" s="290"/>
      <c r="F116" s="290"/>
      <c r="G116" s="290"/>
      <c r="H116" s="290"/>
      <c r="I116" s="290"/>
    </row>
    <row r="117" spans="5:9" ht="13.5">
      <c r="E117" s="290"/>
      <c r="F117" s="290"/>
      <c r="G117" s="290"/>
      <c r="H117" s="290"/>
      <c r="I117" s="290"/>
    </row>
    <row r="118" spans="5:9" ht="13.5">
      <c r="E118" s="290"/>
      <c r="F118" s="290"/>
      <c r="G118" s="290"/>
      <c r="H118" s="290"/>
      <c r="I118" s="290"/>
    </row>
    <row r="119" spans="5:9" ht="13.5">
      <c r="E119" s="290"/>
      <c r="F119" s="290"/>
      <c r="G119" s="290"/>
      <c r="H119" s="290"/>
      <c r="I119" s="290"/>
    </row>
    <row r="120" spans="5:9" ht="13.5">
      <c r="E120" s="290"/>
      <c r="F120" s="290"/>
      <c r="G120" s="290"/>
      <c r="H120" s="290"/>
      <c r="I120" s="290"/>
    </row>
    <row r="121" spans="5:9" ht="13.5">
      <c r="E121" s="290"/>
      <c r="F121" s="290"/>
      <c r="G121" s="290"/>
      <c r="H121" s="290"/>
      <c r="I121" s="290"/>
    </row>
    <row r="122" spans="5:9" ht="13.5">
      <c r="E122" s="290"/>
      <c r="F122" s="290"/>
      <c r="G122" s="290"/>
      <c r="H122" s="290"/>
      <c r="I122" s="290"/>
    </row>
    <row r="123" spans="5:9" ht="13.5">
      <c r="E123" s="290"/>
      <c r="F123" s="290"/>
      <c r="G123" s="290"/>
      <c r="H123" s="290"/>
      <c r="I123" s="290"/>
    </row>
    <row r="124" spans="5:9" ht="13.5">
      <c r="E124" s="290"/>
      <c r="F124" s="290"/>
      <c r="G124" s="290"/>
      <c r="H124" s="290"/>
      <c r="I124" s="290"/>
    </row>
    <row r="125" spans="5:9" ht="13.5">
      <c r="E125" s="290"/>
      <c r="F125" s="290"/>
      <c r="G125" s="290"/>
      <c r="H125" s="290"/>
      <c r="I125" s="290"/>
    </row>
    <row r="126" spans="5:9" ht="13.5">
      <c r="E126" s="290"/>
      <c r="F126" s="290"/>
      <c r="G126" s="290"/>
      <c r="H126" s="290"/>
      <c r="I126" s="290"/>
    </row>
    <row r="127" spans="5:9" ht="13.5">
      <c r="E127" s="290"/>
      <c r="F127" s="290"/>
      <c r="G127" s="290"/>
      <c r="H127" s="290"/>
      <c r="I127" s="290"/>
    </row>
    <row r="128" spans="5:9" ht="13.5">
      <c r="E128" s="290"/>
      <c r="F128" s="290"/>
      <c r="G128" s="290"/>
      <c r="H128" s="290"/>
      <c r="I128" s="290"/>
    </row>
    <row r="129" spans="5:9" ht="13.5">
      <c r="E129" s="290"/>
      <c r="F129" s="290"/>
      <c r="G129" s="290"/>
      <c r="H129" s="290"/>
      <c r="I129" s="290"/>
    </row>
    <row r="130" spans="5:9" ht="13.5">
      <c r="E130" s="290"/>
      <c r="F130" s="290"/>
      <c r="G130" s="290"/>
      <c r="H130" s="290"/>
      <c r="I130" s="290"/>
    </row>
    <row r="131" spans="5:9" ht="13.5">
      <c r="E131" s="290"/>
      <c r="F131" s="290"/>
      <c r="G131" s="290"/>
      <c r="H131" s="290"/>
      <c r="I131" s="290"/>
    </row>
    <row r="132" spans="5:9" ht="13.5">
      <c r="E132" s="290"/>
      <c r="F132" s="290"/>
      <c r="G132" s="290"/>
      <c r="H132" s="290"/>
      <c r="I132" s="290"/>
    </row>
    <row r="133" spans="5:9" ht="13.5">
      <c r="E133" s="290"/>
      <c r="F133" s="290"/>
      <c r="G133" s="290"/>
      <c r="H133" s="290"/>
      <c r="I133" s="290"/>
    </row>
  </sheetData>
  <mergeCells count="9">
    <mergeCell ref="C4:E4"/>
    <mergeCell ref="F4:H4"/>
    <mergeCell ref="I4:K4"/>
    <mergeCell ref="A1:M1"/>
    <mergeCell ref="C3:E3"/>
    <mergeCell ref="F3:H3"/>
    <mergeCell ref="I3:K3"/>
    <mergeCell ref="A3:A7"/>
    <mergeCell ref="M3:M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"/>
  <sheetViews>
    <sheetView zoomScaleSheetLayoutView="100" workbookViewId="0" topLeftCell="A1">
      <selection activeCell="H11" sqref="H11"/>
    </sheetView>
  </sheetViews>
  <sheetFormatPr defaultColWidth="8.88671875" defaultRowHeight="13.5"/>
  <cols>
    <col min="1" max="1" width="9.3359375" style="0" customWidth="1"/>
    <col min="2" max="2" width="6.10546875" style="46" customWidth="1"/>
    <col min="3" max="3" width="5.3359375" style="46" customWidth="1"/>
    <col min="4" max="4" width="6.21484375" style="46" customWidth="1"/>
    <col min="5" max="5" width="5.3359375" style="46" customWidth="1"/>
    <col min="6" max="6" width="6.21484375" style="46" customWidth="1"/>
    <col min="7" max="7" width="5.3359375" style="46" customWidth="1"/>
    <col min="8" max="8" width="6.21484375" style="46" customWidth="1"/>
    <col min="9" max="9" width="5.3359375" style="46" customWidth="1"/>
    <col min="10" max="10" width="6.21484375" style="46" customWidth="1"/>
    <col min="11" max="11" width="5.3359375" style="46" customWidth="1"/>
    <col min="12" max="12" width="6.21484375" style="46" customWidth="1"/>
    <col min="13" max="13" width="5.3359375" style="46" customWidth="1"/>
    <col min="14" max="14" width="6.21484375" style="46" customWidth="1"/>
    <col min="15" max="15" width="5.3359375" style="46" customWidth="1"/>
    <col min="16" max="16" width="6.21484375" style="46" customWidth="1"/>
    <col min="17" max="17" width="5.3359375" style="46" customWidth="1"/>
    <col min="18" max="18" width="6.21484375" style="46" customWidth="1"/>
    <col min="19" max="19" width="5.3359375" style="46" customWidth="1"/>
    <col min="20" max="20" width="6.21484375" style="46" customWidth="1"/>
    <col min="21" max="21" width="5.3359375" style="46" customWidth="1"/>
    <col min="22" max="22" width="6.21484375" style="46" customWidth="1"/>
    <col min="23" max="23" width="5.3359375" style="46" customWidth="1"/>
    <col min="24" max="24" width="6.21484375" style="46" customWidth="1"/>
    <col min="25" max="25" width="5.3359375" style="46" customWidth="1"/>
    <col min="26" max="26" width="6.21484375" style="151" customWidth="1"/>
    <col min="27" max="27" width="5.3359375" style="151" customWidth="1"/>
    <col min="28" max="29" width="9.10546875" style="46" customWidth="1"/>
    <col min="30" max="30" width="10.10546875" style="46" customWidth="1"/>
    <col min="31" max="31" width="5.3359375" style="46" customWidth="1"/>
    <col min="32" max="32" width="9.5546875" style="0" customWidth="1"/>
    <col min="33" max="33" width="10.6640625" style="0" bestFit="1" customWidth="1"/>
  </cols>
  <sheetData>
    <row r="1" spans="1:32" s="692" customFormat="1" ht="32.25" customHeight="1">
      <c r="A1" s="634" t="s">
        <v>639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</row>
    <row r="2" spans="1:31" s="638" customFormat="1" ht="18" customHeight="1">
      <c r="A2" s="638" t="s">
        <v>640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84"/>
      <c r="S2" s="693"/>
      <c r="T2" s="693"/>
      <c r="U2" s="693"/>
      <c r="V2" s="684"/>
      <c r="W2" s="693"/>
      <c r="X2" s="693"/>
      <c r="Y2" s="693"/>
      <c r="Z2" s="694"/>
      <c r="AA2" s="695"/>
      <c r="AB2" s="693"/>
      <c r="AC2" s="693"/>
      <c r="AD2" s="696" t="s">
        <v>641</v>
      </c>
      <c r="AE2" s="693"/>
    </row>
    <row r="3" spans="1:34" s="649" customFormat="1" ht="27" customHeight="1">
      <c r="A3" s="697" t="s">
        <v>688</v>
      </c>
      <c r="B3" s="698" t="s">
        <v>689</v>
      </c>
      <c r="C3" s="699"/>
      <c r="D3" s="698" t="s">
        <v>690</v>
      </c>
      <c r="E3" s="699"/>
      <c r="F3" s="698" t="s">
        <v>691</v>
      </c>
      <c r="G3" s="699"/>
      <c r="H3" s="698" t="s">
        <v>692</v>
      </c>
      <c r="I3" s="699"/>
      <c r="J3" s="698" t="s">
        <v>693</v>
      </c>
      <c r="K3" s="700"/>
      <c r="L3" s="698" t="s">
        <v>694</v>
      </c>
      <c r="M3" s="700"/>
      <c r="N3" s="698" t="s">
        <v>695</v>
      </c>
      <c r="O3" s="700"/>
      <c r="P3" s="698" t="s">
        <v>696</v>
      </c>
      <c r="Q3" s="700"/>
      <c r="R3" s="701" t="s">
        <v>697</v>
      </c>
      <c r="S3" s="702"/>
      <c r="T3" s="701" t="s">
        <v>698</v>
      </c>
      <c r="U3" s="702"/>
      <c r="V3" s="701" t="s">
        <v>699</v>
      </c>
      <c r="W3" s="702"/>
      <c r="X3" s="701" t="s">
        <v>700</v>
      </c>
      <c r="Y3" s="702"/>
      <c r="Z3" s="701" t="s">
        <v>345</v>
      </c>
      <c r="AA3" s="702"/>
      <c r="AB3" s="703" t="s">
        <v>253</v>
      </c>
      <c r="AC3" s="704"/>
      <c r="AD3" s="705"/>
      <c r="AE3" s="706"/>
      <c r="AF3" s="706"/>
      <c r="AG3" s="706"/>
      <c r="AH3" s="706"/>
    </row>
    <row r="4" spans="1:34" s="649" customFormat="1" ht="27" customHeight="1">
      <c r="A4" s="707"/>
      <c r="B4" s="708" t="s">
        <v>701</v>
      </c>
      <c r="C4" s="708" t="s">
        <v>653</v>
      </c>
      <c r="D4" s="708" t="s">
        <v>701</v>
      </c>
      <c r="E4" s="708" t="s">
        <v>653</v>
      </c>
      <c r="F4" s="709" t="s">
        <v>701</v>
      </c>
      <c r="G4" s="710" t="s">
        <v>653</v>
      </c>
      <c r="H4" s="709" t="s">
        <v>701</v>
      </c>
      <c r="I4" s="710" t="s">
        <v>653</v>
      </c>
      <c r="J4" s="710" t="s">
        <v>702</v>
      </c>
      <c r="K4" s="709" t="s">
        <v>655</v>
      </c>
      <c r="L4" s="710" t="s">
        <v>702</v>
      </c>
      <c r="M4" s="709" t="s">
        <v>655</v>
      </c>
      <c r="N4" s="711" t="s">
        <v>701</v>
      </c>
      <c r="O4" s="709" t="s">
        <v>653</v>
      </c>
      <c r="P4" s="711" t="s">
        <v>701</v>
      </c>
      <c r="Q4" s="709" t="s">
        <v>653</v>
      </c>
      <c r="R4" s="711" t="s">
        <v>701</v>
      </c>
      <c r="S4" s="709" t="s">
        <v>653</v>
      </c>
      <c r="T4" s="711" t="s">
        <v>701</v>
      </c>
      <c r="U4" s="709" t="s">
        <v>653</v>
      </c>
      <c r="V4" s="711" t="s">
        <v>701</v>
      </c>
      <c r="W4" s="709" t="s">
        <v>653</v>
      </c>
      <c r="X4" s="711" t="s">
        <v>701</v>
      </c>
      <c r="Y4" s="709" t="s">
        <v>653</v>
      </c>
      <c r="Z4" s="712" t="s">
        <v>703</v>
      </c>
      <c r="AA4" s="713" t="s">
        <v>653</v>
      </c>
      <c r="AB4" s="714" t="s">
        <v>704</v>
      </c>
      <c r="AC4" s="715" t="s">
        <v>653</v>
      </c>
      <c r="AD4" s="716" t="s">
        <v>658</v>
      </c>
      <c r="AE4" s="706"/>
      <c r="AF4" s="706"/>
      <c r="AG4" s="706"/>
      <c r="AH4" s="706"/>
    </row>
    <row r="5" spans="1:34" s="649" customFormat="1" ht="27" customHeight="1">
      <c r="A5" s="717"/>
      <c r="B5" s="718" t="s">
        <v>659</v>
      </c>
      <c r="C5" s="719" t="s">
        <v>660</v>
      </c>
      <c r="D5" s="718" t="s">
        <v>659</v>
      </c>
      <c r="E5" s="719" t="s">
        <v>660</v>
      </c>
      <c r="F5" s="718" t="s">
        <v>659</v>
      </c>
      <c r="G5" s="718" t="s">
        <v>660</v>
      </c>
      <c r="H5" s="718" t="s">
        <v>659</v>
      </c>
      <c r="I5" s="718" t="s">
        <v>660</v>
      </c>
      <c r="J5" s="718" t="s">
        <v>337</v>
      </c>
      <c r="K5" s="719" t="s">
        <v>338</v>
      </c>
      <c r="L5" s="718" t="s">
        <v>337</v>
      </c>
      <c r="M5" s="719" t="s">
        <v>338</v>
      </c>
      <c r="N5" s="718" t="s">
        <v>659</v>
      </c>
      <c r="O5" s="719" t="s">
        <v>660</v>
      </c>
      <c r="P5" s="718" t="s">
        <v>659</v>
      </c>
      <c r="Q5" s="719" t="s">
        <v>660</v>
      </c>
      <c r="R5" s="718" t="s">
        <v>659</v>
      </c>
      <c r="S5" s="719" t="s">
        <v>660</v>
      </c>
      <c r="T5" s="718" t="s">
        <v>659</v>
      </c>
      <c r="U5" s="719" t="s">
        <v>660</v>
      </c>
      <c r="V5" s="718" t="s">
        <v>659</v>
      </c>
      <c r="W5" s="719" t="s">
        <v>660</v>
      </c>
      <c r="X5" s="718" t="s">
        <v>659</v>
      </c>
      <c r="Y5" s="719" t="s">
        <v>660</v>
      </c>
      <c r="Z5" s="720" t="s">
        <v>659</v>
      </c>
      <c r="AA5" s="721" t="s">
        <v>660</v>
      </c>
      <c r="AB5" s="722" t="s">
        <v>261</v>
      </c>
      <c r="AC5" s="723" t="s">
        <v>346</v>
      </c>
      <c r="AD5" s="719"/>
      <c r="AE5" s="706"/>
      <c r="AF5" s="706"/>
      <c r="AG5" s="706"/>
      <c r="AH5" s="706"/>
    </row>
    <row r="6" spans="1:34" s="155" customFormat="1" ht="22.5" customHeight="1">
      <c r="A6" s="145" t="s">
        <v>390</v>
      </c>
      <c r="B6" s="214">
        <v>255247</v>
      </c>
      <c r="C6" s="214">
        <v>100</v>
      </c>
      <c r="D6" s="215">
        <v>53379</v>
      </c>
      <c r="E6" s="216">
        <v>72.8558002103599</v>
      </c>
      <c r="F6" s="214">
        <v>278535</v>
      </c>
      <c r="G6" s="214">
        <v>100</v>
      </c>
      <c r="H6" s="215">
        <v>100226</v>
      </c>
      <c r="I6" s="217">
        <v>100</v>
      </c>
      <c r="J6" s="214">
        <v>284481</v>
      </c>
      <c r="K6" s="214">
        <v>100</v>
      </c>
      <c r="L6" s="215">
        <v>58944</v>
      </c>
      <c r="M6" s="216">
        <v>58.799141065939935</v>
      </c>
      <c r="N6" s="214">
        <v>289874</v>
      </c>
      <c r="O6" s="214">
        <v>100</v>
      </c>
      <c r="P6" s="215">
        <v>100540</v>
      </c>
      <c r="Q6" s="217">
        <v>100</v>
      </c>
      <c r="R6" s="214">
        <v>292124</v>
      </c>
      <c r="S6" s="214">
        <v>100</v>
      </c>
      <c r="T6" s="215">
        <v>101828</v>
      </c>
      <c r="U6" s="217">
        <v>100</v>
      </c>
      <c r="V6" s="214">
        <v>296068</v>
      </c>
      <c r="W6" s="214">
        <v>100</v>
      </c>
      <c r="X6" s="215">
        <v>338305</v>
      </c>
      <c r="Y6" s="216">
        <v>30.708602093927173</v>
      </c>
      <c r="Z6" s="218">
        <v>400701</v>
      </c>
      <c r="AA6" s="219">
        <v>100</v>
      </c>
      <c r="AB6" s="220">
        <v>403601</v>
      </c>
      <c r="AC6" s="220">
        <v>100</v>
      </c>
      <c r="AD6" s="154" t="s">
        <v>269</v>
      </c>
      <c r="AE6" s="221"/>
      <c r="AF6" s="221"/>
      <c r="AG6" s="221"/>
      <c r="AH6" s="221"/>
    </row>
    <row r="7" spans="1:34" s="162" customFormat="1" ht="22.5" customHeight="1">
      <c r="A7" s="145" t="s">
        <v>77</v>
      </c>
      <c r="B7" s="156">
        <v>125828</v>
      </c>
      <c r="C7" s="157">
        <v>49.29656372063139</v>
      </c>
      <c r="D7" s="158">
        <v>29010</v>
      </c>
      <c r="E7" s="159">
        <v>73.94096956721211</v>
      </c>
      <c r="F7" s="156">
        <v>137306</v>
      </c>
      <c r="G7" s="157">
        <v>49.29577970452546</v>
      </c>
      <c r="H7" s="158">
        <v>50241</v>
      </c>
      <c r="I7" s="158">
        <v>100</v>
      </c>
      <c r="J7" s="156">
        <v>140378</v>
      </c>
      <c r="K7" s="157">
        <v>49.34529898306038</v>
      </c>
      <c r="L7" s="158">
        <v>31891</v>
      </c>
      <c r="M7" s="159">
        <v>63.47604546087857</v>
      </c>
      <c r="N7" s="156">
        <v>143260</v>
      </c>
      <c r="O7" s="157">
        <v>49.42147277782761</v>
      </c>
      <c r="P7" s="158">
        <v>50550</v>
      </c>
      <c r="Q7" s="158">
        <v>100</v>
      </c>
      <c r="R7" s="156">
        <v>144312</v>
      </c>
      <c r="S7" s="157">
        <v>49.40093932713505</v>
      </c>
      <c r="T7" s="158">
        <v>51315</v>
      </c>
      <c r="U7" s="158">
        <v>100</v>
      </c>
      <c r="V7" s="156">
        <v>146473</v>
      </c>
      <c r="W7" s="157">
        <v>49.47275625869732</v>
      </c>
      <c r="X7" s="158">
        <v>175789</v>
      </c>
      <c r="Y7" s="159">
        <v>31.913418090122015</v>
      </c>
      <c r="Z7" s="160">
        <v>199577</v>
      </c>
      <c r="AA7" s="161">
        <v>49.80696329682232</v>
      </c>
      <c r="AB7" s="222">
        <v>200973</v>
      </c>
      <c r="AC7" s="223">
        <f aca="true" t="shared" si="0" ref="AC7:AC35">AB7/$P$6*100</f>
        <v>199.89357469663815</v>
      </c>
      <c r="AD7" s="154" t="s">
        <v>347</v>
      </c>
      <c r="AE7" s="224"/>
      <c r="AF7" s="224"/>
      <c r="AG7" s="224"/>
      <c r="AH7" s="224"/>
    </row>
    <row r="8" spans="1:34" s="162" customFormat="1" ht="22.5" customHeight="1">
      <c r="A8" s="145" t="s">
        <v>78</v>
      </c>
      <c r="B8" s="156">
        <v>129419</v>
      </c>
      <c r="C8" s="157">
        <v>50.70343627936861</v>
      </c>
      <c r="D8" s="158">
        <v>24369</v>
      </c>
      <c r="E8" s="159">
        <v>71.7706308535077</v>
      </c>
      <c r="F8" s="156">
        <v>141229</v>
      </c>
      <c r="G8" s="157">
        <v>50.704220295474535</v>
      </c>
      <c r="H8" s="158">
        <v>49985</v>
      </c>
      <c r="I8" s="158">
        <v>100</v>
      </c>
      <c r="J8" s="156">
        <v>144103</v>
      </c>
      <c r="K8" s="157">
        <v>50.65470101693962</v>
      </c>
      <c r="L8" s="158">
        <v>27053</v>
      </c>
      <c r="M8" s="159">
        <v>54.1222366710013</v>
      </c>
      <c r="N8" s="156">
        <v>146614</v>
      </c>
      <c r="O8" s="157">
        <v>50.57852722217239</v>
      </c>
      <c r="P8" s="158">
        <v>49990</v>
      </c>
      <c r="Q8" s="158">
        <v>100</v>
      </c>
      <c r="R8" s="156">
        <v>147812</v>
      </c>
      <c r="S8" s="157">
        <v>50.59906067286495</v>
      </c>
      <c r="T8" s="158">
        <v>50513</v>
      </c>
      <c r="U8" s="158">
        <v>100</v>
      </c>
      <c r="V8" s="156">
        <v>149595</v>
      </c>
      <c r="W8" s="157">
        <v>50.52724374130268</v>
      </c>
      <c r="X8" s="158">
        <v>162516</v>
      </c>
      <c r="Y8" s="159">
        <v>29.50378609773233</v>
      </c>
      <c r="Z8" s="160">
        <v>201124</v>
      </c>
      <c r="AA8" s="161">
        <v>50.19303670317768</v>
      </c>
      <c r="AB8" s="222">
        <v>202628</v>
      </c>
      <c r="AC8" s="223">
        <f t="shared" si="0"/>
        <v>201.53968569723494</v>
      </c>
      <c r="AD8" s="154" t="s">
        <v>608</v>
      </c>
      <c r="AE8" s="224"/>
      <c r="AF8" s="224"/>
      <c r="AG8" s="224"/>
      <c r="AH8" s="224"/>
    </row>
    <row r="9" spans="1:34" s="192" customFormat="1" ht="18" customHeight="1">
      <c r="A9" s="163" t="s">
        <v>705</v>
      </c>
      <c r="B9" s="164">
        <v>23469</v>
      </c>
      <c r="C9" s="165">
        <v>9.194623247285962</v>
      </c>
      <c r="D9" s="164">
        <v>5849</v>
      </c>
      <c r="E9" s="166">
        <v>8.016020262131859</v>
      </c>
      <c r="F9" s="164">
        <v>23151</v>
      </c>
      <c r="G9" s="165">
        <v>8.311702299531477</v>
      </c>
      <c r="H9" s="164">
        <v>6924</v>
      </c>
      <c r="I9" s="166">
        <v>6.907473886241428</v>
      </c>
      <c r="J9" s="164">
        <v>22849</v>
      </c>
      <c r="K9" s="165">
        <v>8.031819348216576</v>
      </c>
      <c r="L9" s="164">
        <v>6593</v>
      </c>
      <c r="M9" s="166">
        <v>6.5774092411637035</v>
      </c>
      <c r="N9" s="164">
        <v>21961</v>
      </c>
      <c r="O9" s="165">
        <v>7.5760502839164605</v>
      </c>
      <c r="P9" s="164">
        <v>6392</v>
      </c>
      <c r="Q9" s="166">
        <v>6.35598217566362</v>
      </c>
      <c r="R9" s="164">
        <v>21087</v>
      </c>
      <c r="S9" s="165">
        <v>7.218509947830373</v>
      </c>
      <c r="T9" s="164">
        <v>6369</v>
      </c>
      <c r="U9" s="166">
        <v>6.252384125542498</v>
      </c>
      <c r="V9" s="164">
        <v>19861</v>
      </c>
      <c r="W9" s="165">
        <v>6.798825156440416</v>
      </c>
      <c r="X9" s="167">
        <v>35160</v>
      </c>
      <c r="Y9" s="168">
        <v>6.383083014572527</v>
      </c>
      <c r="Z9" s="169">
        <v>23815</v>
      </c>
      <c r="AA9" s="157">
        <v>5.943334306627635</v>
      </c>
      <c r="AB9" s="225">
        <v>22760</v>
      </c>
      <c r="AC9" s="226">
        <f t="shared" si="0"/>
        <v>22.637756116968372</v>
      </c>
      <c r="AD9" s="170" t="s">
        <v>609</v>
      </c>
      <c r="AE9" s="164"/>
      <c r="AF9" s="227"/>
      <c r="AG9" s="227"/>
      <c r="AH9" s="227"/>
    </row>
    <row r="10" spans="1:34" s="26" customFormat="1" ht="18" customHeight="1">
      <c r="A10" s="146" t="s">
        <v>77</v>
      </c>
      <c r="B10" s="171">
        <v>12385</v>
      </c>
      <c r="C10" s="172">
        <v>4.852162807006547</v>
      </c>
      <c r="D10" s="171">
        <v>3013</v>
      </c>
      <c r="E10" s="173">
        <v>7.679563643778356</v>
      </c>
      <c r="F10" s="171">
        <v>12150</v>
      </c>
      <c r="G10" s="172">
        <v>4.36210889116269</v>
      </c>
      <c r="H10" s="171">
        <v>3650</v>
      </c>
      <c r="I10" s="173">
        <v>7.2649827829860065</v>
      </c>
      <c r="J10" s="171">
        <v>12005</v>
      </c>
      <c r="K10" s="172">
        <v>4.219965480998731</v>
      </c>
      <c r="L10" s="171">
        <v>3447</v>
      </c>
      <c r="M10" s="173">
        <v>6.8609303158774715</v>
      </c>
      <c r="N10" s="171">
        <v>11647</v>
      </c>
      <c r="O10" s="172">
        <v>4.017952627693411</v>
      </c>
      <c r="P10" s="171">
        <v>3366</v>
      </c>
      <c r="Q10" s="173">
        <v>6.6587537091988125</v>
      </c>
      <c r="R10" s="171">
        <v>11119</v>
      </c>
      <c r="S10" s="172">
        <v>3.806260355191631</v>
      </c>
      <c r="T10" s="171">
        <v>3357</v>
      </c>
      <c r="U10" s="173">
        <v>6.5419467991815266</v>
      </c>
      <c r="V10" s="171">
        <v>10426</v>
      </c>
      <c r="W10" s="172">
        <v>3.5690323287371117</v>
      </c>
      <c r="X10" s="174">
        <v>18449</v>
      </c>
      <c r="Y10" s="175">
        <v>3.3493031437954652</v>
      </c>
      <c r="Z10" s="176">
        <v>12615</v>
      </c>
      <c r="AA10" s="157">
        <v>3.1482327221544244</v>
      </c>
      <c r="AB10" s="228">
        <v>12025</v>
      </c>
      <c r="AC10" s="229">
        <f t="shared" si="0"/>
        <v>11.960413765665406</v>
      </c>
      <c r="AD10" s="177" t="s">
        <v>347</v>
      </c>
      <c r="AE10" s="178"/>
      <c r="AF10" s="227"/>
      <c r="AG10" s="188"/>
      <c r="AH10" s="188"/>
    </row>
    <row r="11" spans="1:34" s="26" customFormat="1" ht="18" customHeight="1">
      <c r="A11" s="146" t="s">
        <v>78</v>
      </c>
      <c r="B11" s="171">
        <v>11084</v>
      </c>
      <c r="C11" s="172">
        <v>4.342460440279416</v>
      </c>
      <c r="D11" s="171">
        <v>2836</v>
      </c>
      <c r="E11" s="173">
        <v>8.352476880485362</v>
      </c>
      <c r="F11" s="171">
        <v>11001</v>
      </c>
      <c r="G11" s="172">
        <v>3.9495934083687865</v>
      </c>
      <c r="H11" s="171">
        <v>3274</v>
      </c>
      <c r="I11" s="173">
        <v>6.54996498949685</v>
      </c>
      <c r="J11" s="171">
        <v>10844</v>
      </c>
      <c r="K11" s="172">
        <v>3.811853867217846</v>
      </c>
      <c r="L11" s="171">
        <v>3146</v>
      </c>
      <c r="M11" s="173">
        <v>6.293888166449935</v>
      </c>
      <c r="N11" s="171">
        <v>10314</v>
      </c>
      <c r="O11" s="172">
        <v>3.5580976562230484</v>
      </c>
      <c r="P11" s="171">
        <v>3026</v>
      </c>
      <c r="Q11" s="173">
        <v>6.053210642128426</v>
      </c>
      <c r="R11" s="171">
        <v>9968</v>
      </c>
      <c r="S11" s="172">
        <v>3.4122495926387426</v>
      </c>
      <c r="T11" s="171">
        <v>3012</v>
      </c>
      <c r="U11" s="173">
        <v>5.96282145190347</v>
      </c>
      <c r="V11" s="171">
        <v>9435</v>
      </c>
      <c r="W11" s="172">
        <v>3.229792827703304</v>
      </c>
      <c r="X11" s="174">
        <v>16711</v>
      </c>
      <c r="Y11" s="175">
        <v>3.0337798707770625</v>
      </c>
      <c r="Z11" s="176">
        <v>11200</v>
      </c>
      <c r="AA11" s="157">
        <v>2.7951015844732106</v>
      </c>
      <c r="AB11" s="228">
        <v>10735</v>
      </c>
      <c r="AC11" s="229">
        <f t="shared" si="0"/>
        <v>10.677342351302963</v>
      </c>
      <c r="AD11" s="177" t="s">
        <v>608</v>
      </c>
      <c r="AE11" s="178"/>
      <c r="AF11" s="188"/>
      <c r="AG11" s="188"/>
      <c r="AH11" s="188"/>
    </row>
    <row r="12" spans="1:34" s="192" customFormat="1" ht="18" customHeight="1">
      <c r="A12" s="163" t="s">
        <v>706</v>
      </c>
      <c r="B12" s="164">
        <v>18994</v>
      </c>
      <c r="C12" s="165">
        <v>7.441419487790259</v>
      </c>
      <c r="D12" s="164">
        <v>5038</v>
      </c>
      <c r="E12" s="166">
        <v>6.891317105680335</v>
      </c>
      <c r="F12" s="164">
        <v>25203</v>
      </c>
      <c r="G12" s="165">
        <v>9.048414023372287</v>
      </c>
      <c r="H12" s="164">
        <v>6712</v>
      </c>
      <c r="I12" s="166">
        <v>6.696261460990397</v>
      </c>
      <c r="J12" s="164">
        <v>25876</v>
      </c>
      <c r="K12" s="165">
        <v>9.09586228957294</v>
      </c>
      <c r="L12" s="164">
        <v>6777</v>
      </c>
      <c r="M12" s="166">
        <v>6.761301354718432</v>
      </c>
      <c r="N12" s="164">
        <v>26279</v>
      </c>
      <c r="O12" s="165">
        <v>9.065663012205304</v>
      </c>
      <c r="P12" s="164">
        <v>6774</v>
      </c>
      <c r="Q12" s="166">
        <v>6.7363300553285725</v>
      </c>
      <c r="R12" s="164">
        <v>26000</v>
      </c>
      <c r="S12" s="165">
        <v>8.900329996850651</v>
      </c>
      <c r="T12" s="164">
        <v>6833</v>
      </c>
      <c r="U12" s="166">
        <v>6.707726924039391</v>
      </c>
      <c r="V12" s="164">
        <v>25509</v>
      </c>
      <c r="W12" s="165">
        <v>8.732250688063973</v>
      </c>
      <c r="X12" s="167">
        <v>43211</v>
      </c>
      <c r="Y12" s="168">
        <v>7.84469283682291</v>
      </c>
      <c r="Z12" s="169">
        <v>32020</v>
      </c>
      <c r="AA12" s="157">
        <v>7.990995779895732</v>
      </c>
      <c r="AB12" s="225">
        <v>31103</v>
      </c>
      <c r="AC12" s="226">
        <f t="shared" si="0"/>
        <v>30.935945892182215</v>
      </c>
      <c r="AD12" s="170" t="s">
        <v>610</v>
      </c>
      <c r="AE12" s="164"/>
      <c r="AF12" s="227"/>
      <c r="AG12" s="227"/>
      <c r="AH12" s="227"/>
    </row>
    <row r="13" spans="1:34" s="26" customFormat="1" ht="18" customHeight="1">
      <c r="A13" s="146" t="s">
        <v>77</v>
      </c>
      <c r="B13" s="171">
        <v>10073</v>
      </c>
      <c r="C13" s="172">
        <v>3.9463735127151347</v>
      </c>
      <c r="D13" s="171">
        <v>2662</v>
      </c>
      <c r="E13" s="173">
        <v>6.784931437018912</v>
      </c>
      <c r="F13" s="171">
        <v>13269</v>
      </c>
      <c r="G13" s="172">
        <v>4.763853734719156</v>
      </c>
      <c r="H13" s="171">
        <v>3483</v>
      </c>
      <c r="I13" s="173">
        <v>6.932584940586374</v>
      </c>
      <c r="J13" s="171">
        <v>13696</v>
      </c>
      <c r="K13" s="172">
        <v>4.8143812767812255</v>
      </c>
      <c r="L13" s="171">
        <v>3479</v>
      </c>
      <c r="M13" s="173">
        <v>6.924623315618718</v>
      </c>
      <c r="N13" s="171">
        <v>13797</v>
      </c>
      <c r="O13" s="172">
        <v>4.759654194581094</v>
      </c>
      <c r="P13" s="171">
        <v>3522</v>
      </c>
      <c r="Q13" s="173">
        <v>6.967359050445104</v>
      </c>
      <c r="R13" s="171">
        <v>13720</v>
      </c>
      <c r="S13" s="172">
        <v>4.696635675261191</v>
      </c>
      <c r="T13" s="171">
        <v>3612</v>
      </c>
      <c r="U13" s="173">
        <v>7.038877521192634</v>
      </c>
      <c r="V13" s="171">
        <v>13448</v>
      </c>
      <c r="W13" s="172">
        <v>4.603524530678753</v>
      </c>
      <c r="X13" s="174">
        <v>22584</v>
      </c>
      <c r="Y13" s="175">
        <v>4.099987110384129</v>
      </c>
      <c r="Z13" s="176">
        <v>16874</v>
      </c>
      <c r="AA13" s="157">
        <v>4.2111200121786565</v>
      </c>
      <c r="AB13" s="228">
        <v>16330</v>
      </c>
      <c r="AC13" s="229">
        <f t="shared" si="0"/>
        <v>16.242291625223793</v>
      </c>
      <c r="AD13" s="177" t="s">
        <v>347</v>
      </c>
      <c r="AE13" s="178"/>
      <c r="AF13" s="188"/>
      <c r="AG13" s="188"/>
      <c r="AH13" s="188"/>
    </row>
    <row r="14" spans="1:34" s="26" customFormat="1" ht="18" customHeight="1">
      <c r="A14" s="146" t="s">
        <v>78</v>
      </c>
      <c r="B14" s="171">
        <v>8921</v>
      </c>
      <c r="C14" s="172">
        <v>3.4950459750751235</v>
      </c>
      <c r="D14" s="171">
        <v>2376</v>
      </c>
      <c r="E14" s="173">
        <v>6.997702774341756</v>
      </c>
      <c r="F14" s="171">
        <v>11934</v>
      </c>
      <c r="G14" s="172">
        <v>4.2845602886531315</v>
      </c>
      <c r="H14" s="171">
        <v>3229</v>
      </c>
      <c r="I14" s="173">
        <v>6.459937981394419</v>
      </c>
      <c r="J14" s="171">
        <v>12180</v>
      </c>
      <c r="K14" s="172">
        <v>4.281481012791716</v>
      </c>
      <c r="L14" s="171">
        <v>3298</v>
      </c>
      <c r="M14" s="173">
        <v>6.597979393818146</v>
      </c>
      <c r="N14" s="171">
        <v>12482</v>
      </c>
      <c r="O14" s="172">
        <v>4.3060088176242095</v>
      </c>
      <c r="P14" s="171">
        <v>3252</v>
      </c>
      <c r="Q14" s="173">
        <v>6.505301060212042</v>
      </c>
      <c r="R14" s="171">
        <v>12280</v>
      </c>
      <c r="S14" s="172">
        <v>4.203694321589462</v>
      </c>
      <c r="T14" s="171">
        <v>3221</v>
      </c>
      <c r="U14" s="173">
        <v>6.3765763268861475</v>
      </c>
      <c r="V14" s="171">
        <v>12061</v>
      </c>
      <c r="W14" s="172">
        <v>4.12872615738522</v>
      </c>
      <c r="X14" s="174">
        <v>20627</v>
      </c>
      <c r="Y14" s="175">
        <v>3.744705726438781</v>
      </c>
      <c r="Z14" s="176">
        <v>15146</v>
      </c>
      <c r="AA14" s="157">
        <v>3.779875767717076</v>
      </c>
      <c r="AB14" s="228">
        <v>14773</v>
      </c>
      <c r="AC14" s="229">
        <v>3.6</v>
      </c>
      <c r="AD14" s="177" t="s">
        <v>608</v>
      </c>
      <c r="AE14" s="178"/>
      <c r="AF14" s="188"/>
      <c r="AG14" s="188"/>
      <c r="AH14" s="188"/>
    </row>
    <row r="15" spans="1:34" s="192" customFormat="1" ht="18" customHeight="1">
      <c r="A15" s="163" t="s">
        <v>707</v>
      </c>
      <c r="B15" s="164">
        <v>22522</v>
      </c>
      <c r="C15" s="165">
        <v>8.823610071812793</v>
      </c>
      <c r="D15" s="164">
        <v>7042</v>
      </c>
      <c r="E15" s="166">
        <v>9.662424995115195</v>
      </c>
      <c r="F15" s="164">
        <v>19475</v>
      </c>
      <c r="G15" s="165">
        <v>6.991939971637316</v>
      </c>
      <c r="H15" s="164">
        <v>5111</v>
      </c>
      <c r="I15" s="166">
        <v>5.098797428484332</v>
      </c>
      <c r="J15" s="164">
        <v>20722</v>
      </c>
      <c r="K15" s="165">
        <v>7.284141998938417</v>
      </c>
      <c r="L15" s="164">
        <v>5209</v>
      </c>
      <c r="M15" s="166">
        <v>5.196607667636968</v>
      </c>
      <c r="N15" s="164">
        <v>22140</v>
      </c>
      <c r="O15" s="165">
        <v>7.637801251578272</v>
      </c>
      <c r="P15" s="164">
        <v>5541</v>
      </c>
      <c r="Q15" s="166">
        <v>5.510119432392909</v>
      </c>
      <c r="R15" s="164">
        <v>23436</v>
      </c>
      <c r="S15" s="165">
        <v>8.02262053100738</v>
      </c>
      <c r="T15" s="164">
        <v>5945</v>
      </c>
      <c r="U15" s="166">
        <v>5.836774327090691</v>
      </c>
      <c r="V15" s="164">
        <v>25004</v>
      </c>
      <c r="W15" s="165">
        <v>8.559378893894372</v>
      </c>
      <c r="X15" s="167">
        <v>41887</v>
      </c>
      <c r="Y15" s="168">
        <v>7.6043287324061275</v>
      </c>
      <c r="Z15" s="169">
        <v>32652</v>
      </c>
      <c r="AA15" s="157">
        <v>8.148719369305292</v>
      </c>
      <c r="AB15" s="225">
        <v>33217</v>
      </c>
      <c r="AC15" s="226">
        <f t="shared" si="0"/>
        <v>33.03859160533121</v>
      </c>
      <c r="AD15" s="170" t="s">
        <v>708</v>
      </c>
      <c r="AE15" s="164"/>
      <c r="AF15" s="227"/>
      <c r="AG15" s="227"/>
      <c r="AH15" s="227"/>
    </row>
    <row r="16" spans="1:34" s="26" customFormat="1" ht="18" customHeight="1">
      <c r="A16" s="146" t="s">
        <v>77</v>
      </c>
      <c r="B16" s="171">
        <v>11631</v>
      </c>
      <c r="C16" s="172">
        <v>4.556762665183137</v>
      </c>
      <c r="D16" s="171">
        <v>3570</v>
      </c>
      <c r="E16" s="173">
        <v>9.099250649946475</v>
      </c>
      <c r="F16" s="171">
        <v>10325</v>
      </c>
      <c r="G16" s="172">
        <v>3.7068950042185</v>
      </c>
      <c r="H16" s="171">
        <v>2695</v>
      </c>
      <c r="I16" s="173">
        <v>5.364144821958162</v>
      </c>
      <c r="J16" s="171">
        <v>10887</v>
      </c>
      <c r="K16" s="172">
        <v>3.8269691121726934</v>
      </c>
      <c r="L16" s="171">
        <v>2738</v>
      </c>
      <c r="M16" s="173">
        <v>5.449732290360462</v>
      </c>
      <c r="N16" s="171">
        <v>11721</v>
      </c>
      <c r="O16" s="172">
        <v>4.043480960693267</v>
      </c>
      <c r="P16" s="171">
        <v>2887</v>
      </c>
      <c r="Q16" s="173">
        <v>5.711177052423343</v>
      </c>
      <c r="R16" s="171">
        <v>12383</v>
      </c>
      <c r="S16" s="172">
        <v>4.23895332119237</v>
      </c>
      <c r="T16" s="171">
        <v>3093</v>
      </c>
      <c r="U16" s="173">
        <v>6.027477345805321</v>
      </c>
      <c r="V16" s="171">
        <v>13252</v>
      </c>
      <c r="W16" s="172">
        <v>4.536429735317879</v>
      </c>
      <c r="X16" s="174">
        <v>22046</v>
      </c>
      <c r="Y16" s="175">
        <v>4.0023164999791225</v>
      </c>
      <c r="Z16" s="176">
        <v>17190</v>
      </c>
      <c r="AA16" s="157">
        <v>4.2899818068834366</v>
      </c>
      <c r="AB16" s="228">
        <v>17537</v>
      </c>
      <c r="AC16" s="229">
        <f t="shared" si="0"/>
        <v>17.442808832305552</v>
      </c>
      <c r="AD16" s="177" t="s">
        <v>347</v>
      </c>
      <c r="AE16" s="178"/>
      <c r="AF16" s="188"/>
      <c r="AG16" s="188"/>
      <c r="AH16" s="188"/>
    </row>
    <row r="17" spans="1:34" s="26" customFormat="1" ht="18" customHeight="1">
      <c r="A17" s="146" t="s">
        <v>78</v>
      </c>
      <c r="B17" s="171">
        <v>10891</v>
      </c>
      <c r="C17" s="172">
        <v>4.266847406629657</v>
      </c>
      <c r="D17" s="171">
        <v>3472</v>
      </c>
      <c r="E17" s="173">
        <v>10.225599340283914</v>
      </c>
      <c r="F17" s="171">
        <v>9150</v>
      </c>
      <c r="G17" s="172">
        <v>3.2850449674188162</v>
      </c>
      <c r="H17" s="171">
        <v>2416</v>
      </c>
      <c r="I17" s="173">
        <v>4.833450035010503</v>
      </c>
      <c r="J17" s="171">
        <v>9835</v>
      </c>
      <c r="K17" s="172">
        <v>3.457172886765724</v>
      </c>
      <c r="L17" s="171">
        <v>2471</v>
      </c>
      <c r="M17" s="173">
        <v>4.943483044913474</v>
      </c>
      <c r="N17" s="171">
        <v>10419</v>
      </c>
      <c r="O17" s="172">
        <v>3.594320290885005</v>
      </c>
      <c r="P17" s="171">
        <v>2654</v>
      </c>
      <c r="Q17" s="173">
        <v>5.309061812362473</v>
      </c>
      <c r="R17" s="171">
        <v>11053</v>
      </c>
      <c r="S17" s="172">
        <v>3.78366720981501</v>
      </c>
      <c r="T17" s="171">
        <v>2852</v>
      </c>
      <c r="U17" s="173">
        <v>5.646071308376062</v>
      </c>
      <c r="V17" s="171">
        <v>11752</v>
      </c>
      <c r="W17" s="172">
        <v>4.022949158576495</v>
      </c>
      <c r="X17" s="174">
        <v>19841</v>
      </c>
      <c r="Y17" s="175">
        <v>3.602012232427006</v>
      </c>
      <c r="Z17" s="176">
        <v>15462</v>
      </c>
      <c r="AA17" s="157">
        <v>3.8</v>
      </c>
      <c r="AB17" s="228">
        <v>15680</v>
      </c>
      <c r="AC17" s="229">
        <f t="shared" si="0"/>
        <v>15.595782773025663</v>
      </c>
      <c r="AD17" s="177" t="s">
        <v>608</v>
      </c>
      <c r="AE17" s="178"/>
      <c r="AF17" s="188"/>
      <c r="AG17" s="188"/>
      <c r="AH17" s="188"/>
    </row>
    <row r="18" spans="1:34" s="192" customFormat="1" ht="18" customHeight="1">
      <c r="A18" s="163" t="s">
        <v>709</v>
      </c>
      <c r="B18" s="164">
        <v>22795</v>
      </c>
      <c r="C18" s="165">
        <v>8.930565295576441</v>
      </c>
      <c r="D18" s="164">
        <v>7334</v>
      </c>
      <c r="E18" s="166">
        <v>10.040694658785723</v>
      </c>
      <c r="F18" s="164">
        <v>22277</v>
      </c>
      <c r="G18" s="165">
        <v>7.997917676414096</v>
      </c>
      <c r="H18" s="164">
        <v>7222</v>
      </c>
      <c r="I18" s="166">
        <v>7.2050383252552646</v>
      </c>
      <c r="J18" s="164">
        <v>21097</v>
      </c>
      <c r="K18" s="165">
        <v>7.41596099563767</v>
      </c>
      <c r="L18" s="164">
        <v>6635</v>
      </c>
      <c r="M18" s="166">
        <v>6.6193810691922765</v>
      </c>
      <c r="N18" s="164">
        <v>20049</v>
      </c>
      <c r="O18" s="165">
        <v>6.91645335559588</v>
      </c>
      <c r="P18" s="164">
        <v>6054</v>
      </c>
      <c r="Q18" s="166">
        <v>6.020363320933226</v>
      </c>
      <c r="R18" s="164">
        <v>19267</v>
      </c>
      <c r="S18" s="165">
        <v>6.595486848050827</v>
      </c>
      <c r="T18" s="164">
        <v>5703</v>
      </c>
      <c r="U18" s="166">
        <v>5.598531530686909</v>
      </c>
      <c r="V18" s="164">
        <v>19177</v>
      </c>
      <c r="W18" s="165">
        <v>6.564678013446344</v>
      </c>
      <c r="X18" s="167">
        <v>33886</v>
      </c>
      <c r="Y18" s="168">
        <v>6.1517961044313045</v>
      </c>
      <c r="Z18" s="169">
        <v>24623</v>
      </c>
      <c r="AA18" s="157">
        <v>6.144980920936059</v>
      </c>
      <c r="AB18" s="225">
        <v>25775</v>
      </c>
      <c r="AC18" s="226">
        <f t="shared" si="0"/>
        <v>25.63656256216431</v>
      </c>
      <c r="AD18" s="170" t="s">
        <v>710</v>
      </c>
      <c r="AE18" s="164"/>
      <c r="AF18" s="227"/>
      <c r="AG18" s="227"/>
      <c r="AH18" s="227"/>
    </row>
    <row r="19" spans="1:34" s="26" customFormat="1" ht="18" customHeight="1">
      <c r="A19" s="146" t="s">
        <v>77</v>
      </c>
      <c r="B19" s="171">
        <v>11825</v>
      </c>
      <c r="C19" s="172">
        <v>4.6327674762093185</v>
      </c>
      <c r="D19" s="171">
        <v>3831</v>
      </c>
      <c r="E19" s="173">
        <v>9.764489983177855</v>
      </c>
      <c r="F19" s="171">
        <v>11400</v>
      </c>
      <c r="G19" s="172">
        <v>4.092842910226722</v>
      </c>
      <c r="H19" s="171">
        <v>3753</v>
      </c>
      <c r="I19" s="173">
        <v>7.469994625903147</v>
      </c>
      <c r="J19" s="171">
        <v>10939</v>
      </c>
      <c r="K19" s="172">
        <v>3.845248013048323</v>
      </c>
      <c r="L19" s="171">
        <v>3455</v>
      </c>
      <c r="M19" s="173">
        <v>6.876853565812782</v>
      </c>
      <c r="N19" s="171">
        <v>10405</v>
      </c>
      <c r="O19" s="172">
        <v>3.589490606263411</v>
      </c>
      <c r="P19" s="171">
        <v>3145</v>
      </c>
      <c r="Q19" s="173">
        <v>6.2215628090999004</v>
      </c>
      <c r="R19" s="171">
        <v>10014</v>
      </c>
      <c r="S19" s="172">
        <v>3.427996330325478</v>
      </c>
      <c r="T19" s="171">
        <v>3009</v>
      </c>
      <c r="U19" s="173">
        <v>5.863782519731073</v>
      </c>
      <c r="V19" s="171">
        <v>9993</v>
      </c>
      <c r="W19" s="172">
        <v>3.420807602251099</v>
      </c>
      <c r="X19" s="174">
        <v>17609</v>
      </c>
      <c r="Y19" s="175">
        <v>3.1968062799660877</v>
      </c>
      <c r="Z19" s="176">
        <v>13052</v>
      </c>
      <c r="AA19" s="157">
        <v>3.2</v>
      </c>
      <c r="AB19" s="228">
        <v>13527</v>
      </c>
      <c r="AC19" s="229">
        <f t="shared" si="0"/>
        <v>13.454346528744779</v>
      </c>
      <c r="AD19" s="177" t="s">
        <v>347</v>
      </c>
      <c r="AE19" s="178"/>
      <c r="AF19" s="188"/>
      <c r="AG19" s="188"/>
      <c r="AH19" s="188"/>
    </row>
    <row r="20" spans="1:34" s="26" customFormat="1" ht="18" customHeight="1">
      <c r="A20" s="146" t="s">
        <v>78</v>
      </c>
      <c r="B20" s="171">
        <v>10970</v>
      </c>
      <c r="C20" s="172">
        <v>4.297797819367123</v>
      </c>
      <c r="D20" s="171">
        <v>3503</v>
      </c>
      <c r="E20" s="173">
        <v>10.316899334393591</v>
      </c>
      <c r="F20" s="171">
        <v>10877</v>
      </c>
      <c r="G20" s="172">
        <v>3.9050747661873735</v>
      </c>
      <c r="H20" s="171">
        <v>3469</v>
      </c>
      <c r="I20" s="173">
        <v>6.940082024607381</v>
      </c>
      <c r="J20" s="171">
        <v>10158</v>
      </c>
      <c r="K20" s="172">
        <v>3.570712982589347</v>
      </c>
      <c r="L20" s="171">
        <v>3180</v>
      </c>
      <c r="M20" s="173">
        <v>6.361908572571771</v>
      </c>
      <c r="N20" s="171">
        <v>9644</v>
      </c>
      <c r="O20" s="172">
        <v>3.326962749332468</v>
      </c>
      <c r="P20" s="171">
        <v>2909</v>
      </c>
      <c r="Q20" s="173">
        <v>5.819163832766553</v>
      </c>
      <c r="R20" s="171">
        <v>9253</v>
      </c>
      <c r="S20" s="172">
        <v>3.167490517725349</v>
      </c>
      <c r="T20" s="171">
        <v>2694</v>
      </c>
      <c r="U20" s="173">
        <v>5.333280541642745</v>
      </c>
      <c r="V20" s="171">
        <v>9184</v>
      </c>
      <c r="W20" s="172">
        <v>3.143870411195246</v>
      </c>
      <c r="X20" s="174">
        <v>16277</v>
      </c>
      <c r="Y20" s="175">
        <v>2.9549898244652173</v>
      </c>
      <c r="Z20" s="176">
        <v>11571</v>
      </c>
      <c r="AA20" s="157">
        <v>2.9</v>
      </c>
      <c r="AB20" s="228">
        <v>12248</v>
      </c>
      <c r="AC20" s="229">
        <f t="shared" si="0"/>
        <v>12.182216033419536</v>
      </c>
      <c r="AD20" s="177" t="s">
        <v>608</v>
      </c>
      <c r="AE20" s="178"/>
      <c r="AF20" s="188"/>
      <c r="AG20" s="188"/>
      <c r="AH20" s="188"/>
    </row>
    <row r="21" spans="1:34" s="192" customFormat="1" ht="18" customHeight="1">
      <c r="A21" s="163" t="s">
        <v>711</v>
      </c>
      <c r="B21" s="164">
        <v>25318</v>
      </c>
      <c r="C21" s="165">
        <v>9.919019616293237</v>
      </c>
      <c r="D21" s="164">
        <v>8985</v>
      </c>
      <c r="E21" s="166">
        <v>12.175652479745926</v>
      </c>
      <c r="F21" s="164">
        <v>22477</v>
      </c>
      <c r="G21" s="165">
        <v>8.06972193799702</v>
      </c>
      <c r="H21" s="164">
        <v>8421</v>
      </c>
      <c r="I21" s="166">
        <v>8.400713024560023</v>
      </c>
      <c r="J21" s="164">
        <v>23219</v>
      </c>
      <c r="K21" s="165">
        <v>8.161880758293172</v>
      </c>
      <c r="L21" s="164">
        <v>8279</v>
      </c>
      <c r="M21" s="166">
        <v>8.25943495713669</v>
      </c>
      <c r="N21" s="164">
        <v>23771</v>
      </c>
      <c r="O21" s="165">
        <v>8.200459509993998</v>
      </c>
      <c r="P21" s="164">
        <v>8180</v>
      </c>
      <c r="Q21" s="166">
        <v>8.133824588854466</v>
      </c>
      <c r="R21" s="164">
        <v>23791</v>
      </c>
      <c r="S21" s="165">
        <v>8.144144267502842</v>
      </c>
      <c r="T21" s="164">
        <v>8224</v>
      </c>
      <c r="U21" s="166">
        <v>8.073337873981979</v>
      </c>
      <c r="V21" s="164">
        <v>23082</v>
      </c>
      <c r="W21" s="165">
        <v>7.901439114896414</v>
      </c>
      <c r="X21" s="167">
        <v>43064</v>
      </c>
      <c r="Y21" s="168">
        <v>7.818005885652768</v>
      </c>
      <c r="Z21" s="169">
        <v>29391</v>
      </c>
      <c r="AA21" s="157">
        <v>7.33489559546894</v>
      </c>
      <c r="AB21" s="225">
        <v>27533</v>
      </c>
      <c r="AC21" s="226">
        <f t="shared" si="0"/>
        <v>27.38512035010941</v>
      </c>
      <c r="AD21" s="170" t="s">
        <v>712</v>
      </c>
      <c r="AE21" s="164"/>
      <c r="AF21" s="227"/>
      <c r="AG21" s="227"/>
      <c r="AH21" s="227"/>
    </row>
    <row r="22" spans="1:34" s="26" customFormat="1" ht="18" customHeight="1">
      <c r="A22" s="146" t="s">
        <v>77</v>
      </c>
      <c r="B22" s="171">
        <v>12701</v>
      </c>
      <c r="C22" s="172">
        <v>4.975964457956411</v>
      </c>
      <c r="D22" s="171">
        <v>5326</v>
      </c>
      <c r="E22" s="173">
        <v>13.57496049344956</v>
      </c>
      <c r="F22" s="171">
        <v>11649</v>
      </c>
      <c r="G22" s="172">
        <v>4.1822392158974635</v>
      </c>
      <c r="H22" s="171">
        <v>4476</v>
      </c>
      <c r="I22" s="173">
        <v>8.90905833880695</v>
      </c>
      <c r="J22" s="171">
        <v>11954</v>
      </c>
      <c r="K22" s="172">
        <v>4.202038097447633</v>
      </c>
      <c r="L22" s="171">
        <v>4326</v>
      </c>
      <c r="M22" s="173">
        <v>8.610497402519854</v>
      </c>
      <c r="N22" s="171">
        <v>12320</v>
      </c>
      <c r="O22" s="172">
        <v>4.250122467002905</v>
      </c>
      <c r="P22" s="171">
        <v>4315</v>
      </c>
      <c r="Q22" s="173">
        <v>8.536102868447081</v>
      </c>
      <c r="R22" s="171">
        <v>12241</v>
      </c>
      <c r="S22" s="172">
        <v>4.190343826594186</v>
      </c>
      <c r="T22" s="171">
        <v>4340</v>
      </c>
      <c r="U22" s="173">
        <v>8.457566013836109</v>
      </c>
      <c r="V22" s="171">
        <v>11899</v>
      </c>
      <c r="W22" s="172">
        <v>4.0732702550971505</v>
      </c>
      <c r="X22" s="174">
        <v>22507</v>
      </c>
      <c r="Y22" s="175">
        <v>4.086008231199769</v>
      </c>
      <c r="Z22" s="176">
        <v>15312</v>
      </c>
      <c r="AA22" s="157">
        <v>3.8213031662012322</v>
      </c>
      <c r="AB22" s="228">
        <v>14389</v>
      </c>
      <c r="AC22" s="229">
        <v>3.5</v>
      </c>
      <c r="AD22" s="177" t="s">
        <v>347</v>
      </c>
      <c r="AE22" s="178"/>
      <c r="AF22" s="188"/>
      <c r="AG22" s="188"/>
      <c r="AH22" s="188"/>
    </row>
    <row r="23" spans="1:34" s="26" customFormat="1" ht="18" customHeight="1">
      <c r="A23" s="146" t="s">
        <v>78</v>
      </c>
      <c r="B23" s="171">
        <v>12617</v>
      </c>
      <c r="C23" s="172">
        <v>4.9430551583368265</v>
      </c>
      <c r="D23" s="171">
        <v>3659</v>
      </c>
      <c r="E23" s="173">
        <v>10.776344466042293</v>
      </c>
      <c r="F23" s="171">
        <v>10828</v>
      </c>
      <c r="G23" s="172">
        <v>3.8874827220995565</v>
      </c>
      <c r="H23" s="171">
        <v>3945</v>
      </c>
      <c r="I23" s="173">
        <v>7.892367710313095</v>
      </c>
      <c r="J23" s="171">
        <v>11265</v>
      </c>
      <c r="K23" s="172">
        <v>3.9598426608455397</v>
      </c>
      <c r="L23" s="171">
        <v>3953</v>
      </c>
      <c r="M23" s="173">
        <v>7.908372511753527</v>
      </c>
      <c r="N23" s="171">
        <v>11451</v>
      </c>
      <c r="O23" s="172">
        <v>3.950337042991093</v>
      </c>
      <c r="P23" s="171">
        <v>3865</v>
      </c>
      <c r="Q23" s="173">
        <v>7.731546309261852</v>
      </c>
      <c r="R23" s="171">
        <v>11550</v>
      </c>
      <c r="S23" s="172">
        <v>3.953800440908655</v>
      </c>
      <c r="T23" s="171">
        <v>3884</v>
      </c>
      <c r="U23" s="173">
        <v>7.6891097341278485</v>
      </c>
      <c r="V23" s="171">
        <v>11183</v>
      </c>
      <c r="W23" s="172">
        <v>3.8281688597992636</v>
      </c>
      <c r="X23" s="174">
        <v>20557</v>
      </c>
      <c r="Y23" s="175">
        <v>3.7319976544529996</v>
      </c>
      <c r="Z23" s="176">
        <v>14079</v>
      </c>
      <c r="AA23" s="157">
        <v>3.513592429267708</v>
      </c>
      <c r="AB23" s="228">
        <v>13144</v>
      </c>
      <c r="AC23" s="229">
        <f t="shared" si="0"/>
        <v>13.073403620449572</v>
      </c>
      <c r="AD23" s="177" t="s">
        <v>608</v>
      </c>
      <c r="AE23" s="178"/>
      <c r="AF23" s="188"/>
      <c r="AG23" s="188"/>
      <c r="AH23" s="188"/>
    </row>
    <row r="24" spans="1:34" s="192" customFormat="1" ht="18" customHeight="1">
      <c r="A24" s="163" t="s">
        <v>713</v>
      </c>
      <c r="B24" s="164">
        <v>25411</v>
      </c>
      <c r="C24" s="165">
        <v>9.955454912300635</v>
      </c>
      <c r="D24" s="164">
        <v>7326</v>
      </c>
      <c r="E24" s="166">
        <v>9.963912385695522</v>
      </c>
      <c r="F24" s="164">
        <v>25591</v>
      </c>
      <c r="G24" s="165">
        <v>9.18771429084316</v>
      </c>
      <c r="H24" s="164">
        <v>9636</v>
      </c>
      <c r="I24" s="166">
        <v>9.611480167841677</v>
      </c>
      <c r="J24" s="164">
        <v>24183</v>
      </c>
      <c r="K24" s="165">
        <v>8.500743459141384</v>
      </c>
      <c r="L24" s="164">
        <v>8777</v>
      </c>
      <c r="M24" s="166">
        <v>8.754730099290928</v>
      </c>
      <c r="N24" s="164">
        <v>23073</v>
      </c>
      <c r="O24" s="165">
        <v>7.959665233860229</v>
      </c>
      <c r="P24" s="164">
        <v>8458</v>
      </c>
      <c r="Q24" s="166">
        <v>8.407957753766382</v>
      </c>
      <c r="R24" s="164">
        <v>21466</v>
      </c>
      <c r="S24" s="165">
        <v>7.3482493735536965</v>
      </c>
      <c r="T24" s="164">
        <v>7847</v>
      </c>
      <c r="U24" s="166">
        <v>7.701218587036844</v>
      </c>
      <c r="V24" s="164">
        <v>21423</v>
      </c>
      <c r="W24" s="165">
        <v>7.333529597020444</v>
      </c>
      <c r="X24" s="167">
        <v>40200</v>
      </c>
      <c r="Y24" s="168">
        <v>7.298064197548794</v>
      </c>
      <c r="Z24" s="169">
        <v>28992</v>
      </c>
      <c r="AA24" s="157">
        <v>7.235320101522083</v>
      </c>
      <c r="AB24" s="225">
        <v>29447</v>
      </c>
      <c r="AC24" s="226">
        <f t="shared" si="0"/>
        <v>29.288840262582056</v>
      </c>
      <c r="AD24" s="170" t="s">
        <v>714</v>
      </c>
      <c r="AE24" s="164"/>
      <c r="AF24" s="227"/>
      <c r="AG24" s="227"/>
      <c r="AH24" s="227"/>
    </row>
    <row r="25" spans="1:34" s="26" customFormat="1" ht="18" customHeight="1">
      <c r="A25" s="146" t="s">
        <v>77</v>
      </c>
      <c r="B25" s="171">
        <v>12395</v>
      </c>
      <c r="C25" s="172">
        <v>4.856080580770783</v>
      </c>
      <c r="D25" s="171">
        <v>4159</v>
      </c>
      <c r="E25" s="173">
        <v>10.60049956670235</v>
      </c>
      <c r="F25" s="171">
        <v>12102</v>
      </c>
      <c r="G25" s="172">
        <v>4.344875868382789</v>
      </c>
      <c r="H25" s="171">
        <v>5378</v>
      </c>
      <c r="I25" s="173">
        <v>10.704404769013355</v>
      </c>
      <c r="J25" s="171">
        <v>11654</v>
      </c>
      <c r="K25" s="172">
        <v>4.096582900088231</v>
      </c>
      <c r="L25" s="171">
        <v>4886</v>
      </c>
      <c r="M25" s="173">
        <v>9.72512489799168</v>
      </c>
      <c r="N25" s="171">
        <v>11265</v>
      </c>
      <c r="O25" s="172">
        <v>3.8861712330184837</v>
      </c>
      <c r="P25" s="171">
        <v>4669</v>
      </c>
      <c r="Q25" s="173">
        <v>9.236399604352126</v>
      </c>
      <c r="R25" s="171">
        <v>10632</v>
      </c>
      <c r="S25" s="172">
        <v>3.639550327942928</v>
      </c>
      <c r="T25" s="171">
        <v>4272</v>
      </c>
      <c r="U25" s="173">
        <v>8.325051154633147</v>
      </c>
      <c r="V25" s="171">
        <v>10611</v>
      </c>
      <c r="W25" s="172">
        <v>3.632361599868549</v>
      </c>
      <c r="X25" s="174">
        <v>20600</v>
      </c>
      <c r="Y25" s="175">
        <v>3.7398040415299794</v>
      </c>
      <c r="Z25" s="176">
        <v>14774</v>
      </c>
      <c r="AA25" s="157">
        <v>3.68703846508993</v>
      </c>
      <c r="AB25" s="228">
        <v>14866</v>
      </c>
      <c r="AC25" s="229">
        <f t="shared" si="0"/>
        <v>14.786154764272927</v>
      </c>
      <c r="AD25" s="177" t="s">
        <v>347</v>
      </c>
      <c r="AE25" s="178"/>
      <c r="AF25" s="188"/>
      <c r="AG25" s="188"/>
      <c r="AH25" s="188"/>
    </row>
    <row r="26" spans="1:34" s="26" customFormat="1" ht="18" customHeight="1">
      <c r="A26" s="146" t="s">
        <v>78</v>
      </c>
      <c r="B26" s="171">
        <v>13016</v>
      </c>
      <c r="C26" s="172">
        <v>5.099374331529852</v>
      </c>
      <c r="D26" s="171">
        <v>3167</v>
      </c>
      <c r="E26" s="173">
        <v>9.327325204688696</v>
      </c>
      <c r="F26" s="171">
        <v>13489</v>
      </c>
      <c r="G26" s="172">
        <v>4.842838422460373</v>
      </c>
      <c r="H26" s="171">
        <v>4258</v>
      </c>
      <c r="I26" s="173">
        <v>8.51855556667</v>
      </c>
      <c r="J26" s="171">
        <v>12529</v>
      </c>
      <c r="K26" s="172">
        <v>4.404160559053153</v>
      </c>
      <c r="L26" s="171">
        <v>3891</v>
      </c>
      <c r="M26" s="173">
        <v>7.784335300590177</v>
      </c>
      <c r="N26" s="171">
        <v>11808</v>
      </c>
      <c r="O26" s="172">
        <v>4.0734940008417455</v>
      </c>
      <c r="P26" s="171">
        <v>3789</v>
      </c>
      <c r="Q26" s="173">
        <v>7.579515903180637</v>
      </c>
      <c r="R26" s="171">
        <v>10834</v>
      </c>
      <c r="S26" s="172">
        <v>3.708699045610768</v>
      </c>
      <c r="T26" s="171">
        <v>3575</v>
      </c>
      <c r="U26" s="173">
        <v>7.0773860194405405</v>
      </c>
      <c r="V26" s="171">
        <v>10812</v>
      </c>
      <c r="W26" s="172">
        <v>3.7011679971518947</v>
      </c>
      <c r="X26" s="174">
        <v>19600</v>
      </c>
      <c r="Y26" s="175">
        <v>3.558260156018815</v>
      </c>
      <c r="Z26" s="176">
        <v>14218</v>
      </c>
      <c r="AA26" s="157">
        <v>3.5482816364321526</v>
      </c>
      <c r="AB26" s="228">
        <v>14581</v>
      </c>
      <c r="AC26" s="229">
        <f t="shared" si="0"/>
        <v>14.50268549830913</v>
      </c>
      <c r="AD26" s="177" t="s">
        <v>608</v>
      </c>
      <c r="AE26" s="178"/>
      <c r="AF26" s="188"/>
      <c r="AG26" s="188"/>
      <c r="AH26" s="188"/>
    </row>
    <row r="27" spans="1:34" s="192" customFormat="1" ht="18" customHeight="1">
      <c r="A27" s="163" t="s">
        <v>715</v>
      </c>
      <c r="B27" s="164">
        <v>25521</v>
      </c>
      <c r="C27" s="165">
        <v>9.998550423707233</v>
      </c>
      <c r="D27" s="164">
        <v>6219</v>
      </c>
      <c r="E27" s="166">
        <v>8.48338836807565</v>
      </c>
      <c r="F27" s="164">
        <v>27687</v>
      </c>
      <c r="G27" s="165">
        <v>9.940222952232215</v>
      </c>
      <c r="H27" s="164">
        <v>8650</v>
      </c>
      <c r="I27" s="166">
        <v>8.627258745486547</v>
      </c>
      <c r="J27" s="164">
        <v>28710</v>
      </c>
      <c r="K27" s="165">
        <v>10.092062387294758</v>
      </c>
      <c r="L27" s="164">
        <v>8957</v>
      </c>
      <c r="M27" s="166">
        <v>8.933968600444587</v>
      </c>
      <c r="N27" s="164">
        <v>29478</v>
      </c>
      <c r="O27" s="165">
        <v>10.169245948239581</v>
      </c>
      <c r="P27" s="164">
        <v>9103</v>
      </c>
      <c r="Q27" s="166">
        <v>9.047291753108288</v>
      </c>
      <c r="R27" s="164">
        <v>29282</v>
      </c>
      <c r="S27" s="165">
        <v>10.0238254987608</v>
      </c>
      <c r="T27" s="164">
        <v>9157</v>
      </c>
      <c r="U27" s="166">
        <v>8.984424443232507</v>
      </c>
      <c r="V27" s="164">
        <v>28670</v>
      </c>
      <c r="W27" s="165">
        <v>9.814325423450315</v>
      </c>
      <c r="X27" s="167">
        <v>50884</v>
      </c>
      <c r="Y27" s="168">
        <v>9.237679070350072</v>
      </c>
      <c r="Z27" s="169">
        <v>36211</v>
      </c>
      <c r="AA27" s="157">
        <v>9.036912810299949</v>
      </c>
      <c r="AB27" s="225">
        <v>33734</v>
      </c>
      <c r="AC27" s="226">
        <f t="shared" si="0"/>
        <v>33.552814800079574</v>
      </c>
      <c r="AD27" s="170" t="s">
        <v>716</v>
      </c>
      <c r="AE27" s="164"/>
      <c r="AF27" s="227"/>
      <c r="AG27" s="227"/>
      <c r="AH27" s="227"/>
    </row>
    <row r="28" spans="1:34" s="26" customFormat="1" ht="18" customHeight="1">
      <c r="A28" s="146" t="s">
        <v>717</v>
      </c>
      <c r="B28" s="171">
        <v>12468</v>
      </c>
      <c r="C28" s="172">
        <v>4.884680329249707</v>
      </c>
      <c r="D28" s="171">
        <v>3404</v>
      </c>
      <c r="E28" s="173">
        <v>8.676148238772493</v>
      </c>
      <c r="F28" s="171">
        <v>13523</v>
      </c>
      <c r="G28" s="172">
        <v>4.85504514692947</v>
      </c>
      <c r="H28" s="171">
        <v>4971</v>
      </c>
      <c r="I28" s="173">
        <v>9.894309428554369</v>
      </c>
      <c r="J28" s="171">
        <v>13749</v>
      </c>
      <c r="K28" s="172">
        <v>4.833011694981387</v>
      </c>
      <c r="L28" s="171">
        <v>5046</v>
      </c>
      <c r="M28" s="173">
        <v>10.043589896697917</v>
      </c>
      <c r="N28" s="171">
        <v>13996</v>
      </c>
      <c r="O28" s="172">
        <v>4.828304711702327</v>
      </c>
      <c r="P28" s="171">
        <v>5192</v>
      </c>
      <c r="Q28" s="173">
        <v>10.271018793273987</v>
      </c>
      <c r="R28" s="171">
        <v>13843</v>
      </c>
      <c r="S28" s="172">
        <v>4.738741082553984</v>
      </c>
      <c r="T28" s="171">
        <v>5144</v>
      </c>
      <c r="U28" s="173">
        <v>10.024359349118193</v>
      </c>
      <c r="V28" s="171">
        <v>13614</v>
      </c>
      <c r="W28" s="172">
        <v>4.660349714504799</v>
      </c>
      <c r="X28" s="174">
        <v>25801</v>
      </c>
      <c r="Y28" s="175">
        <v>4.684013790073544</v>
      </c>
      <c r="Z28" s="176">
        <v>17843</v>
      </c>
      <c r="AA28" s="157">
        <v>4.452946211763884</v>
      </c>
      <c r="AB28" s="228">
        <v>16864</v>
      </c>
      <c r="AC28" s="229">
        <f t="shared" si="0"/>
        <v>16.77342351302964</v>
      </c>
      <c r="AD28" s="177" t="s">
        <v>347</v>
      </c>
      <c r="AE28" s="178"/>
      <c r="AF28" s="188"/>
      <c r="AG28" s="188"/>
      <c r="AH28" s="188"/>
    </row>
    <row r="29" spans="1:34" s="26" customFormat="1" ht="18" customHeight="1">
      <c r="A29" s="146" t="s">
        <v>718</v>
      </c>
      <c r="B29" s="171">
        <v>13053</v>
      </c>
      <c r="C29" s="172">
        <v>5.113870094457526</v>
      </c>
      <c r="D29" s="171">
        <v>2815</v>
      </c>
      <c r="E29" s="173">
        <v>8.290628497378806</v>
      </c>
      <c r="F29" s="171">
        <v>14164</v>
      </c>
      <c r="G29" s="172">
        <v>5.085177805302744</v>
      </c>
      <c r="H29" s="171">
        <v>3679</v>
      </c>
      <c r="I29" s="173">
        <v>7.360208062418725</v>
      </c>
      <c r="J29" s="171">
        <v>14961</v>
      </c>
      <c r="K29" s="172">
        <v>5.25905069231337</v>
      </c>
      <c r="L29" s="171">
        <v>3911</v>
      </c>
      <c r="M29" s="173">
        <v>7.8243473041912575</v>
      </c>
      <c r="N29" s="171">
        <v>15482</v>
      </c>
      <c r="O29" s="172">
        <v>5.340941236537254</v>
      </c>
      <c r="P29" s="171">
        <v>3911</v>
      </c>
      <c r="Q29" s="173">
        <v>7.82356471294259</v>
      </c>
      <c r="R29" s="171">
        <v>15439</v>
      </c>
      <c r="S29" s="172">
        <v>5.285084416206817</v>
      </c>
      <c r="T29" s="171">
        <v>4013</v>
      </c>
      <c r="U29" s="173">
        <v>7.944489537346822</v>
      </c>
      <c r="V29" s="171">
        <v>15056</v>
      </c>
      <c r="W29" s="172">
        <v>5.1539757089455165</v>
      </c>
      <c r="X29" s="174">
        <v>25083</v>
      </c>
      <c r="Y29" s="175">
        <v>4.553665280276528</v>
      </c>
      <c r="Z29" s="176">
        <v>18368</v>
      </c>
      <c r="AA29" s="157">
        <v>4.5</v>
      </c>
      <c r="AB29" s="228">
        <v>16870</v>
      </c>
      <c r="AC29" s="229">
        <f t="shared" si="0"/>
        <v>16.77939128704993</v>
      </c>
      <c r="AD29" s="177" t="s">
        <v>608</v>
      </c>
      <c r="AE29" s="178"/>
      <c r="AF29" s="188"/>
      <c r="AG29" s="188"/>
      <c r="AH29" s="188"/>
    </row>
    <row r="30" spans="1:34" s="192" customFormat="1" ht="18" customHeight="1">
      <c r="A30" s="163" t="s">
        <v>719</v>
      </c>
      <c r="B30" s="164">
        <v>23733</v>
      </c>
      <c r="C30" s="165">
        <v>9.298052474661798</v>
      </c>
      <c r="D30" s="164">
        <v>5586</v>
      </c>
      <c r="E30" s="166">
        <v>7.622389955129689</v>
      </c>
      <c r="F30" s="164">
        <v>26285</v>
      </c>
      <c r="G30" s="165">
        <v>9.43687507853591</v>
      </c>
      <c r="H30" s="164">
        <v>7610</v>
      </c>
      <c r="I30" s="166">
        <v>7.589902893919071</v>
      </c>
      <c r="J30" s="164">
        <v>26662</v>
      </c>
      <c r="K30" s="165">
        <v>9.372154906654574</v>
      </c>
      <c r="L30" s="164">
        <v>7717</v>
      </c>
      <c r="M30" s="166">
        <v>7.696308076356348</v>
      </c>
      <c r="N30" s="164">
        <v>27230</v>
      </c>
      <c r="O30" s="165">
        <v>9.393736589000738</v>
      </c>
      <c r="P30" s="164">
        <v>7865</v>
      </c>
      <c r="Q30" s="166">
        <v>7.816024728189951</v>
      </c>
      <c r="R30" s="164">
        <v>27547</v>
      </c>
      <c r="S30" s="165">
        <v>9.429899631663266</v>
      </c>
      <c r="T30" s="164">
        <v>8166</v>
      </c>
      <c r="U30" s="166">
        <v>8.009058126662438</v>
      </c>
      <c r="V30" s="164">
        <v>28540</v>
      </c>
      <c r="W30" s="165">
        <v>9.769823773466062</v>
      </c>
      <c r="X30" s="167">
        <v>50013</v>
      </c>
      <c r="Y30" s="168">
        <v>9.079554346069846</v>
      </c>
      <c r="Z30" s="169">
        <v>37922</v>
      </c>
      <c r="AA30" s="157">
        <v>9.463914489856526</v>
      </c>
      <c r="AB30" s="225">
        <v>38999</v>
      </c>
      <c r="AC30" s="226">
        <f t="shared" si="0"/>
        <v>38.789536502884424</v>
      </c>
      <c r="AD30" s="170" t="s">
        <v>720</v>
      </c>
      <c r="AE30" s="164"/>
      <c r="AF30" s="227"/>
      <c r="AG30" s="227"/>
      <c r="AH30" s="227"/>
    </row>
    <row r="31" spans="1:34" s="26" customFormat="1" ht="18" customHeight="1">
      <c r="A31" s="146" t="s">
        <v>717</v>
      </c>
      <c r="B31" s="171">
        <v>11748</v>
      </c>
      <c r="C31" s="172">
        <v>4.6026006182247</v>
      </c>
      <c r="D31" s="171">
        <v>3045</v>
      </c>
      <c r="E31" s="173">
        <v>7.76112555436611</v>
      </c>
      <c r="F31" s="171">
        <v>13005</v>
      </c>
      <c r="G31" s="172">
        <v>4.669072109429695</v>
      </c>
      <c r="H31" s="171">
        <v>4391</v>
      </c>
      <c r="I31" s="173">
        <v>8.739873808244262</v>
      </c>
      <c r="J31" s="171">
        <v>13345</v>
      </c>
      <c r="K31" s="172">
        <v>4.690998695870726</v>
      </c>
      <c r="L31" s="171">
        <v>4514</v>
      </c>
      <c r="M31" s="173">
        <v>8.984693775999682</v>
      </c>
      <c r="N31" s="171">
        <v>13598</v>
      </c>
      <c r="O31" s="172">
        <v>4.691003677459862</v>
      </c>
      <c r="P31" s="171">
        <v>4562</v>
      </c>
      <c r="Q31" s="173">
        <v>9.024727992087042</v>
      </c>
      <c r="R31" s="171">
        <v>13624</v>
      </c>
      <c r="S31" s="172">
        <v>4.663772918349742</v>
      </c>
      <c r="T31" s="171">
        <v>4784</v>
      </c>
      <c r="U31" s="173">
        <v>9.322810094514274</v>
      </c>
      <c r="V31" s="171">
        <v>14175</v>
      </c>
      <c r="W31" s="172">
        <v>4.852391450206077</v>
      </c>
      <c r="X31" s="174">
        <v>26193</v>
      </c>
      <c r="Y31" s="175">
        <v>4.75517899319392</v>
      </c>
      <c r="Z31" s="176">
        <v>19450</v>
      </c>
      <c r="AA31" s="157">
        <v>4.853993376607495</v>
      </c>
      <c r="AB31" s="228">
        <v>19686</v>
      </c>
      <c r="AC31" s="229">
        <f t="shared" si="0"/>
        <v>19.580266560572905</v>
      </c>
      <c r="AD31" s="177" t="s">
        <v>347</v>
      </c>
      <c r="AE31" s="178"/>
      <c r="AF31" s="188"/>
      <c r="AG31" s="188"/>
      <c r="AH31" s="188"/>
    </row>
    <row r="32" spans="1:34" s="26" customFormat="1" ht="18" customHeight="1">
      <c r="A32" s="146" t="s">
        <v>718</v>
      </c>
      <c r="B32" s="171">
        <v>11985</v>
      </c>
      <c r="C32" s="172">
        <v>4.695451856437098</v>
      </c>
      <c r="D32" s="171">
        <v>2541</v>
      </c>
      <c r="E32" s="173">
        <v>7.483654355893267</v>
      </c>
      <c r="F32" s="171">
        <v>13280</v>
      </c>
      <c r="G32" s="172">
        <v>4.767802969106216</v>
      </c>
      <c r="H32" s="171">
        <v>3219</v>
      </c>
      <c r="I32" s="173">
        <v>6.4399319795938785</v>
      </c>
      <c r="J32" s="171">
        <v>13317</v>
      </c>
      <c r="K32" s="172">
        <v>4.681156210783848</v>
      </c>
      <c r="L32" s="171">
        <v>3203</v>
      </c>
      <c r="M32" s="173">
        <v>6.407922376713014</v>
      </c>
      <c r="N32" s="171">
        <v>13632</v>
      </c>
      <c r="O32" s="172">
        <v>4.702732911540877</v>
      </c>
      <c r="P32" s="171">
        <v>3303</v>
      </c>
      <c r="Q32" s="173">
        <v>6.607321464292859</v>
      </c>
      <c r="R32" s="171">
        <v>13923</v>
      </c>
      <c r="S32" s="172">
        <v>4.7661267133135246</v>
      </c>
      <c r="T32" s="171">
        <v>3382</v>
      </c>
      <c r="U32" s="173">
        <v>6.695306158810603</v>
      </c>
      <c r="V32" s="171">
        <v>14365</v>
      </c>
      <c r="W32" s="172">
        <v>4.917432323259986</v>
      </c>
      <c r="X32" s="174">
        <v>23820</v>
      </c>
      <c r="Y32" s="175">
        <v>4.3243753528759274</v>
      </c>
      <c r="Z32" s="176">
        <v>18472</v>
      </c>
      <c r="AA32" s="157">
        <v>4.609921113249031</v>
      </c>
      <c r="AB32" s="228">
        <v>19313</v>
      </c>
      <c r="AC32" s="229">
        <f t="shared" si="0"/>
        <v>19.20926994231152</v>
      </c>
      <c r="AD32" s="177" t="s">
        <v>608</v>
      </c>
      <c r="AE32" s="178"/>
      <c r="AF32" s="188"/>
      <c r="AG32" s="188"/>
      <c r="AH32" s="188"/>
    </row>
    <row r="33" spans="1:34" s="192" customFormat="1" ht="18" customHeight="1">
      <c r="A33" s="163" t="s">
        <v>721</v>
      </c>
      <c r="B33" s="164">
        <v>16617</v>
      </c>
      <c r="C33" s="165">
        <v>6.5101646640313104</v>
      </c>
      <c r="D33" s="164">
        <v>4340</v>
      </c>
      <c r="E33" s="166">
        <v>5.945896971715905</v>
      </c>
      <c r="F33" s="164">
        <v>23447</v>
      </c>
      <c r="G33" s="165">
        <v>8.417972606674207</v>
      </c>
      <c r="H33" s="179">
        <v>6564</v>
      </c>
      <c r="I33" s="166">
        <v>6.546861253893773</v>
      </c>
      <c r="J33" s="164">
        <v>24742</v>
      </c>
      <c r="K33" s="165">
        <v>8.697241643554403</v>
      </c>
      <c r="L33" s="164">
        <v>6970</v>
      </c>
      <c r="M33" s="166">
        <v>6.951943308754455</v>
      </c>
      <c r="N33" s="164">
        <v>25645</v>
      </c>
      <c r="O33" s="165">
        <v>8.84694729434168</v>
      </c>
      <c r="P33" s="180">
        <v>7194</v>
      </c>
      <c r="Q33" s="181">
        <v>7.15007610819889</v>
      </c>
      <c r="R33" s="164">
        <v>26496</v>
      </c>
      <c r="S33" s="165">
        <v>9.070120907559803</v>
      </c>
      <c r="T33" s="180">
        <v>7493</v>
      </c>
      <c r="U33" s="181">
        <v>7.351556311981832</v>
      </c>
      <c r="V33" s="164">
        <v>26826</v>
      </c>
      <c r="W33" s="165">
        <v>9.183086634442908</v>
      </c>
      <c r="X33" s="167">
        <v>47259</v>
      </c>
      <c r="Y33" s="168">
        <v>8.579582485372102</v>
      </c>
      <c r="Z33" s="169">
        <v>34512</v>
      </c>
      <c r="AA33" s="157">
        <v>8.612905882441021</v>
      </c>
      <c r="AB33" s="225">
        <v>34850</v>
      </c>
      <c r="AC33" s="226">
        <f t="shared" si="0"/>
        <v>34.66282076785359</v>
      </c>
      <c r="AD33" s="170" t="s">
        <v>722</v>
      </c>
      <c r="AE33" s="164"/>
      <c r="AF33" s="227"/>
      <c r="AG33" s="227"/>
      <c r="AH33" s="227"/>
    </row>
    <row r="34" spans="1:34" s="26" customFormat="1" ht="18" customHeight="1">
      <c r="A34" s="146" t="s">
        <v>717</v>
      </c>
      <c r="B34" s="171">
        <v>8296</v>
      </c>
      <c r="C34" s="172">
        <v>3.2501851148103604</v>
      </c>
      <c r="D34" s="171">
        <v>2246</v>
      </c>
      <c r="E34" s="173">
        <v>5.72462659937809</v>
      </c>
      <c r="F34" s="171">
        <v>11593</v>
      </c>
      <c r="G34" s="172">
        <v>4.162134022654245</v>
      </c>
      <c r="H34" s="182">
        <v>3749</v>
      </c>
      <c r="I34" s="173">
        <v>7.462033000935491</v>
      </c>
      <c r="J34" s="171">
        <v>12207</v>
      </c>
      <c r="K34" s="172">
        <v>4.290971980554062</v>
      </c>
      <c r="L34" s="182">
        <v>3953</v>
      </c>
      <c r="M34" s="173">
        <v>7.868075874285942</v>
      </c>
      <c r="N34" s="171">
        <v>12641</v>
      </c>
      <c r="O34" s="172">
        <v>4.360860235826601</v>
      </c>
      <c r="P34" s="183">
        <v>4094</v>
      </c>
      <c r="Q34" s="184">
        <v>8.09891196834817</v>
      </c>
      <c r="R34" s="171">
        <v>13105</v>
      </c>
      <c r="S34" s="172">
        <v>4.486108638797223</v>
      </c>
      <c r="T34" s="183">
        <v>4224</v>
      </c>
      <c r="U34" s="184">
        <v>8.231511254019292</v>
      </c>
      <c r="V34" s="171">
        <v>13312</v>
      </c>
      <c r="W34" s="172">
        <v>4.556968958387534</v>
      </c>
      <c r="X34" s="185">
        <v>24568</v>
      </c>
      <c r="Y34" s="175">
        <v>4.460170179238278</v>
      </c>
      <c r="Z34" s="176">
        <v>17729</v>
      </c>
      <c r="AA34" s="157">
        <v>4.42449607063621</v>
      </c>
      <c r="AB34" s="228">
        <v>18172</v>
      </c>
      <c r="AC34" s="229">
        <f>AB34/$P$6*100</f>
        <v>18.074398249452955</v>
      </c>
      <c r="AD34" s="177" t="s">
        <v>347</v>
      </c>
      <c r="AE34" s="178"/>
      <c r="AF34" s="188"/>
      <c r="AG34" s="188"/>
      <c r="AH34" s="188"/>
    </row>
    <row r="35" spans="1:34" s="26" customFormat="1" ht="18" customHeight="1">
      <c r="A35" s="230" t="s">
        <v>718</v>
      </c>
      <c r="B35" s="231">
        <v>8321</v>
      </c>
      <c r="C35" s="232">
        <v>3.259979549220951</v>
      </c>
      <c r="D35" s="231">
        <v>2094</v>
      </c>
      <c r="E35" s="233">
        <v>6.16716734405372</v>
      </c>
      <c r="F35" s="231">
        <v>11854</v>
      </c>
      <c r="G35" s="232">
        <v>4.255838584019962</v>
      </c>
      <c r="H35" s="234">
        <v>2815</v>
      </c>
      <c r="I35" s="233">
        <v>5.631689506852055</v>
      </c>
      <c r="J35" s="231">
        <v>12535</v>
      </c>
      <c r="K35" s="232">
        <v>4.406269663000341</v>
      </c>
      <c r="L35" s="234">
        <v>3017</v>
      </c>
      <c r="M35" s="233">
        <v>6.035810743222967</v>
      </c>
      <c r="N35" s="231">
        <v>13004</v>
      </c>
      <c r="O35" s="232">
        <v>4.486087058515079</v>
      </c>
      <c r="P35" s="235">
        <v>3100</v>
      </c>
      <c r="Q35" s="236">
        <v>6.2012402480496105</v>
      </c>
      <c r="R35" s="231">
        <v>13391</v>
      </c>
      <c r="S35" s="232">
        <v>4.58401226876258</v>
      </c>
      <c r="T35" s="235">
        <v>3269</v>
      </c>
      <c r="U35" s="236">
        <v>6.471601369944372</v>
      </c>
      <c r="V35" s="231">
        <v>13514</v>
      </c>
      <c r="W35" s="232">
        <v>4.626117676055374</v>
      </c>
      <c r="X35" s="237">
        <v>22691</v>
      </c>
      <c r="Y35" s="238">
        <v>4.119412306133823</v>
      </c>
      <c r="Z35" s="239">
        <v>16783</v>
      </c>
      <c r="AA35" s="240">
        <v>4.188409811804812</v>
      </c>
      <c r="AB35" s="241">
        <v>16678</v>
      </c>
      <c r="AC35" s="242">
        <f t="shared" si="0"/>
        <v>16.588422518400638</v>
      </c>
      <c r="AD35" s="243" t="s">
        <v>608</v>
      </c>
      <c r="AE35" s="178"/>
      <c r="AF35" s="188"/>
      <c r="AG35" s="188"/>
      <c r="AH35" s="188"/>
    </row>
    <row r="36" spans="1:34" s="26" customFormat="1" ht="13.5" customHeight="1">
      <c r="A36" s="147" t="s">
        <v>873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7"/>
      <c r="Q36" s="186"/>
      <c r="R36" s="186"/>
      <c r="S36" s="186"/>
      <c r="T36" s="186"/>
      <c r="U36" s="186"/>
      <c r="V36" s="186"/>
      <c r="W36" s="607" t="s">
        <v>874</v>
      </c>
      <c r="X36" s="607"/>
      <c r="Y36" s="607"/>
      <c r="Z36" s="607"/>
      <c r="AA36" s="607"/>
      <c r="AB36" s="607"/>
      <c r="AC36" s="607"/>
      <c r="AD36" s="607"/>
      <c r="AE36" s="607"/>
      <c r="AF36" s="607"/>
      <c r="AG36" s="607"/>
      <c r="AH36" s="607"/>
    </row>
    <row r="37" spans="1:34" s="26" customFormat="1" ht="12.75">
      <c r="A37" s="188" t="s">
        <v>723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7"/>
      <c r="Q37" s="186"/>
      <c r="R37" s="186"/>
      <c r="S37" s="186"/>
      <c r="T37" s="186"/>
      <c r="U37" s="186"/>
      <c r="V37" s="186"/>
      <c r="W37" s="584"/>
      <c r="X37" s="584" t="s">
        <v>724</v>
      </c>
      <c r="Y37" s="584"/>
      <c r="Z37" s="584"/>
      <c r="AA37" s="584"/>
      <c r="AB37" s="584"/>
      <c r="AC37" s="585"/>
      <c r="AD37" s="585"/>
      <c r="AG37" s="188"/>
      <c r="AH37" s="188"/>
    </row>
    <row r="38" spans="2:31" s="144" customFormat="1" ht="13.5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51"/>
      <c r="AA38" s="151"/>
      <c r="AB38" s="148"/>
      <c r="AC38" s="148"/>
      <c r="AD38" s="148"/>
      <c r="AE38" s="148"/>
    </row>
    <row r="39" spans="2:31" s="144" customFormat="1" ht="13.5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51"/>
      <c r="AA39" s="151"/>
      <c r="AB39" s="148"/>
      <c r="AC39" s="148"/>
      <c r="AD39" s="148"/>
      <c r="AE39" s="148"/>
    </row>
    <row r="40" spans="2:31" s="144" customFormat="1" ht="13.5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51"/>
      <c r="AA40" s="151"/>
      <c r="AB40" s="148"/>
      <c r="AC40" s="148"/>
      <c r="AD40" s="148"/>
      <c r="AE40" s="148"/>
    </row>
    <row r="41" spans="2:31" s="144" customFormat="1" ht="13.5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51"/>
      <c r="AA41" s="151"/>
      <c r="AB41" s="148"/>
      <c r="AC41" s="148"/>
      <c r="AD41" s="148"/>
      <c r="AE41" s="148"/>
    </row>
    <row r="42" spans="2:31" s="144" customFormat="1" ht="13.5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51"/>
      <c r="AA42" s="151"/>
      <c r="AB42" s="148"/>
      <c r="AC42" s="148"/>
      <c r="AD42" s="148"/>
      <c r="AE42" s="148"/>
    </row>
    <row r="43" spans="2:31" s="144" customFormat="1" ht="13.5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51"/>
      <c r="AA43" s="151"/>
      <c r="AB43" s="148"/>
      <c r="AC43" s="148"/>
      <c r="AD43" s="148"/>
      <c r="AE43" s="148"/>
    </row>
    <row r="44" spans="2:31" s="144" customFormat="1" ht="13.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51"/>
      <c r="AA44" s="151"/>
      <c r="AB44" s="148"/>
      <c r="AC44" s="148"/>
      <c r="AD44" s="148"/>
      <c r="AE44" s="148"/>
    </row>
    <row r="45" spans="2:31" s="144" customFormat="1" ht="13.5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51"/>
      <c r="AA45" s="151"/>
      <c r="AB45" s="148"/>
      <c r="AC45" s="148"/>
      <c r="AD45" s="148"/>
      <c r="AE45" s="148"/>
    </row>
    <row r="46" spans="2:31" s="144" customFormat="1" ht="13.5"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51"/>
      <c r="AA46" s="151"/>
      <c r="AB46" s="148"/>
      <c r="AC46" s="148"/>
      <c r="AD46" s="148"/>
      <c r="AE46" s="148"/>
    </row>
    <row r="47" spans="2:31" s="144" customFormat="1" ht="13.5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51"/>
      <c r="AA47" s="151"/>
      <c r="AB47" s="148"/>
      <c r="AC47" s="148"/>
      <c r="AD47" s="148"/>
      <c r="AE47" s="148"/>
    </row>
    <row r="48" spans="2:31" s="144" customFormat="1" ht="13.5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51"/>
      <c r="AA48" s="151"/>
      <c r="AB48" s="148"/>
      <c r="AC48" s="148"/>
      <c r="AD48" s="148"/>
      <c r="AE48" s="148"/>
    </row>
    <row r="49" spans="2:31" s="144" customFormat="1" ht="13.5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51"/>
      <c r="AA49" s="151"/>
      <c r="AB49" s="148"/>
      <c r="AC49" s="148"/>
      <c r="AD49" s="148"/>
      <c r="AE49" s="148"/>
    </row>
    <row r="50" spans="2:31" s="144" customFormat="1" ht="13.5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51"/>
      <c r="AA50" s="151"/>
      <c r="AB50" s="148"/>
      <c r="AC50" s="148"/>
      <c r="AD50" s="148"/>
      <c r="AE50" s="148"/>
    </row>
  </sheetData>
  <mergeCells count="17">
    <mergeCell ref="J3:K3"/>
    <mergeCell ref="W36:AH36"/>
    <mergeCell ref="AB3:AC3"/>
    <mergeCell ref="T3:U3"/>
    <mergeCell ref="V3:W3"/>
    <mergeCell ref="X3:Y3"/>
    <mergeCell ref="Z3:AA3"/>
    <mergeCell ref="A1:AF1"/>
    <mergeCell ref="A3:A5"/>
    <mergeCell ref="N3:O3"/>
    <mergeCell ref="P3:Q3"/>
    <mergeCell ref="R3:S3"/>
    <mergeCell ref="L3:M3"/>
    <mergeCell ref="B3:C3"/>
    <mergeCell ref="D3:E3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6"/>
  <sheetViews>
    <sheetView zoomScaleSheetLayoutView="100" workbookViewId="0" topLeftCell="A1">
      <selection activeCell="K11" sqref="K11"/>
    </sheetView>
  </sheetViews>
  <sheetFormatPr defaultColWidth="8.88671875" defaultRowHeight="13.5"/>
  <cols>
    <col min="1" max="1" width="7.77734375" style="0" customWidth="1"/>
    <col min="2" max="14" width="5.10546875" style="0" customWidth="1"/>
    <col min="15" max="15" width="4.77734375" style="0" customWidth="1"/>
    <col min="16" max="17" width="5.10546875" style="0" customWidth="1"/>
    <col min="18" max="18" width="5.10546875" style="144" customWidth="1"/>
    <col min="19" max="19" width="4.77734375" style="0" customWidth="1"/>
    <col min="20" max="21" width="5.10546875" style="0" customWidth="1"/>
    <col min="22" max="22" width="5.10546875" style="144" customWidth="1"/>
    <col min="23" max="23" width="4.77734375" style="0" customWidth="1"/>
    <col min="24" max="24" width="6.5546875" style="0" customWidth="1"/>
    <col min="25" max="25" width="5.10546875" style="0" customWidth="1"/>
    <col min="26" max="26" width="5.10546875" style="144" customWidth="1"/>
    <col min="27" max="27" width="5.77734375" style="0" customWidth="1"/>
    <col min="28" max="28" width="7.88671875" style="0" bestFit="1" customWidth="1"/>
    <col min="29" max="29" width="7.10546875" style="0" customWidth="1"/>
    <col min="30" max="30" width="10.10546875" style="0" customWidth="1"/>
    <col min="31" max="31" width="4.77734375" style="0" customWidth="1"/>
    <col min="32" max="32" width="6.99609375" style="0" customWidth="1"/>
  </cols>
  <sheetData>
    <row r="1" spans="1:32" s="668" customFormat="1" ht="24" customHeight="1">
      <c r="A1" s="634" t="s">
        <v>875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</row>
    <row r="2" spans="1:30" s="638" customFormat="1" ht="15" customHeight="1">
      <c r="A2" s="638" t="s">
        <v>640</v>
      </c>
      <c r="R2" s="724"/>
      <c r="V2" s="724"/>
      <c r="Z2" s="724"/>
      <c r="AD2" s="696" t="s">
        <v>641</v>
      </c>
    </row>
    <row r="3" spans="1:30" s="649" customFormat="1" ht="19.5" customHeight="1">
      <c r="A3" s="725"/>
      <c r="B3" s="726" t="s">
        <v>642</v>
      </c>
      <c r="C3" s="727"/>
      <c r="D3" s="726" t="s">
        <v>643</v>
      </c>
      <c r="E3" s="727"/>
      <c r="F3" s="726" t="s">
        <v>644</v>
      </c>
      <c r="G3" s="727"/>
      <c r="H3" s="726" t="s">
        <v>664</v>
      </c>
      <c r="I3" s="727"/>
      <c r="J3" s="726" t="s">
        <v>645</v>
      </c>
      <c r="K3" s="728"/>
      <c r="L3" s="726" t="s">
        <v>646</v>
      </c>
      <c r="M3" s="728"/>
      <c r="N3" s="726" t="s">
        <v>647</v>
      </c>
      <c r="O3" s="728"/>
      <c r="P3" s="726" t="s">
        <v>665</v>
      </c>
      <c r="Q3" s="728"/>
      <c r="R3" s="729" t="s">
        <v>648</v>
      </c>
      <c r="S3" s="730"/>
      <c r="T3" s="729" t="s">
        <v>649</v>
      </c>
      <c r="U3" s="730"/>
      <c r="V3" s="729" t="s">
        <v>650</v>
      </c>
      <c r="W3" s="731"/>
      <c r="X3" s="729" t="s">
        <v>651</v>
      </c>
      <c r="Y3" s="731"/>
      <c r="Z3" s="729" t="s">
        <v>345</v>
      </c>
      <c r="AA3" s="730"/>
      <c r="AB3" s="732" t="s">
        <v>253</v>
      </c>
      <c r="AC3" s="731"/>
      <c r="AD3" s="733"/>
    </row>
    <row r="4" spans="1:30" s="649" customFormat="1" ht="18.75" customHeight="1">
      <c r="A4" s="734" t="s">
        <v>666</v>
      </c>
      <c r="B4" s="655" t="s">
        <v>667</v>
      </c>
      <c r="C4" s="655" t="s">
        <v>653</v>
      </c>
      <c r="D4" s="655" t="s">
        <v>652</v>
      </c>
      <c r="E4" s="655" t="s">
        <v>653</v>
      </c>
      <c r="F4" s="735" t="s">
        <v>652</v>
      </c>
      <c r="G4" s="641" t="s">
        <v>653</v>
      </c>
      <c r="H4" s="735" t="s">
        <v>652</v>
      </c>
      <c r="I4" s="641" t="s">
        <v>653</v>
      </c>
      <c r="J4" s="641" t="s">
        <v>654</v>
      </c>
      <c r="K4" s="735" t="s">
        <v>655</v>
      </c>
      <c r="L4" s="641" t="s">
        <v>654</v>
      </c>
      <c r="M4" s="735" t="s">
        <v>655</v>
      </c>
      <c r="N4" s="660" t="s">
        <v>652</v>
      </c>
      <c r="O4" s="641" t="s">
        <v>653</v>
      </c>
      <c r="P4" s="660" t="s">
        <v>652</v>
      </c>
      <c r="Q4" s="641" t="s">
        <v>653</v>
      </c>
      <c r="R4" s="660" t="s">
        <v>652</v>
      </c>
      <c r="S4" s="641" t="s">
        <v>653</v>
      </c>
      <c r="T4" s="660" t="s">
        <v>652</v>
      </c>
      <c r="U4" s="641" t="s">
        <v>653</v>
      </c>
      <c r="V4" s="660" t="s">
        <v>652</v>
      </c>
      <c r="W4" s="641" t="s">
        <v>653</v>
      </c>
      <c r="X4" s="660" t="s">
        <v>652</v>
      </c>
      <c r="Y4" s="641" t="s">
        <v>653</v>
      </c>
      <c r="Z4" s="736" t="s">
        <v>656</v>
      </c>
      <c r="AA4" s="737" t="s">
        <v>653</v>
      </c>
      <c r="AB4" s="738" t="s">
        <v>657</v>
      </c>
      <c r="AC4" s="739" t="s">
        <v>653</v>
      </c>
      <c r="AD4" s="656" t="s">
        <v>668</v>
      </c>
    </row>
    <row r="5" spans="1:30" s="743" customFormat="1" ht="18.75" customHeight="1">
      <c r="A5" s="740"/>
      <c r="B5" s="663" t="s">
        <v>659</v>
      </c>
      <c r="C5" s="665" t="s">
        <v>660</v>
      </c>
      <c r="D5" s="663" t="s">
        <v>659</v>
      </c>
      <c r="E5" s="665" t="s">
        <v>660</v>
      </c>
      <c r="F5" s="663" t="s">
        <v>659</v>
      </c>
      <c r="G5" s="663" t="s">
        <v>660</v>
      </c>
      <c r="H5" s="663" t="s">
        <v>659</v>
      </c>
      <c r="I5" s="663" t="s">
        <v>660</v>
      </c>
      <c r="J5" s="663" t="s">
        <v>337</v>
      </c>
      <c r="K5" s="665" t="s">
        <v>338</v>
      </c>
      <c r="L5" s="663" t="s">
        <v>337</v>
      </c>
      <c r="M5" s="665" t="s">
        <v>338</v>
      </c>
      <c r="N5" s="663" t="s">
        <v>659</v>
      </c>
      <c r="O5" s="663" t="s">
        <v>660</v>
      </c>
      <c r="P5" s="663" t="s">
        <v>659</v>
      </c>
      <c r="Q5" s="663" t="s">
        <v>660</v>
      </c>
      <c r="R5" s="663" t="s">
        <v>659</v>
      </c>
      <c r="S5" s="663" t="s">
        <v>660</v>
      </c>
      <c r="T5" s="663" t="s">
        <v>659</v>
      </c>
      <c r="U5" s="663" t="s">
        <v>660</v>
      </c>
      <c r="V5" s="663" t="s">
        <v>659</v>
      </c>
      <c r="W5" s="663" t="s">
        <v>660</v>
      </c>
      <c r="X5" s="663" t="s">
        <v>659</v>
      </c>
      <c r="Y5" s="663" t="s">
        <v>660</v>
      </c>
      <c r="Z5" s="741" t="s">
        <v>659</v>
      </c>
      <c r="AA5" s="741" t="s">
        <v>660</v>
      </c>
      <c r="AB5" s="742" t="s">
        <v>659</v>
      </c>
      <c r="AC5" s="742" t="s">
        <v>660</v>
      </c>
      <c r="AD5" s="665"/>
    </row>
    <row r="6" spans="1:30" s="199" customFormat="1" ht="18" customHeight="1">
      <c r="A6" s="189" t="s">
        <v>679</v>
      </c>
      <c r="B6" s="291">
        <v>13365</v>
      </c>
      <c r="C6" s="291">
        <v>5.236104635901695</v>
      </c>
      <c r="D6" s="291">
        <v>4556</v>
      </c>
      <c r="E6" s="292">
        <v>85.99662115221417</v>
      </c>
      <c r="F6" s="291">
        <v>16075</v>
      </c>
      <c r="G6" s="291">
        <v>5.771267524727593</v>
      </c>
      <c r="H6" s="292">
        <v>5080</v>
      </c>
      <c r="I6" s="292">
        <v>5.067747349940936</v>
      </c>
      <c r="J6" s="291">
        <v>17746</v>
      </c>
      <c r="K6" s="291">
        <v>6.238026441133152</v>
      </c>
      <c r="L6" s="291">
        <v>5446</v>
      </c>
      <c r="M6" s="292">
        <v>107.15333513565926</v>
      </c>
      <c r="N6" s="291">
        <v>19198</v>
      </c>
      <c r="O6" s="291">
        <v>6.622877526097545</v>
      </c>
      <c r="P6" s="291">
        <v>5787</v>
      </c>
      <c r="Q6" s="291">
        <v>5.7534539548859325</v>
      </c>
      <c r="R6" s="291">
        <v>20678</v>
      </c>
      <c r="S6" s="291">
        <v>7.078500910572223</v>
      </c>
      <c r="T6" s="291">
        <v>6448</v>
      </c>
      <c r="U6" s="291">
        <v>6.327596062103297</v>
      </c>
      <c r="V6" s="291">
        <v>22314</v>
      </c>
      <c r="W6" s="291">
        <v>7.638537059604826</v>
      </c>
      <c r="X6" s="291">
        <v>40482</v>
      </c>
      <c r="Y6" s="300">
        <v>7.349259573262942</v>
      </c>
      <c r="Z6" s="293">
        <v>30190</v>
      </c>
      <c r="AA6" s="301">
        <v>7.6</v>
      </c>
      <c r="AB6" s="197">
        <v>31779</v>
      </c>
      <c r="AC6" s="198">
        <f>AB6/'[1]4 연령및 성별인구'!$P$6*100</f>
        <v>7.873865525605734</v>
      </c>
      <c r="AD6" s="191" t="s">
        <v>669</v>
      </c>
    </row>
    <row r="7" spans="1:30" s="38" customFormat="1" ht="18" customHeight="1">
      <c r="A7" s="193" t="s">
        <v>662</v>
      </c>
      <c r="B7" s="294">
        <v>6837</v>
      </c>
      <c r="C7" s="294">
        <v>2.678581922608297</v>
      </c>
      <c r="D7" s="294">
        <v>2308</v>
      </c>
      <c r="E7" s="295">
        <v>87.25897920604915</v>
      </c>
      <c r="F7" s="294">
        <v>7947</v>
      </c>
      <c r="G7" s="294">
        <v>2.853142333997523</v>
      </c>
      <c r="H7" s="295">
        <v>2703</v>
      </c>
      <c r="I7" s="295">
        <v>5.380068071893474</v>
      </c>
      <c r="J7" s="294">
        <v>8758</v>
      </c>
      <c r="K7" s="294">
        <v>3.078588728245472</v>
      </c>
      <c r="L7" s="295">
        <v>2918</v>
      </c>
      <c r="M7" s="295">
        <v>107.95412504624491</v>
      </c>
      <c r="N7" s="294">
        <v>9474</v>
      </c>
      <c r="O7" s="294">
        <v>3.268316578927396</v>
      </c>
      <c r="P7" s="294">
        <v>3132</v>
      </c>
      <c r="Q7" s="294">
        <v>6.195845697329377</v>
      </c>
      <c r="R7" s="294">
        <v>10284</v>
      </c>
      <c r="S7" s="294">
        <v>3.5204228341389276</v>
      </c>
      <c r="T7" s="294">
        <v>3550</v>
      </c>
      <c r="U7" s="294">
        <v>6.918055149566403</v>
      </c>
      <c r="V7" s="294">
        <v>11091</v>
      </c>
      <c r="W7" s="294">
        <v>3.796675384425792</v>
      </c>
      <c r="X7" s="295">
        <v>20854</v>
      </c>
      <c r="Y7" s="295">
        <v>7.614533849878227</v>
      </c>
      <c r="Z7" s="302">
        <v>15476</v>
      </c>
      <c r="AA7" s="303">
        <v>3.8622314394024473</v>
      </c>
      <c r="AB7" s="194">
        <v>16252</v>
      </c>
      <c r="AC7" s="200">
        <f>AB7/'[1]4 연령및 성별인구'!$P$6*100</f>
        <v>4.026749190413304</v>
      </c>
      <c r="AD7" s="201" t="s">
        <v>342</v>
      </c>
    </row>
    <row r="8" spans="1:30" s="38" customFormat="1" ht="18" customHeight="1">
      <c r="A8" s="193" t="s">
        <v>663</v>
      </c>
      <c r="B8" s="294">
        <v>6528</v>
      </c>
      <c r="C8" s="294">
        <v>2.557522713293398</v>
      </c>
      <c r="D8" s="294">
        <v>2248</v>
      </c>
      <c r="E8" s="295">
        <v>84.73426309837919</v>
      </c>
      <c r="F8" s="294">
        <v>8128</v>
      </c>
      <c r="G8" s="294">
        <v>2.91812519073007</v>
      </c>
      <c r="H8" s="295">
        <v>2377</v>
      </c>
      <c r="I8" s="295">
        <v>4.755426627988397</v>
      </c>
      <c r="J8" s="294">
        <v>8988</v>
      </c>
      <c r="K8" s="294">
        <v>3.1594377128876796</v>
      </c>
      <c r="L8" s="295">
        <v>2528</v>
      </c>
      <c r="M8" s="295">
        <v>106.35254522507363</v>
      </c>
      <c r="N8" s="294">
        <v>9724</v>
      </c>
      <c r="O8" s="294">
        <v>3.35456094717015</v>
      </c>
      <c r="P8" s="294">
        <v>2655</v>
      </c>
      <c r="Q8" s="294">
        <v>5.311062212442488</v>
      </c>
      <c r="R8" s="294">
        <v>10394</v>
      </c>
      <c r="S8" s="294">
        <v>3.5580780764332958</v>
      </c>
      <c r="T8" s="294">
        <v>2898</v>
      </c>
      <c r="U8" s="294">
        <v>5.737136974640192</v>
      </c>
      <c r="V8" s="294">
        <v>11223</v>
      </c>
      <c r="W8" s="294">
        <v>3.8418616751790333</v>
      </c>
      <c r="X8" s="295">
        <v>19628</v>
      </c>
      <c r="Y8" s="295">
        <v>7.086943963027152</v>
      </c>
      <c r="Z8" s="302">
        <v>14714</v>
      </c>
      <c r="AA8" s="303">
        <v>3.6720647066016805</v>
      </c>
      <c r="AB8" s="194">
        <v>15527</v>
      </c>
      <c r="AC8" s="200">
        <f>AB8/'[1]4 연령및 성별인구'!$P$6*100</f>
        <v>3.8471163351924305</v>
      </c>
      <c r="AD8" s="201" t="s">
        <v>661</v>
      </c>
    </row>
    <row r="9" spans="1:30" s="199" customFormat="1" ht="18" customHeight="1">
      <c r="A9" s="189" t="s">
        <v>680</v>
      </c>
      <c r="B9" s="291">
        <v>10817</v>
      </c>
      <c r="C9" s="291">
        <v>4.237855880774309</v>
      </c>
      <c r="D9" s="291">
        <v>4832</v>
      </c>
      <c r="E9" s="292">
        <v>91.1995907190704</v>
      </c>
      <c r="F9" s="291">
        <v>12837</v>
      </c>
      <c r="G9" s="291">
        <v>4.608756529700038</v>
      </c>
      <c r="H9" s="292">
        <v>5020</v>
      </c>
      <c r="I9" s="292">
        <v>5.008656992910058</v>
      </c>
      <c r="J9" s="291">
        <v>12789</v>
      </c>
      <c r="K9" s="291">
        <v>4.495555063431301</v>
      </c>
      <c r="L9" s="291">
        <v>4886</v>
      </c>
      <c r="M9" s="292">
        <v>96.52302066713764</v>
      </c>
      <c r="N9" s="291">
        <v>13136</v>
      </c>
      <c r="O9" s="291">
        <v>4.531624084947253</v>
      </c>
      <c r="P9" s="291">
        <v>4863</v>
      </c>
      <c r="Q9" s="291">
        <v>4.836471349660634</v>
      </c>
      <c r="R9" s="291">
        <v>13164</v>
      </c>
      <c r="S9" s="291">
        <v>4.506305541482384</v>
      </c>
      <c r="T9" s="291">
        <v>4671</v>
      </c>
      <c r="U9" s="291">
        <v>4.58677403533597</v>
      </c>
      <c r="V9" s="291">
        <v>14066</v>
      </c>
      <c r="W9" s="291">
        <v>4.815078528296203</v>
      </c>
      <c r="X9" s="291">
        <v>27289</v>
      </c>
      <c r="Y9" s="292">
        <v>4.954151091714156</v>
      </c>
      <c r="Z9" s="296">
        <v>21093</v>
      </c>
      <c r="AA9" s="303">
        <v>5.2</v>
      </c>
      <c r="AB9" s="190">
        <v>23029</v>
      </c>
      <c r="AC9" s="202">
        <f>AB9/'[1]4 연령및 성별인구'!$P$6*100</f>
        <v>5.705882790181392</v>
      </c>
      <c r="AD9" s="203" t="s">
        <v>670</v>
      </c>
    </row>
    <row r="10" spans="1:30" s="38" customFormat="1" ht="18" customHeight="1">
      <c r="A10" s="193" t="s">
        <v>662</v>
      </c>
      <c r="B10" s="294">
        <v>5507</v>
      </c>
      <c r="C10" s="294">
        <v>2.157518011964881</v>
      </c>
      <c r="D10" s="294">
        <v>2331</v>
      </c>
      <c r="E10" s="295">
        <v>88.12854442344046</v>
      </c>
      <c r="F10" s="294">
        <v>6476</v>
      </c>
      <c r="G10" s="294">
        <v>2.32502199005511</v>
      </c>
      <c r="H10" s="295">
        <v>2521</v>
      </c>
      <c r="I10" s="295">
        <v>5.01781413586513</v>
      </c>
      <c r="J10" s="294">
        <v>6402</v>
      </c>
      <c r="K10" s="294">
        <v>2.250413911649636</v>
      </c>
      <c r="L10" s="295">
        <v>2465</v>
      </c>
      <c r="M10" s="295">
        <v>91.19496855345912</v>
      </c>
      <c r="N10" s="294">
        <v>6611</v>
      </c>
      <c r="O10" s="294">
        <v>2.28064607381138</v>
      </c>
      <c r="P10" s="294">
        <v>2482</v>
      </c>
      <c r="Q10" s="294">
        <v>4.909990108803165</v>
      </c>
      <c r="R10" s="294">
        <v>6544</v>
      </c>
      <c r="S10" s="294">
        <v>2.2401445961304103</v>
      </c>
      <c r="T10" s="294">
        <v>2378</v>
      </c>
      <c r="U10" s="294">
        <v>4.634122576244763</v>
      </c>
      <c r="V10" s="294">
        <v>6992</v>
      </c>
      <c r="W10" s="294">
        <v>2.393504128383837</v>
      </c>
      <c r="X10" s="295">
        <v>13736</v>
      </c>
      <c r="Y10" s="295">
        <v>5.015499998174323</v>
      </c>
      <c r="Z10" s="302">
        <v>10611</v>
      </c>
      <c r="AA10" s="303">
        <v>2.648109188646896</v>
      </c>
      <c r="AB10" s="194">
        <v>11575</v>
      </c>
      <c r="AC10" s="200">
        <f>AB10/'[1]4 연령및 성별인구'!$P$6*100</f>
        <v>2.8679314471470585</v>
      </c>
      <c r="AD10" s="201" t="s">
        <v>342</v>
      </c>
    </row>
    <row r="11" spans="1:30" s="38" customFormat="1" ht="18" customHeight="1">
      <c r="A11" s="193" t="s">
        <v>663</v>
      </c>
      <c r="B11" s="294">
        <v>5310</v>
      </c>
      <c r="C11" s="294">
        <v>2.0803378688094276</v>
      </c>
      <c r="D11" s="294">
        <v>2501</v>
      </c>
      <c r="E11" s="295">
        <v>94.27063701470034</v>
      </c>
      <c r="F11" s="294">
        <v>6361</v>
      </c>
      <c r="G11" s="294">
        <v>2.283734539644928</v>
      </c>
      <c r="H11" s="295">
        <v>2499</v>
      </c>
      <c r="I11" s="295">
        <v>4.9994998499549865</v>
      </c>
      <c r="J11" s="294">
        <v>6387</v>
      </c>
      <c r="K11" s="294">
        <v>2.2451411517816657</v>
      </c>
      <c r="L11" s="295">
        <v>2421</v>
      </c>
      <c r="M11" s="295">
        <v>101.85107278081615</v>
      </c>
      <c r="N11" s="294">
        <v>6525</v>
      </c>
      <c r="O11" s="294">
        <v>2.2509780111358726</v>
      </c>
      <c r="P11" s="294">
        <v>2381</v>
      </c>
      <c r="Q11" s="294">
        <v>4.762952590518103</v>
      </c>
      <c r="R11" s="294">
        <v>6620</v>
      </c>
      <c r="S11" s="294">
        <v>2.2661609453519738</v>
      </c>
      <c r="T11" s="294">
        <v>2293</v>
      </c>
      <c r="U11" s="294">
        <v>4.539425494427177</v>
      </c>
      <c r="V11" s="294">
        <v>7074</v>
      </c>
      <c r="W11" s="294">
        <v>2.421574399912366</v>
      </c>
      <c r="X11" s="295">
        <v>13553</v>
      </c>
      <c r="Y11" s="295">
        <v>4.893486424032352</v>
      </c>
      <c r="Z11" s="302">
        <v>10482</v>
      </c>
      <c r="AA11" s="303">
        <v>2.6159156078971604</v>
      </c>
      <c r="AB11" s="194">
        <v>11454</v>
      </c>
      <c r="AC11" s="200">
        <f>AB11/'[1]4 연령및 성별인구'!$P$6*100</f>
        <v>2.8379513430343333</v>
      </c>
      <c r="AD11" s="201" t="s">
        <v>661</v>
      </c>
    </row>
    <row r="12" spans="1:30" s="199" customFormat="1" ht="18" customHeight="1">
      <c r="A12" s="189" t="s">
        <v>681</v>
      </c>
      <c r="B12" s="291">
        <v>8742</v>
      </c>
      <c r="C12" s="291">
        <v>3.424917824695295</v>
      </c>
      <c r="D12" s="291">
        <v>5510</v>
      </c>
      <c r="E12" s="292">
        <v>103.98738240476773</v>
      </c>
      <c r="F12" s="291">
        <v>10334</v>
      </c>
      <c r="G12" s="291">
        <v>3.710126195989732</v>
      </c>
      <c r="H12" s="292">
        <v>5112</v>
      </c>
      <c r="I12" s="292">
        <v>5.100873189048134</v>
      </c>
      <c r="J12" s="291">
        <v>10696</v>
      </c>
      <c r="K12" s="291">
        <v>3.759829303187208</v>
      </c>
      <c r="L12" s="291">
        <v>5049</v>
      </c>
      <c r="M12" s="292">
        <v>99.85530809112049</v>
      </c>
      <c r="N12" s="291">
        <v>11153</v>
      </c>
      <c r="O12" s="291">
        <v>3.8475337560457303</v>
      </c>
      <c r="P12" s="291">
        <v>5050</v>
      </c>
      <c r="Q12" s="291">
        <v>5.0231209446637095</v>
      </c>
      <c r="R12" s="291">
        <v>11680</v>
      </c>
      <c r="S12" s="291">
        <v>3.9983020908929086</v>
      </c>
      <c r="T12" s="291">
        <v>5179</v>
      </c>
      <c r="U12" s="291">
        <v>5.0858865618410185</v>
      </c>
      <c r="V12" s="291">
        <v>11964</v>
      </c>
      <c r="W12" s="291">
        <v>4.095521080089277</v>
      </c>
      <c r="X12" s="291">
        <v>25432</v>
      </c>
      <c r="Y12" s="292">
        <v>4.617024096319923</v>
      </c>
      <c r="Z12" s="296">
        <v>17660</v>
      </c>
      <c r="AA12" s="303">
        <v>4.407276248374723</v>
      </c>
      <c r="AB12" s="190">
        <v>17542</v>
      </c>
      <c r="AC12" s="202">
        <f>AB12/'[1]4 연령및 성별인구'!$P$6*100</f>
        <v>4.346371787978722</v>
      </c>
      <c r="AD12" s="203" t="s">
        <v>671</v>
      </c>
    </row>
    <row r="13" spans="1:31" s="38" customFormat="1" ht="18" customHeight="1">
      <c r="A13" s="193" t="s">
        <v>662</v>
      </c>
      <c r="B13" s="294">
        <v>4213</v>
      </c>
      <c r="C13" s="294">
        <v>1.6505580868727154</v>
      </c>
      <c r="D13" s="294">
        <v>2503</v>
      </c>
      <c r="E13" s="295">
        <v>94.63137996219282</v>
      </c>
      <c r="F13" s="294">
        <v>5137</v>
      </c>
      <c r="G13" s="294">
        <v>1.8442924587574274</v>
      </c>
      <c r="H13" s="295">
        <v>2484</v>
      </c>
      <c r="I13" s="295">
        <v>4.944169104914313</v>
      </c>
      <c r="J13" s="294">
        <v>5302</v>
      </c>
      <c r="K13" s="294">
        <v>1.863744854665162</v>
      </c>
      <c r="L13" s="295">
        <v>2503</v>
      </c>
      <c r="M13" s="295">
        <v>92.60081391046985</v>
      </c>
      <c r="N13" s="294">
        <v>5557</v>
      </c>
      <c r="O13" s="294">
        <v>1.9170398172999303</v>
      </c>
      <c r="P13" s="294">
        <v>2517</v>
      </c>
      <c r="Q13" s="294">
        <v>4.979228486646884</v>
      </c>
      <c r="R13" s="294">
        <v>5822</v>
      </c>
      <c r="S13" s="294">
        <v>1.9929892785255576</v>
      </c>
      <c r="T13" s="294">
        <v>2619</v>
      </c>
      <c r="U13" s="294">
        <v>5.103770827243496</v>
      </c>
      <c r="V13" s="294">
        <v>5997</v>
      </c>
      <c r="W13" s="294">
        <v>2.0528953458120522</v>
      </c>
      <c r="X13" s="295">
        <v>12708</v>
      </c>
      <c r="Y13" s="295">
        <v>4.6401407962142756</v>
      </c>
      <c r="Z13" s="302">
        <v>8790</v>
      </c>
      <c r="AA13" s="303">
        <v>2.1936556185285285</v>
      </c>
      <c r="AB13" s="194">
        <v>8712</v>
      </c>
      <c r="AC13" s="200">
        <v>2.1</v>
      </c>
      <c r="AD13" s="201" t="s">
        <v>342</v>
      </c>
      <c r="AE13" s="199"/>
    </row>
    <row r="14" spans="1:30" s="38" customFormat="1" ht="18" customHeight="1">
      <c r="A14" s="193" t="s">
        <v>663</v>
      </c>
      <c r="B14" s="294">
        <v>4529</v>
      </c>
      <c r="C14" s="294">
        <v>1.7743597378225797</v>
      </c>
      <c r="D14" s="294">
        <v>3007</v>
      </c>
      <c r="E14" s="295">
        <v>113.34338484734263</v>
      </c>
      <c r="F14" s="294">
        <v>5197</v>
      </c>
      <c r="G14" s="294">
        <v>1.8658337372323048</v>
      </c>
      <c r="H14" s="295">
        <v>2628</v>
      </c>
      <c r="I14" s="295">
        <v>5.257577273181955</v>
      </c>
      <c r="J14" s="294">
        <v>5394</v>
      </c>
      <c r="K14" s="294">
        <v>1.8960844485220456</v>
      </c>
      <c r="L14" s="295">
        <v>2546</v>
      </c>
      <c r="M14" s="295">
        <v>107.10980227177114</v>
      </c>
      <c r="N14" s="294">
        <v>5596</v>
      </c>
      <c r="O14" s="294">
        <v>1.9304939387458</v>
      </c>
      <c r="P14" s="294">
        <v>2533</v>
      </c>
      <c r="Q14" s="294">
        <v>5.067013402680536</v>
      </c>
      <c r="R14" s="294">
        <v>5858</v>
      </c>
      <c r="S14" s="294">
        <v>2.0053128123673507</v>
      </c>
      <c r="T14" s="294">
        <v>2560</v>
      </c>
      <c r="U14" s="294">
        <v>5.06800229643854</v>
      </c>
      <c r="V14" s="294">
        <v>5967</v>
      </c>
      <c r="W14" s="294">
        <v>2.042625734277225</v>
      </c>
      <c r="X14" s="295">
        <v>12724</v>
      </c>
      <c r="Y14" s="295">
        <v>4.594165222414789</v>
      </c>
      <c r="Z14" s="302">
        <v>8870</v>
      </c>
      <c r="AA14" s="303">
        <v>2.2136206298461945</v>
      </c>
      <c r="AB14" s="194">
        <v>8830</v>
      </c>
      <c r="AC14" s="200">
        <f>AB14/'[1]4 연령및 성별인구'!$P$6*100</f>
        <v>2.187804291862508</v>
      </c>
      <c r="AD14" s="201" t="s">
        <v>661</v>
      </c>
    </row>
    <row r="15" spans="1:30" s="199" customFormat="1" ht="18" customHeight="1">
      <c r="A15" s="189" t="s">
        <v>682</v>
      </c>
      <c r="B15" s="291">
        <v>6387</v>
      </c>
      <c r="C15" s="291">
        <v>2.5022821032176674</v>
      </c>
      <c r="D15" s="291">
        <v>5103</v>
      </c>
      <c r="E15" s="292">
        <v>96.28809130726923</v>
      </c>
      <c r="F15" s="291">
        <v>8384</v>
      </c>
      <c r="G15" s="291">
        <v>3.0100346455562135</v>
      </c>
      <c r="H15" s="292">
        <v>5527</v>
      </c>
      <c r="I15" s="292">
        <v>5.516390193027734</v>
      </c>
      <c r="J15" s="291">
        <v>8904</v>
      </c>
      <c r="K15" s="291">
        <v>3.129910257627047</v>
      </c>
      <c r="L15" s="291">
        <v>5594</v>
      </c>
      <c r="M15" s="292">
        <v>111.36754048346226</v>
      </c>
      <c r="N15" s="291">
        <v>9323</v>
      </c>
      <c r="O15" s="291">
        <v>3.216224980508773</v>
      </c>
      <c r="P15" s="291">
        <v>5633</v>
      </c>
      <c r="Q15" s="291">
        <v>5.605727871588165</v>
      </c>
      <c r="R15" s="291">
        <v>9691</v>
      </c>
      <c r="S15" s="291">
        <v>3.3174268461338334</v>
      </c>
      <c r="T15" s="291">
        <v>5501</v>
      </c>
      <c r="U15" s="291">
        <v>5.405884952936704</v>
      </c>
      <c r="V15" s="291">
        <v>9949</v>
      </c>
      <c r="W15" s="291">
        <v>3.4057455053333516</v>
      </c>
      <c r="X15" s="291">
        <v>23305</v>
      </c>
      <c r="Y15" s="292">
        <v>4.230880251837678</v>
      </c>
      <c r="Z15" s="296">
        <v>15171</v>
      </c>
      <c r="AA15" s="303">
        <v>3.786114833753847</v>
      </c>
      <c r="AB15" s="190">
        <v>15439</v>
      </c>
      <c r="AC15" s="202">
        <f>AB15/'[1]4 연령및 성별인구'!$P$6*100</f>
        <v>3.825312623110448</v>
      </c>
      <c r="AD15" s="203" t="s">
        <v>672</v>
      </c>
    </row>
    <row r="16" spans="1:30" s="38" customFormat="1" ht="18" customHeight="1">
      <c r="A16" s="193" t="s">
        <v>662</v>
      </c>
      <c r="B16" s="294">
        <v>2788</v>
      </c>
      <c r="C16" s="294">
        <v>1.0922753254690556</v>
      </c>
      <c r="D16" s="294">
        <v>1999</v>
      </c>
      <c r="E16" s="295">
        <v>75.5765595463138</v>
      </c>
      <c r="F16" s="294">
        <v>3930</v>
      </c>
      <c r="G16" s="294">
        <v>1.4109537401044752</v>
      </c>
      <c r="H16" s="295">
        <v>2407</v>
      </c>
      <c r="I16" s="295">
        <v>4.790907824286937</v>
      </c>
      <c r="J16" s="294">
        <v>4232</v>
      </c>
      <c r="K16" s="294">
        <v>1.4876213174166288</v>
      </c>
      <c r="L16" s="295">
        <v>2484</v>
      </c>
      <c r="M16" s="295">
        <v>91.89789123196448</v>
      </c>
      <c r="N16" s="294">
        <v>4439</v>
      </c>
      <c r="O16" s="294">
        <v>1.5313550025183356</v>
      </c>
      <c r="P16" s="294">
        <v>2563</v>
      </c>
      <c r="Q16" s="294">
        <v>5.070227497527201</v>
      </c>
      <c r="R16" s="294">
        <v>4645</v>
      </c>
      <c r="S16" s="294">
        <v>1.5900781859758184</v>
      </c>
      <c r="T16" s="294">
        <v>2537</v>
      </c>
      <c r="U16" s="294">
        <v>4.94397349702816</v>
      </c>
      <c r="V16" s="294">
        <v>4803</v>
      </c>
      <c r="W16" s="294">
        <v>1.6441648067259107</v>
      </c>
      <c r="X16" s="295">
        <v>11105</v>
      </c>
      <c r="Y16" s="295">
        <v>4.054828733235721</v>
      </c>
      <c r="Z16" s="302">
        <v>7349</v>
      </c>
      <c r="AA16" s="303">
        <v>1.8340358521690736</v>
      </c>
      <c r="AB16" s="194">
        <v>7544</v>
      </c>
      <c r="AC16" s="204">
        <v>1.8</v>
      </c>
      <c r="AD16" s="201" t="s">
        <v>342</v>
      </c>
    </row>
    <row r="17" spans="1:30" s="38" customFormat="1" ht="18" customHeight="1">
      <c r="A17" s="193" t="s">
        <v>663</v>
      </c>
      <c r="B17" s="294">
        <v>3599</v>
      </c>
      <c r="C17" s="294">
        <v>1.410006777748612</v>
      </c>
      <c r="D17" s="294">
        <v>3104</v>
      </c>
      <c r="E17" s="295">
        <v>116.99962306822465</v>
      </c>
      <c r="F17" s="294">
        <v>4454</v>
      </c>
      <c r="G17" s="294">
        <v>1.5990809054517385</v>
      </c>
      <c r="H17" s="295">
        <v>3120</v>
      </c>
      <c r="I17" s="295">
        <v>6.241872561768531</v>
      </c>
      <c r="J17" s="294">
        <v>4672</v>
      </c>
      <c r="K17" s="294">
        <v>1.6422889402104184</v>
      </c>
      <c r="L17" s="295">
        <v>3110</v>
      </c>
      <c r="M17" s="295">
        <v>130.83718973496005</v>
      </c>
      <c r="N17" s="294">
        <v>4884</v>
      </c>
      <c r="O17" s="294">
        <v>1.6848699779904373</v>
      </c>
      <c r="P17" s="294">
        <v>3070</v>
      </c>
      <c r="Q17" s="294">
        <v>6.14122824564913</v>
      </c>
      <c r="R17" s="294">
        <v>5046</v>
      </c>
      <c r="S17" s="294">
        <v>1.727348660158015</v>
      </c>
      <c r="T17" s="294">
        <v>2964</v>
      </c>
      <c r="U17" s="294">
        <v>5.867796408845248</v>
      </c>
      <c r="V17" s="294">
        <v>5146</v>
      </c>
      <c r="W17" s="294">
        <v>1.7615806986074407</v>
      </c>
      <c r="X17" s="295">
        <v>12200</v>
      </c>
      <c r="Y17" s="295">
        <v>4.404968226458694</v>
      </c>
      <c r="Z17" s="302">
        <v>7822</v>
      </c>
      <c r="AA17" s="303">
        <v>1.9520789815847726</v>
      </c>
      <c r="AB17" s="194">
        <v>7895</v>
      </c>
      <c r="AC17" s="204">
        <f>AB17/'[1]4 연령및 성별인구'!$P$6*100</f>
        <v>1.9561398509914494</v>
      </c>
      <c r="AD17" s="201" t="s">
        <v>661</v>
      </c>
    </row>
    <row r="18" spans="1:30" s="199" customFormat="1" ht="18" customHeight="1">
      <c r="A18" s="189" t="s">
        <v>683</v>
      </c>
      <c r="B18" s="291">
        <v>3901</v>
      </c>
      <c r="C18" s="291">
        <v>1.5283235454285458</v>
      </c>
      <c r="D18" s="291">
        <v>3359</v>
      </c>
      <c r="E18" s="292">
        <v>63.3657727422036</v>
      </c>
      <c r="F18" s="291">
        <v>6107</v>
      </c>
      <c r="G18" s="291">
        <v>2.192543127434613</v>
      </c>
      <c r="H18" s="292">
        <v>4852</v>
      </c>
      <c r="I18" s="292">
        <v>4.844261104608726</v>
      </c>
      <c r="J18" s="291">
        <v>6602</v>
      </c>
      <c r="K18" s="291">
        <v>2.3207173765559035</v>
      </c>
      <c r="L18" s="291">
        <v>5084</v>
      </c>
      <c r="M18" s="292">
        <v>102.06803671453102</v>
      </c>
      <c r="N18" s="291">
        <v>7125</v>
      </c>
      <c r="O18" s="291">
        <v>2.457964494918482</v>
      </c>
      <c r="P18" s="291">
        <v>5150</v>
      </c>
      <c r="Q18" s="291">
        <v>5.128714367997239</v>
      </c>
      <c r="R18" s="291">
        <v>7430</v>
      </c>
      <c r="S18" s="291">
        <v>2.543440456792321</v>
      </c>
      <c r="T18" s="291">
        <v>5172</v>
      </c>
      <c r="U18" s="291">
        <v>5.087094995427784</v>
      </c>
      <c r="V18" s="291">
        <v>7692</v>
      </c>
      <c r="W18" s="291">
        <v>2.6331283975298163</v>
      </c>
      <c r="X18" s="291">
        <v>20119</v>
      </c>
      <c r="Y18" s="292">
        <v>3.6524814325991093</v>
      </c>
      <c r="Z18" s="296">
        <v>13413</v>
      </c>
      <c r="AA18" s="303">
        <v>3.4</v>
      </c>
      <c r="AB18" s="190">
        <v>13959</v>
      </c>
      <c r="AC18" s="202">
        <f>AB18/'[1]4 연령및 성별인구'!$P$6*100</f>
        <v>3.458613829004388</v>
      </c>
      <c r="AD18" s="203" t="s">
        <v>673</v>
      </c>
    </row>
    <row r="19" spans="1:30" s="38" customFormat="1" ht="18" customHeight="1">
      <c r="A19" s="193" t="s">
        <v>662</v>
      </c>
      <c r="B19" s="294">
        <v>1242</v>
      </c>
      <c r="C19" s="294">
        <v>0.4865875015181373</v>
      </c>
      <c r="D19" s="294">
        <v>1054</v>
      </c>
      <c r="E19" s="295">
        <v>39.848771266540645</v>
      </c>
      <c r="F19" s="294">
        <v>2547</v>
      </c>
      <c r="G19" s="294">
        <v>0.9144272712585493</v>
      </c>
      <c r="H19" s="295">
        <v>1804</v>
      </c>
      <c r="I19" s="295">
        <v>3.59069286041281</v>
      </c>
      <c r="J19" s="294">
        <v>2779</v>
      </c>
      <c r="K19" s="294">
        <v>0.9768666448725924</v>
      </c>
      <c r="L19" s="295">
        <v>1921</v>
      </c>
      <c r="M19" s="295">
        <v>71.0691823899371</v>
      </c>
      <c r="N19" s="294">
        <v>3069</v>
      </c>
      <c r="O19" s="294">
        <v>1.058735864548045</v>
      </c>
      <c r="P19" s="294">
        <v>2014</v>
      </c>
      <c r="Q19" s="294">
        <v>3.9841740850642924</v>
      </c>
      <c r="R19" s="294">
        <v>3273</v>
      </c>
      <c r="S19" s="294">
        <v>1.1204146184496995</v>
      </c>
      <c r="T19" s="294">
        <v>2093</v>
      </c>
      <c r="U19" s="294">
        <v>4.078729416349995</v>
      </c>
      <c r="V19" s="294">
        <v>3380</v>
      </c>
      <c r="W19" s="294">
        <v>1.1570428995905848</v>
      </c>
      <c r="X19" s="295">
        <v>8652</v>
      </c>
      <c r="Y19" s="295">
        <v>3.1591515713602387</v>
      </c>
      <c r="Z19" s="302">
        <v>5878</v>
      </c>
      <c r="AA19" s="303">
        <v>1.466929206565494</v>
      </c>
      <c r="AB19" s="194">
        <v>6277</v>
      </c>
      <c r="AC19" s="200">
        <f>AB19/'[1]4 연령및 성별인구'!$P$6*100</f>
        <v>1.555248872029554</v>
      </c>
      <c r="AD19" s="201" t="s">
        <v>342</v>
      </c>
    </row>
    <row r="20" spans="1:30" s="38" customFormat="1" ht="18" customHeight="1">
      <c r="A20" s="193" t="s">
        <v>663</v>
      </c>
      <c r="B20" s="294">
        <v>2659</v>
      </c>
      <c r="C20" s="294">
        <v>1.0417360439104084</v>
      </c>
      <c r="D20" s="294">
        <v>2305</v>
      </c>
      <c r="E20" s="295">
        <v>86.88277421786657</v>
      </c>
      <c r="F20" s="294">
        <v>3560</v>
      </c>
      <c r="G20" s="294">
        <v>1.2781158561760642</v>
      </c>
      <c r="H20" s="295">
        <v>3048</v>
      </c>
      <c r="I20" s="295">
        <v>6.097829348804641</v>
      </c>
      <c r="J20" s="294">
        <v>3823</v>
      </c>
      <c r="K20" s="294">
        <v>1.343850731683311</v>
      </c>
      <c r="L20" s="295">
        <v>3163</v>
      </c>
      <c r="M20" s="295">
        <v>133.06689103912495</v>
      </c>
      <c r="N20" s="294">
        <v>4056</v>
      </c>
      <c r="O20" s="294">
        <v>1.3992286303704369</v>
      </c>
      <c r="P20" s="294">
        <v>3136</v>
      </c>
      <c r="Q20" s="294">
        <v>6.273254650930187</v>
      </c>
      <c r="R20" s="294">
        <v>4157</v>
      </c>
      <c r="S20" s="294">
        <v>1.4230258383426218</v>
      </c>
      <c r="T20" s="294">
        <v>3079</v>
      </c>
      <c r="U20" s="294">
        <v>6.095460574505573</v>
      </c>
      <c r="V20" s="294">
        <v>4312</v>
      </c>
      <c r="W20" s="294">
        <v>1.4760854979392313</v>
      </c>
      <c r="X20" s="295">
        <v>11467</v>
      </c>
      <c r="Y20" s="295">
        <v>4.140309069901791</v>
      </c>
      <c r="Z20" s="302">
        <v>7535</v>
      </c>
      <c r="AA20" s="303">
        <v>1.8804545034826468</v>
      </c>
      <c r="AB20" s="194">
        <v>7682</v>
      </c>
      <c r="AC20" s="200">
        <f>AB20/'[1]4 연령및 성별인구'!$P$6*100</f>
        <v>1.903364956974834</v>
      </c>
      <c r="AD20" s="201" t="s">
        <v>661</v>
      </c>
    </row>
    <row r="21" spans="1:30" s="199" customFormat="1" ht="18" customHeight="1">
      <c r="A21" s="189" t="s">
        <v>684</v>
      </c>
      <c r="B21" s="291">
        <v>3077</v>
      </c>
      <c r="C21" s="291">
        <v>1.2054989872554818</v>
      </c>
      <c r="D21" s="291">
        <v>2956</v>
      </c>
      <c r="E21" s="292">
        <v>55.75532068771167</v>
      </c>
      <c r="F21" s="291">
        <v>3652</v>
      </c>
      <c r="G21" s="291">
        <v>1.3111458165042096</v>
      </c>
      <c r="H21" s="292">
        <v>2972</v>
      </c>
      <c r="I21" s="292">
        <v>2.96850337719098</v>
      </c>
      <c r="J21" s="291">
        <v>3963</v>
      </c>
      <c r="K21" s="291">
        <v>1.3930631571176986</v>
      </c>
      <c r="L21" s="291">
        <v>3220</v>
      </c>
      <c r="M21" s="292">
        <v>65.29949816584542</v>
      </c>
      <c r="N21" s="291">
        <v>4328</v>
      </c>
      <c r="O21" s="291">
        <v>1.493062503018553</v>
      </c>
      <c r="P21" s="291">
        <v>3527</v>
      </c>
      <c r="Q21" s="291">
        <v>3.515594711424975</v>
      </c>
      <c r="R21" s="291">
        <v>4868</v>
      </c>
      <c r="S21" s="291">
        <v>1.6664156317180374</v>
      </c>
      <c r="T21" s="291">
        <v>4002</v>
      </c>
      <c r="U21" s="291">
        <v>3.94158552369902</v>
      </c>
      <c r="V21" s="291">
        <v>5322</v>
      </c>
      <c r="W21" s="291">
        <v>1.8218290862784297</v>
      </c>
      <c r="X21" s="291">
        <v>14924</v>
      </c>
      <c r="Y21" s="292">
        <v>2.709360947368612</v>
      </c>
      <c r="Z21" s="296">
        <v>10222</v>
      </c>
      <c r="AA21" s="303">
        <v>2.5510293211147466</v>
      </c>
      <c r="AB21" s="190">
        <v>10886</v>
      </c>
      <c r="AC21" s="202">
        <f>AB21/'[1]4 연령및 성별인구'!$P$6*100</f>
        <v>2.697218292323359</v>
      </c>
      <c r="AD21" s="203" t="s">
        <v>674</v>
      </c>
    </row>
    <row r="22" spans="1:30" s="38" customFormat="1" ht="18" customHeight="1">
      <c r="A22" s="193" t="s">
        <v>662</v>
      </c>
      <c r="B22" s="294">
        <v>842</v>
      </c>
      <c r="C22" s="294">
        <v>0.32987655094868895</v>
      </c>
      <c r="D22" s="294">
        <v>786</v>
      </c>
      <c r="E22" s="295">
        <v>29.716446124763706</v>
      </c>
      <c r="F22" s="294">
        <v>1080</v>
      </c>
      <c r="G22" s="294">
        <v>0.38774301254779475</v>
      </c>
      <c r="H22" s="295">
        <v>861</v>
      </c>
      <c r="I22" s="295">
        <v>1.7137397742879323</v>
      </c>
      <c r="J22" s="294">
        <v>1222</v>
      </c>
      <c r="K22" s="294">
        <v>0.4295541705772969</v>
      </c>
      <c r="L22" s="295">
        <v>959</v>
      </c>
      <c r="M22" s="295">
        <v>35.47909729929708</v>
      </c>
      <c r="N22" s="294">
        <v>1404</v>
      </c>
      <c r="O22" s="294">
        <v>0.48434837205130504</v>
      </c>
      <c r="P22" s="294">
        <v>1093</v>
      </c>
      <c r="Q22" s="294">
        <v>2.162215628090999</v>
      </c>
      <c r="R22" s="294">
        <v>1666</v>
      </c>
      <c r="S22" s="294">
        <v>0.5703057605674302</v>
      </c>
      <c r="T22" s="294">
        <v>1278</v>
      </c>
      <c r="U22" s="294">
        <v>2.490499853843905</v>
      </c>
      <c r="V22" s="294">
        <v>2000</v>
      </c>
      <c r="W22" s="294">
        <v>0.6846407689885118</v>
      </c>
      <c r="X22" s="295">
        <v>5243</v>
      </c>
      <c r="Y22" s="295">
        <v>1.9144049570783326</v>
      </c>
      <c r="Z22" s="302">
        <v>3848</v>
      </c>
      <c r="AA22" s="303">
        <v>0.9603170443797245</v>
      </c>
      <c r="AB22" s="194">
        <v>4151</v>
      </c>
      <c r="AC22" s="200">
        <f>AB22/'[1]4 연령및 성별인구'!$P$6*100</f>
        <v>1.0284910096853082</v>
      </c>
      <c r="AD22" s="201" t="s">
        <v>342</v>
      </c>
    </row>
    <row r="23" spans="1:30" s="38" customFormat="1" ht="18" customHeight="1">
      <c r="A23" s="193" t="s">
        <v>663</v>
      </c>
      <c r="B23" s="294">
        <v>2235</v>
      </c>
      <c r="C23" s="294">
        <v>0.875622436306793</v>
      </c>
      <c r="D23" s="294">
        <v>2170</v>
      </c>
      <c r="E23" s="295">
        <v>81.79419525065963</v>
      </c>
      <c r="F23" s="294">
        <v>2572</v>
      </c>
      <c r="G23" s="294">
        <v>0.9234028039564148</v>
      </c>
      <c r="H23" s="295">
        <v>2111</v>
      </c>
      <c r="I23" s="295">
        <v>4.223266980094028</v>
      </c>
      <c r="J23" s="294">
        <v>2741</v>
      </c>
      <c r="K23" s="294">
        <v>0.9635089865404017</v>
      </c>
      <c r="L23" s="295">
        <v>2261</v>
      </c>
      <c r="M23" s="295">
        <v>95.11989903239377</v>
      </c>
      <c r="N23" s="294">
        <v>2924</v>
      </c>
      <c r="O23" s="294">
        <v>1.0087141309672478</v>
      </c>
      <c r="P23" s="294">
        <v>2434</v>
      </c>
      <c r="Q23" s="294">
        <v>4.8689737947589515</v>
      </c>
      <c r="R23" s="294">
        <v>3202</v>
      </c>
      <c r="S23" s="294">
        <v>1.0961098711506074</v>
      </c>
      <c r="T23" s="294">
        <v>2724</v>
      </c>
      <c r="U23" s="294">
        <v>5.3926711935541345</v>
      </c>
      <c r="V23" s="294">
        <v>3322</v>
      </c>
      <c r="W23" s="294">
        <v>1.137188317289918</v>
      </c>
      <c r="X23" s="295">
        <v>9681</v>
      </c>
      <c r="Y23" s="295">
        <v>3.4954506065857887</v>
      </c>
      <c r="Z23" s="302">
        <v>6374</v>
      </c>
      <c r="AA23" s="303">
        <v>1.5907122767350217</v>
      </c>
      <c r="AB23" s="194">
        <v>6735</v>
      </c>
      <c r="AC23" s="200">
        <f>AB23/'[1]4 연령및 성별인구'!$P$6*100</f>
        <v>1.6687272826380508</v>
      </c>
      <c r="AD23" s="201" t="s">
        <v>661</v>
      </c>
    </row>
    <row r="24" spans="1:30" s="199" customFormat="1" ht="18" customHeight="1">
      <c r="A24" s="189" t="s">
        <v>685</v>
      </c>
      <c r="B24" s="291">
        <v>2009</v>
      </c>
      <c r="C24" s="291">
        <v>0.7870807492350547</v>
      </c>
      <c r="D24" s="291">
        <v>1975</v>
      </c>
      <c r="E24" s="292">
        <v>37.24977323527882</v>
      </c>
      <c r="F24" s="291">
        <v>2669</v>
      </c>
      <c r="G24" s="291">
        <v>0.9582278708241333</v>
      </c>
      <c r="H24" s="292">
        <v>2228</v>
      </c>
      <c r="I24" s="292">
        <v>2.2259926918184134</v>
      </c>
      <c r="J24" s="291">
        <v>2642</v>
      </c>
      <c r="K24" s="291">
        <v>0.928708771411799</v>
      </c>
      <c r="L24" s="291">
        <v>2133</v>
      </c>
      <c r="M24" s="292">
        <v>43.593929741350664</v>
      </c>
      <c r="N24" s="291">
        <v>2676</v>
      </c>
      <c r="O24" s="291">
        <v>0.923159717670436</v>
      </c>
      <c r="P24" s="291">
        <v>2159</v>
      </c>
      <c r="Q24" s="291">
        <v>2.1535703777748627</v>
      </c>
      <c r="R24" s="291">
        <v>2540</v>
      </c>
      <c r="S24" s="291">
        <v>0.8694937766154098</v>
      </c>
      <c r="T24" s="291">
        <v>1945</v>
      </c>
      <c r="U24" s="291">
        <v>1.917341676658036</v>
      </c>
      <c r="V24" s="291">
        <v>2931</v>
      </c>
      <c r="W24" s="291">
        <v>1.003341046952664</v>
      </c>
      <c r="X24" s="291">
        <v>7900</v>
      </c>
      <c r="Y24" s="292">
        <v>1.434196695538196</v>
      </c>
      <c r="Z24" s="296">
        <v>5819</v>
      </c>
      <c r="AA24" s="303">
        <v>1.4522050107187154</v>
      </c>
      <c r="AB24" s="190">
        <v>6370</v>
      </c>
      <c r="AC24" s="202">
        <f>AB24/'[1]4 연령및 성별인구'!$P$6*100</f>
        <v>1.5782914313889211</v>
      </c>
      <c r="AD24" s="203" t="s">
        <v>675</v>
      </c>
    </row>
    <row r="25" spans="1:30" s="38" customFormat="1" ht="18" customHeight="1">
      <c r="A25" s="193" t="s">
        <v>662</v>
      </c>
      <c r="B25" s="294">
        <v>453</v>
      </c>
      <c r="C25" s="294">
        <v>0.17747515151990031</v>
      </c>
      <c r="D25" s="294">
        <v>487</v>
      </c>
      <c r="E25" s="295">
        <v>18.41209829867675</v>
      </c>
      <c r="F25" s="294">
        <v>665</v>
      </c>
      <c r="G25" s="294">
        <v>0.23874916976322544</v>
      </c>
      <c r="H25" s="295">
        <v>525</v>
      </c>
      <c r="I25" s="295">
        <v>1.0449632770048367</v>
      </c>
      <c r="J25" s="294">
        <v>692</v>
      </c>
      <c r="K25" s="294">
        <v>0.24324998857568697</v>
      </c>
      <c r="L25" s="295">
        <v>502</v>
      </c>
      <c r="M25" s="295">
        <v>18.57195708472068</v>
      </c>
      <c r="N25" s="294">
        <v>715</v>
      </c>
      <c r="O25" s="294">
        <v>0.24665889317427572</v>
      </c>
      <c r="P25" s="294">
        <v>529</v>
      </c>
      <c r="Q25" s="294">
        <v>1.04648862512364</v>
      </c>
      <c r="R25" s="294">
        <v>719</v>
      </c>
      <c r="S25" s="294">
        <v>0.24612835645136996</v>
      </c>
      <c r="T25" s="294">
        <v>511</v>
      </c>
      <c r="U25" s="294">
        <v>0.995810191951671</v>
      </c>
      <c r="V25" s="294">
        <v>783</v>
      </c>
      <c r="W25" s="294">
        <v>0.2680368610590023</v>
      </c>
      <c r="X25" s="295">
        <v>2129</v>
      </c>
      <c r="Y25" s="295">
        <v>0.7773732888841827</v>
      </c>
      <c r="Z25" s="302">
        <v>1514</v>
      </c>
      <c r="AA25" s="303">
        <v>0.37783783918682506</v>
      </c>
      <c r="AB25" s="194">
        <v>1753</v>
      </c>
      <c r="AC25" s="200">
        <f>AB25/'[1]4 연령및 성별인구'!$P$6*100</f>
        <v>0.4343398554512996</v>
      </c>
      <c r="AD25" s="201" t="s">
        <v>342</v>
      </c>
    </row>
    <row r="26" spans="1:30" s="38" customFormat="1" ht="18" customHeight="1">
      <c r="A26" s="193" t="s">
        <v>663</v>
      </c>
      <c r="B26" s="294">
        <v>1556</v>
      </c>
      <c r="C26" s="294">
        <v>0.6096055977151543</v>
      </c>
      <c r="D26" s="294">
        <v>1488</v>
      </c>
      <c r="E26" s="295">
        <v>56.087448171880894</v>
      </c>
      <c r="F26" s="294">
        <v>2004</v>
      </c>
      <c r="G26" s="294">
        <v>0.7194787010609079</v>
      </c>
      <c r="H26" s="295">
        <v>1703</v>
      </c>
      <c r="I26" s="295">
        <v>3.40702210663199</v>
      </c>
      <c r="J26" s="294">
        <v>1950</v>
      </c>
      <c r="K26" s="294">
        <v>0.6854587828361121</v>
      </c>
      <c r="L26" s="295">
        <v>1631</v>
      </c>
      <c r="M26" s="295">
        <v>68.61590239798065</v>
      </c>
      <c r="N26" s="294">
        <v>1961</v>
      </c>
      <c r="O26" s="294">
        <v>0.6765008244961604</v>
      </c>
      <c r="P26" s="294">
        <v>1630</v>
      </c>
      <c r="Q26" s="294">
        <v>3.2606521304260854</v>
      </c>
      <c r="R26" s="294">
        <v>1821</v>
      </c>
      <c r="S26" s="294">
        <v>0.62336542016404</v>
      </c>
      <c r="T26" s="294">
        <v>1434</v>
      </c>
      <c r="U26" s="294">
        <v>2.838873161364401</v>
      </c>
      <c r="V26" s="294">
        <v>2148</v>
      </c>
      <c r="W26" s="294">
        <v>0.7353041858936615</v>
      </c>
      <c r="X26" s="295">
        <v>5771</v>
      </c>
      <c r="Y26" s="295">
        <v>2.083694396302715</v>
      </c>
      <c r="Z26" s="302">
        <v>4305</v>
      </c>
      <c r="AA26" s="303">
        <v>1.0743671715318903</v>
      </c>
      <c r="AB26" s="194">
        <v>4617</v>
      </c>
      <c r="AC26" s="200">
        <v>1.2</v>
      </c>
      <c r="AD26" s="201" t="s">
        <v>661</v>
      </c>
    </row>
    <row r="27" spans="1:30" s="199" customFormat="1" ht="18" customHeight="1">
      <c r="A27" s="189" t="s">
        <v>686</v>
      </c>
      <c r="B27" s="291">
        <v>1438</v>
      </c>
      <c r="C27" s="291">
        <v>0.563375867297167</v>
      </c>
      <c r="D27" s="291">
        <v>1538</v>
      </c>
      <c r="E27" s="292">
        <v>29.002413360913245</v>
      </c>
      <c r="F27" s="291">
        <v>1527</v>
      </c>
      <c r="G27" s="291">
        <v>0.5482255371856319</v>
      </c>
      <c r="H27" s="292">
        <v>1374</v>
      </c>
      <c r="I27" s="292">
        <v>1.373107499615184</v>
      </c>
      <c r="J27" s="291">
        <v>1698</v>
      </c>
      <c r="K27" s="291">
        <v>0.5968764170542146</v>
      </c>
      <c r="L27" s="291">
        <v>1472</v>
      </c>
      <c r="M27" s="292">
        <v>30.209924278964568</v>
      </c>
      <c r="N27" s="291">
        <v>1828</v>
      </c>
      <c r="O27" s="291">
        <v>0.6306188205910155</v>
      </c>
      <c r="P27" s="291">
        <v>1542</v>
      </c>
      <c r="Q27" s="291">
        <v>1.5388735511691853</v>
      </c>
      <c r="R27" s="291">
        <v>2201</v>
      </c>
      <c r="S27" s="291">
        <v>0.7534471662718571</v>
      </c>
      <c r="T27" s="291">
        <v>1846</v>
      </c>
      <c r="U27" s="291">
        <v>1.821930630048091</v>
      </c>
      <c r="V27" s="291">
        <v>2183</v>
      </c>
      <c r="W27" s="291">
        <v>0.7472853993509605</v>
      </c>
      <c r="X27" s="291">
        <v>5977</v>
      </c>
      <c r="Y27" s="292">
        <v>1.0850878037002274</v>
      </c>
      <c r="Z27" s="296">
        <v>3924</v>
      </c>
      <c r="AA27" s="303">
        <v>0.979283805131507</v>
      </c>
      <c r="AB27" s="190">
        <v>3817</v>
      </c>
      <c r="AC27" s="202">
        <f>AB27/'[1]4 연령및 성별인구'!$P$6*100</f>
        <v>0.9457360115559674</v>
      </c>
      <c r="AD27" s="203" t="s">
        <v>676</v>
      </c>
    </row>
    <row r="28" spans="1:30" s="38" customFormat="1" ht="18" customHeight="1">
      <c r="A28" s="193" t="s">
        <v>662</v>
      </c>
      <c r="B28" s="294">
        <v>270</v>
      </c>
      <c r="C28" s="294">
        <v>0.10577989163437769</v>
      </c>
      <c r="D28" s="294">
        <v>287</v>
      </c>
      <c r="E28" s="295">
        <v>10.850661625708884</v>
      </c>
      <c r="F28" s="294">
        <v>320</v>
      </c>
      <c r="G28" s="294">
        <v>0.11488681853267992</v>
      </c>
      <c r="H28" s="295">
        <v>256</v>
      </c>
      <c r="I28" s="295">
        <v>0.5095439979299775</v>
      </c>
      <c r="J28" s="294">
        <v>349</v>
      </c>
      <c r="K28" s="294">
        <v>0.12267954626143748</v>
      </c>
      <c r="L28" s="295">
        <v>297</v>
      </c>
      <c r="M28" s="295">
        <v>10.987791342952276</v>
      </c>
      <c r="N28" s="294">
        <v>383</v>
      </c>
      <c r="O28" s="294">
        <v>0.13212637214789874</v>
      </c>
      <c r="P28" s="294">
        <v>310</v>
      </c>
      <c r="Q28" s="294">
        <v>0.6132542037586548</v>
      </c>
      <c r="R28" s="294">
        <v>455</v>
      </c>
      <c r="S28" s="294">
        <v>0.1557557749448864</v>
      </c>
      <c r="T28" s="294">
        <v>344</v>
      </c>
      <c r="U28" s="294">
        <v>0.6703692877326318</v>
      </c>
      <c r="V28" s="294">
        <v>472</v>
      </c>
      <c r="W28" s="294">
        <v>0.16157522148128878</v>
      </c>
      <c r="X28" s="295">
        <v>1281</v>
      </c>
      <c r="Y28" s="295">
        <v>0.46773846080819076</v>
      </c>
      <c r="Z28" s="302">
        <v>822</v>
      </c>
      <c r="AA28" s="303">
        <v>0.20514049128901599</v>
      </c>
      <c r="AB28" s="194">
        <v>809</v>
      </c>
      <c r="AC28" s="200">
        <f>AB28/'[1]4 연령및 성별인구'!$P$6*100</f>
        <v>0.20044548948094776</v>
      </c>
      <c r="AD28" s="201" t="s">
        <v>342</v>
      </c>
    </row>
    <row r="29" spans="1:30" s="38" customFormat="1" ht="18" customHeight="1">
      <c r="A29" s="193" t="s">
        <v>663</v>
      </c>
      <c r="B29" s="294">
        <v>1168</v>
      </c>
      <c r="C29" s="294">
        <v>0.4575959756627894</v>
      </c>
      <c r="D29" s="294">
        <v>1251</v>
      </c>
      <c r="E29" s="295">
        <v>47.1541650961176</v>
      </c>
      <c r="F29" s="294">
        <v>1207</v>
      </c>
      <c r="G29" s="294">
        <v>0.43333871865295204</v>
      </c>
      <c r="H29" s="295">
        <v>1118</v>
      </c>
      <c r="I29" s="295">
        <v>2.2366710013003903</v>
      </c>
      <c r="J29" s="294">
        <v>1349</v>
      </c>
      <c r="K29" s="294">
        <v>0.474196870792777</v>
      </c>
      <c r="L29" s="295">
        <v>1175</v>
      </c>
      <c r="M29" s="295">
        <v>49.43205721497686</v>
      </c>
      <c r="N29" s="294">
        <v>1445</v>
      </c>
      <c r="O29" s="294">
        <v>0.4984924484431167</v>
      </c>
      <c r="P29" s="294">
        <v>1232</v>
      </c>
      <c r="Q29" s="294">
        <v>2.464492898579716</v>
      </c>
      <c r="R29" s="294">
        <v>1746</v>
      </c>
      <c r="S29" s="294">
        <v>0.5976913913269708</v>
      </c>
      <c r="T29" s="294">
        <v>1502</v>
      </c>
      <c r="U29" s="294">
        <v>2.9734919723635502</v>
      </c>
      <c r="V29" s="294">
        <v>1711</v>
      </c>
      <c r="W29" s="294">
        <v>0.5857101778696718</v>
      </c>
      <c r="X29" s="295">
        <v>4696</v>
      </c>
      <c r="Y29" s="295">
        <v>1.6955517042172155</v>
      </c>
      <c r="Z29" s="302">
        <v>3102</v>
      </c>
      <c r="AA29" s="303">
        <v>0.774143313842491</v>
      </c>
      <c r="AB29" s="194">
        <v>3008</v>
      </c>
      <c r="AC29" s="200">
        <f>AB29/'[1]4 연령및 성별인구'!$P$6*100</f>
        <v>0.7452905220750196</v>
      </c>
      <c r="AD29" s="201" t="s">
        <v>661</v>
      </c>
    </row>
    <row r="30" spans="1:30" s="199" customFormat="1" ht="18" customHeight="1">
      <c r="A30" s="189" t="s">
        <v>687</v>
      </c>
      <c r="B30" s="291">
        <v>1131</v>
      </c>
      <c r="C30" s="291">
        <v>0.44310021273511535</v>
      </c>
      <c r="D30" s="291">
        <v>1178</v>
      </c>
      <c r="E30" s="292">
        <v>22.21017402277409</v>
      </c>
      <c r="F30" s="291">
        <v>1357</v>
      </c>
      <c r="G30" s="291">
        <v>0.48719191484014573</v>
      </c>
      <c r="H30" s="292">
        <v>1211</v>
      </c>
      <c r="I30" s="292">
        <v>1.210680415167324</v>
      </c>
      <c r="J30" s="291">
        <v>1381</v>
      </c>
      <c r="K30" s="291">
        <v>0.48544542517777983</v>
      </c>
      <c r="L30" s="291">
        <v>1219</v>
      </c>
      <c r="M30" s="292">
        <v>25.268632945117307</v>
      </c>
      <c r="N30" s="291">
        <v>1481</v>
      </c>
      <c r="O30" s="291">
        <v>0.5109116374700732</v>
      </c>
      <c r="P30" s="291">
        <v>1268</v>
      </c>
      <c r="Q30" s="291">
        <v>1.2665029543989905</v>
      </c>
      <c r="R30" s="291">
        <v>1500</v>
      </c>
      <c r="S30" s="291">
        <v>0.5134805767413838</v>
      </c>
      <c r="T30" s="291">
        <v>1327</v>
      </c>
      <c r="U30" s="291">
        <v>1.31089331169499</v>
      </c>
      <c r="V30" s="291">
        <v>1555</v>
      </c>
      <c r="W30" s="291">
        <v>0.5323081978885679</v>
      </c>
      <c r="X30" s="291">
        <v>4370</v>
      </c>
      <c r="Y30" s="292">
        <v>0.7933467796837868</v>
      </c>
      <c r="Z30" s="296">
        <v>3071</v>
      </c>
      <c r="AA30" s="303">
        <v>0.7664068719568955</v>
      </c>
      <c r="AB30" s="190">
        <v>3362</v>
      </c>
      <c r="AC30" s="202">
        <f>AB30/'[1]4 연령및 성별인구'!$P$6*100</f>
        <v>0.8330009093139017</v>
      </c>
      <c r="AD30" s="203" t="s">
        <v>677</v>
      </c>
    </row>
    <row r="31" spans="1:30" s="38" customFormat="1" ht="18" customHeight="1">
      <c r="A31" s="193" t="s">
        <v>662</v>
      </c>
      <c r="B31" s="294">
        <v>154</v>
      </c>
      <c r="C31" s="294">
        <v>0.060333715969237645</v>
      </c>
      <c r="D31" s="294">
        <v>156</v>
      </c>
      <c r="E31" s="295">
        <v>5.897920604914933</v>
      </c>
      <c r="F31" s="294">
        <v>188</v>
      </c>
      <c r="G31" s="294">
        <v>0.06749600588794945</v>
      </c>
      <c r="H31" s="295">
        <v>134</v>
      </c>
      <c r="I31" s="295">
        <v>0.2667144364164726</v>
      </c>
      <c r="J31" s="294">
        <v>206</v>
      </c>
      <c r="K31" s="294">
        <v>0.07241256885345594</v>
      </c>
      <c r="L31" s="295">
        <v>147</v>
      </c>
      <c r="M31" s="295">
        <v>5.438401775804662</v>
      </c>
      <c r="N31" s="294">
        <v>218</v>
      </c>
      <c r="O31" s="294">
        <v>0.07520508910768127</v>
      </c>
      <c r="P31" s="294">
        <v>158</v>
      </c>
      <c r="Q31" s="294">
        <v>0.31256181998021765</v>
      </c>
      <c r="R31" s="294">
        <v>223</v>
      </c>
      <c r="S31" s="294">
        <v>0.07633744574221905</v>
      </c>
      <c r="T31" s="294">
        <v>170</v>
      </c>
      <c r="U31" s="294">
        <v>0.3312871480074052</v>
      </c>
      <c r="V31" s="294">
        <v>225</v>
      </c>
      <c r="W31" s="294">
        <v>0.07702208651120757</v>
      </c>
      <c r="X31" s="295">
        <v>628</v>
      </c>
      <c r="Y31" s="295">
        <v>0.22930503777325822</v>
      </c>
      <c r="Z31" s="296">
        <v>450</v>
      </c>
      <c r="AA31" s="303">
        <v>0.11230318866187008</v>
      </c>
      <c r="AB31" s="205">
        <v>504</v>
      </c>
      <c r="AC31" s="200">
        <f>AB31/'[1]4 연령및 성별인구'!$P$6*100</f>
        <v>0.12487580556044212</v>
      </c>
      <c r="AD31" s="201" t="s">
        <v>342</v>
      </c>
    </row>
    <row r="32" spans="1:32" s="38" customFormat="1" ht="18" customHeight="1">
      <c r="A32" s="207" t="s">
        <v>663</v>
      </c>
      <c r="B32" s="297">
        <v>977</v>
      </c>
      <c r="C32" s="297">
        <v>0.38276649676587776</v>
      </c>
      <c r="D32" s="297">
        <v>1022</v>
      </c>
      <c r="E32" s="298">
        <v>38.522427440633244</v>
      </c>
      <c r="F32" s="297">
        <v>1169</v>
      </c>
      <c r="G32" s="297">
        <v>0.4196959089521963</v>
      </c>
      <c r="H32" s="298">
        <v>1077</v>
      </c>
      <c r="I32" s="298">
        <v>2.1546463939181755</v>
      </c>
      <c r="J32" s="297">
        <v>1175</v>
      </c>
      <c r="K32" s="297">
        <v>0.41303285632432396</v>
      </c>
      <c r="L32" s="298">
        <v>1072</v>
      </c>
      <c r="M32" s="298">
        <v>45.09886411442995</v>
      </c>
      <c r="N32" s="297">
        <v>1263</v>
      </c>
      <c r="O32" s="297">
        <v>0.43570654836239187</v>
      </c>
      <c r="P32" s="297">
        <v>1110</v>
      </c>
      <c r="Q32" s="297">
        <v>2.2204440888177635</v>
      </c>
      <c r="R32" s="297">
        <v>1277</v>
      </c>
      <c r="S32" s="297">
        <v>0.43714313099916474</v>
      </c>
      <c r="T32" s="297">
        <v>1157</v>
      </c>
      <c r="U32" s="297">
        <v>2.2904994753825747</v>
      </c>
      <c r="V32" s="297">
        <v>1330</v>
      </c>
      <c r="W32" s="297">
        <v>0.45528611137736025</v>
      </c>
      <c r="X32" s="298">
        <v>3742</v>
      </c>
      <c r="Y32" s="298">
        <v>1.351097631426921</v>
      </c>
      <c r="Z32" s="299">
        <v>2621</v>
      </c>
      <c r="AA32" s="304">
        <v>0.6541036832950254</v>
      </c>
      <c r="AB32" s="212">
        <v>2858</v>
      </c>
      <c r="AC32" s="208">
        <f>AB32/'[1]4 연령및 성별인구'!$P$6*100</f>
        <v>0.7081251037534595</v>
      </c>
      <c r="AD32" s="213" t="s">
        <v>661</v>
      </c>
      <c r="AE32" s="131"/>
      <c r="AF32" s="131"/>
    </row>
    <row r="33" spans="1:32" s="27" customFormat="1" ht="15" customHeight="1">
      <c r="A33" s="210" t="s">
        <v>876</v>
      </c>
      <c r="B33" s="44"/>
      <c r="J33" s="211"/>
      <c r="K33" s="610" t="s">
        <v>877</v>
      </c>
      <c r="L33" s="610"/>
      <c r="M33" s="610"/>
      <c r="N33" s="610"/>
      <c r="O33" s="610"/>
      <c r="P33" s="610"/>
      <c r="Q33" s="610"/>
      <c r="R33" s="610"/>
      <c r="S33" s="610"/>
      <c r="T33" s="610"/>
      <c r="U33" s="610"/>
      <c r="V33" s="610"/>
      <c r="W33" s="610"/>
      <c r="X33" s="610"/>
      <c r="Y33" s="610"/>
      <c r="Z33" s="610"/>
      <c r="AA33" s="610"/>
      <c r="AB33" s="610"/>
      <c r="AC33" s="610"/>
      <c r="AD33" s="610"/>
      <c r="AE33" s="610"/>
      <c r="AF33" s="610"/>
    </row>
    <row r="34" spans="1:32" s="27" customFormat="1" ht="15" customHeight="1">
      <c r="A34" s="117" t="s">
        <v>678</v>
      </c>
      <c r="B34" s="45"/>
      <c r="C34" s="45"/>
      <c r="D34" s="45"/>
      <c r="E34" s="45"/>
      <c r="F34" s="45"/>
      <c r="G34" s="45"/>
      <c r="H34" s="117"/>
      <c r="I34" s="117"/>
      <c r="K34" s="608" t="s">
        <v>725</v>
      </c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8"/>
      <c r="Y34" s="608"/>
      <c r="Z34" s="608"/>
      <c r="AA34" s="608"/>
      <c r="AB34" s="608"/>
      <c r="AC34" s="608"/>
      <c r="AD34" s="608"/>
      <c r="AE34" s="608"/>
      <c r="AF34" s="608"/>
    </row>
    <row r="35" spans="1:32" s="149" customFormat="1" ht="15" customHeight="1">
      <c r="A35" s="149" t="s">
        <v>635</v>
      </c>
      <c r="H35" s="63"/>
      <c r="I35" s="63"/>
      <c r="K35" s="63" t="s">
        <v>636</v>
      </c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49" t="s">
        <v>637</v>
      </c>
      <c r="X35" s="150"/>
      <c r="Y35" s="150"/>
      <c r="Z35" s="150"/>
      <c r="AA35" s="150"/>
      <c r="AB35" s="150"/>
      <c r="AC35" s="150"/>
      <c r="AD35" s="150"/>
      <c r="AE35" s="150"/>
      <c r="AF35" s="150"/>
    </row>
    <row r="36" spans="11:32" s="149" customFormat="1" ht="15" customHeight="1">
      <c r="K36" s="609" t="s">
        <v>638</v>
      </c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</row>
    <row r="37" s="144" customFormat="1" ht="13.5"/>
    <row r="38" s="144" customFormat="1" ht="13.5"/>
  </sheetData>
  <mergeCells count="18">
    <mergeCell ref="K34:AF34"/>
    <mergeCell ref="K36:AF36"/>
    <mergeCell ref="AB3:AC3"/>
    <mergeCell ref="V3:W3"/>
    <mergeCell ref="X3:Y3"/>
    <mergeCell ref="Z3:AA3"/>
    <mergeCell ref="K33:AF33"/>
    <mergeCell ref="N3:O3"/>
    <mergeCell ref="P3:Q3"/>
    <mergeCell ref="R3:S3"/>
    <mergeCell ref="A1:AF1"/>
    <mergeCell ref="T3:U3"/>
    <mergeCell ref="L3:M3"/>
    <mergeCell ref="B3:C3"/>
    <mergeCell ref="D3:E3"/>
    <mergeCell ref="F3:G3"/>
    <mergeCell ref="H3:I3"/>
    <mergeCell ref="J3:K3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49"/>
  <sheetViews>
    <sheetView zoomScaleSheetLayoutView="100" workbookViewId="0" topLeftCell="A1">
      <selection activeCell="F9" sqref="F9"/>
    </sheetView>
  </sheetViews>
  <sheetFormatPr defaultColWidth="8.88671875" defaultRowHeight="79.5" customHeight="1"/>
  <cols>
    <col min="1" max="1" width="7.10546875" style="305" customWidth="1"/>
    <col min="2" max="7" width="7.4453125" style="305" customWidth="1"/>
    <col min="8" max="8" width="7.5546875" style="305" customWidth="1"/>
    <col min="9" max="13" width="7.4453125" style="305" customWidth="1"/>
    <col min="14" max="14" width="7.3359375" style="305" customWidth="1"/>
    <col min="15" max="19" width="7.4453125" style="305" customWidth="1"/>
    <col min="20" max="115" width="3.5546875" style="305" hidden="1" customWidth="1"/>
    <col min="116" max="16384" width="2.21484375" style="305" customWidth="1"/>
  </cols>
  <sheetData>
    <row r="1" spans="1:19" s="744" customFormat="1" ht="32.25" customHeight="1">
      <c r="A1" s="634" t="s">
        <v>351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</row>
    <row r="2" spans="1:19" s="638" customFormat="1" ht="18" customHeight="1">
      <c r="A2" s="638" t="s">
        <v>352</v>
      </c>
      <c r="S2" s="639" t="s">
        <v>353</v>
      </c>
    </row>
    <row r="3" spans="1:19" s="638" customFormat="1" ht="18" customHeight="1">
      <c r="A3" s="745" t="s">
        <v>5</v>
      </c>
      <c r="B3" s="746" t="s">
        <v>354</v>
      </c>
      <c r="C3" s="680"/>
      <c r="D3" s="680"/>
      <c r="E3" s="680"/>
      <c r="F3" s="680"/>
      <c r="G3" s="681"/>
      <c r="H3" s="679" t="s">
        <v>355</v>
      </c>
      <c r="I3" s="680"/>
      <c r="J3" s="680"/>
      <c r="K3" s="680"/>
      <c r="L3" s="680"/>
      <c r="M3" s="681"/>
      <c r="N3" s="746" t="s">
        <v>356</v>
      </c>
      <c r="O3" s="680"/>
      <c r="P3" s="680"/>
      <c r="Q3" s="680"/>
      <c r="R3" s="680"/>
      <c r="S3" s="680"/>
    </row>
    <row r="4" spans="1:19" s="638" customFormat="1" ht="18" customHeight="1">
      <c r="A4" s="747"/>
      <c r="B4" s="684"/>
      <c r="C4" s="670" t="s">
        <v>357</v>
      </c>
      <c r="D4" s="670" t="s">
        <v>358</v>
      </c>
      <c r="E4" s="670" t="s">
        <v>359</v>
      </c>
      <c r="F4" s="670" t="s">
        <v>360</v>
      </c>
      <c r="G4" s="748" t="s">
        <v>361</v>
      </c>
      <c r="H4" s="685"/>
      <c r="I4" s="670" t="s">
        <v>357</v>
      </c>
      <c r="J4" s="670" t="s">
        <v>358</v>
      </c>
      <c r="K4" s="670" t="s">
        <v>359</v>
      </c>
      <c r="L4" s="670" t="s">
        <v>360</v>
      </c>
      <c r="M4" s="748" t="s">
        <v>361</v>
      </c>
      <c r="N4" s="685"/>
      <c r="O4" s="670" t="s">
        <v>357</v>
      </c>
      <c r="P4" s="670" t="s">
        <v>358</v>
      </c>
      <c r="Q4" s="670" t="s">
        <v>359</v>
      </c>
      <c r="R4" s="670" t="s">
        <v>360</v>
      </c>
      <c r="S4" s="748" t="s">
        <v>361</v>
      </c>
    </row>
    <row r="5" spans="1:19" s="638" customFormat="1" ht="21" customHeight="1">
      <c r="A5" s="747"/>
      <c r="B5" s="684"/>
      <c r="C5" s="678"/>
      <c r="D5" s="678"/>
      <c r="E5" s="678"/>
      <c r="F5" s="678" t="s">
        <v>362</v>
      </c>
      <c r="G5" s="685"/>
      <c r="H5" s="685"/>
      <c r="I5" s="678"/>
      <c r="J5" s="678"/>
      <c r="K5" s="678"/>
      <c r="L5" s="678" t="s">
        <v>362</v>
      </c>
      <c r="M5" s="685"/>
      <c r="N5" s="685"/>
      <c r="O5" s="678"/>
      <c r="P5" s="678"/>
      <c r="Q5" s="678"/>
      <c r="R5" s="678" t="s">
        <v>362</v>
      </c>
      <c r="S5" s="685"/>
    </row>
    <row r="6" spans="1:19" s="638" customFormat="1" ht="17.25" customHeight="1">
      <c r="A6" s="749"/>
      <c r="B6" s="637"/>
      <c r="C6" s="689" t="s">
        <v>363</v>
      </c>
      <c r="D6" s="689" t="s">
        <v>364</v>
      </c>
      <c r="E6" s="689" t="s">
        <v>365</v>
      </c>
      <c r="F6" s="689" t="s">
        <v>366</v>
      </c>
      <c r="G6" s="665" t="s">
        <v>367</v>
      </c>
      <c r="H6" s="690"/>
      <c r="I6" s="689" t="s">
        <v>363</v>
      </c>
      <c r="J6" s="689" t="s">
        <v>364</v>
      </c>
      <c r="K6" s="689" t="s">
        <v>365</v>
      </c>
      <c r="L6" s="689" t="s">
        <v>366</v>
      </c>
      <c r="M6" s="690" t="s">
        <v>367</v>
      </c>
      <c r="N6" s="690"/>
      <c r="O6" s="689" t="s">
        <v>363</v>
      </c>
      <c r="P6" s="689" t="s">
        <v>364</v>
      </c>
      <c r="Q6" s="689" t="s">
        <v>365</v>
      </c>
      <c r="R6" s="689" t="s">
        <v>366</v>
      </c>
      <c r="S6" s="690" t="s">
        <v>367</v>
      </c>
    </row>
    <row r="7" spans="1:20" s="253" customFormat="1" ht="19.5" customHeight="1">
      <c r="A7" s="270" t="s">
        <v>368</v>
      </c>
      <c r="B7" s="318">
        <f aca="true" t="shared" si="0" ref="B7:F27">SUM(H7,N7)</f>
        <v>288646</v>
      </c>
      <c r="C7" s="318">
        <v>159667</v>
      </c>
      <c r="D7" s="318">
        <v>30506</v>
      </c>
      <c r="E7" s="318">
        <v>3298</v>
      </c>
      <c r="F7" s="318">
        <v>95174</v>
      </c>
      <c r="G7" s="545">
        <v>1</v>
      </c>
      <c r="H7" s="318">
        <f aca="true" t="shared" si="1" ref="H7:H27">SUM(I7:M7)</f>
        <v>137423</v>
      </c>
      <c r="I7" s="318">
        <v>78040</v>
      </c>
      <c r="J7" s="318">
        <v>2731</v>
      </c>
      <c r="K7" s="318">
        <v>1142</v>
      </c>
      <c r="L7" s="318">
        <v>55510</v>
      </c>
      <c r="M7" s="545" t="s">
        <v>859</v>
      </c>
      <c r="N7" s="318">
        <f aca="true" t="shared" si="2" ref="N7:N27">SUM(O7:S7)</f>
        <v>151223</v>
      </c>
      <c r="O7" s="318">
        <v>81627</v>
      </c>
      <c r="P7" s="318">
        <v>27775</v>
      </c>
      <c r="Q7" s="318">
        <v>2156</v>
      </c>
      <c r="R7" s="318">
        <v>39664</v>
      </c>
      <c r="S7" s="545">
        <v>1</v>
      </c>
      <c r="T7" s="306"/>
    </row>
    <row r="8" spans="1:20" s="253" customFormat="1" ht="19.5" customHeight="1">
      <c r="A8" s="270" t="s">
        <v>370</v>
      </c>
      <c r="B8" s="318">
        <f t="shared" si="0"/>
        <v>334162</v>
      </c>
      <c r="C8" s="318">
        <v>176689</v>
      </c>
      <c r="D8" s="318">
        <v>31367</v>
      </c>
      <c r="E8" s="318">
        <v>3686</v>
      </c>
      <c r="F8" s="318">
        <v>122419</v>
      </c>
      <c r="G8" s="545">
        <v>1</v>
      </c>
      <c r="H8" s="318">
        <f t="shared" si="1"/>
        <v>160434</v>
      </c>
      <c r="I8" s="318">
        <v>86405</v>
      </c>
      <c r="J8" s="318">
        <v>2486</v>
      </c>
      <c r="K8" s="318">
        <v>1357</v>
      </c>
      <c r="L8" s="318">
        <v>70185</v>
      </c>
      <c r="M8" s="545">
        <v>1</v>
      </c>
      <c r="N8" s="318">
        <f t="shared" si="2"/>
        <v>173728</v>
      </c>
      <c r="O8" s="318">
        <v>90284</v>
      </c>
      <c r="P8" s="318">
        <v>28881</v>
      </c>
      <c r="Q8" s="318">
        <v>2329</v>
      </c>
      <c r="R8" s="318">
        <v>52234</v>
      </c>
      <c r="S8" s="545" t="s">
        <v>369</v>
      </c>
      <c r="T8" s="306"/>
    </row>
    <row r="9" spans="1:20" s="253" customFormat="1" ht="19.5" customHeight="1">
      <c r="A9" s="270" t="s">
        <v>371</v>
      </c>
      <c r="B9" s="318">
        <f t="shared" si="0"/>
        <v>382883</v>
      </c>
      <c r="C9" s="318">
        <v>199815</v>
      </c>
      <c r="D9" s="318">
        <v>35100</v>
      </c>
      <c r="E9" s="318">
        <v>4082</v>
      </c>
      <c r="F9" s="318">
        <v>143886</v>
      </c>
      <c r="G9" s="545" t="s">
        <v>369</v>
      </c>
      <c r="H9" s="318">
        <f t="shared" si="1"/>
        <v>186275</v>
      </c>
      <c r="I9" s="318">
        <v>99355</v>
      </c>
      <c r="J9" s="318">
        <v>3584</v>
      </c>
      <c r="K9" s="318">
        <v>1684</v>
      </c>
      <c r="L9" s="318">
        <v>81652</v>
      </c>
      <c r="M9" s="545" t="s">
        <v>859</v>
      </c>
      <c r="N9" s="318">
        <f t="shared" si="2"/>
        <v>196608</v>
      </c>
      <c r="O9" s="318">
        <v>100460</v>
      </c>
      <c r="P9" s="318">
        <v>31516</v>
      </c>
      <c r="Q9" s="318">
        <v>2398</v>
      </c>
      <c r="R9" s="318">
        <v>62234</v>
      </c>
      <c r="S9" s="545" t="s">
        <v>369</v>
      </c>
      <c r="T9" s="306"/>
    </row>
    <row r="10" spans="1:20" s="253" customFormat="1" ht="19.5" customHeight="1">
      <c r="A10" s="270" t="s">
        <v>348</v>
      </c>
      <c r="B10" s="318">
        <f t="shared" si="0"/>
        <v>386933</v>
      </c>
      <c r="C10" s="318">
        <v>219280</v>
      </c>
      <c r="D10" s="318">
        <v>34938</v>
      </c>
      <c r="E10" s="318">
        <v>5228</v>
      </c>
      <c r="F10" s="318">
        <v>127448</v>
      </c>
      <c r="G10" s="545">
        <f>SUM(M10,S10)</f>
        <v>39</v>
      </c>
      <c r="H10" s="318">
        <f t="shared" si="1"/>
        <v>187610</v>
      </c>
      <c r="I10" s="318">
        <v>109578</v>
      </c>
      <c r="J10" s="318">
        <v>3257</v>
      </c>
      <c r="K10" s="318">
        <v>2378</v>
      </c>
      <c r="L10" s="318">
        <v>72372</v>
      </c>
      <c r="M10" s="545">
        <v>25</v>
      </c>
      <c r="N10" s="318">
        <f t="shared" si="2"/>
        <v>199323</v>
      </c>
      <c r="O10" s="318">
        <v>109702</v>
      </c>
      <c r="P10" s="318">
        <v>31681</v>
      </c>
      <c r="Q10" s="318">
        <v>2850</v>
      </c>
      <c r="R10" s="318">
        <v>55076</v>
      </c>
      <c r="S10" s="545">
        <v>14</v>
      </c>
      <c r="T10" s="306"/>
    </row>
    <row r="11" spans="1:20" s="253" customFormat="1" ht="19.5" customHeight="1">
      <c r="A11" s="270" t="s">
        <v>372</v>
      </c>
      <c r="B11" s="318">
        <f t="shared" si="0"/>
        <v>396137</v>
      </c>
      <c r="C11" s="318">
        <f>SUM(I11,O11)</f>
        <v>233668</v>
      </c>
      <c r="D11" s="318">
        <f>SUM(J11,P11)</f>
        <v>34540</v>
      </c>
      <c r="E11" s="318">
        <f>SUM(K11,Q11)</f>
        <v>9966</v>
      </c>
      <c r="F11" s="318">
        <f>SUM(L11,R11)</f>
        <v>117957</v>
      </c>
      <c r="G11" s="545">
        <f>SUM(M11,S11)</f>
        <v>6</v>
      </c>
      <c r="H11" s="318">
        <f t="shared" si="1"/>
        <v>193146</v>
      </c>
      <c r="I11" s="318">
        <v>116950</v>
      </c>
      <c r="J11" s="318">
        <v>3403</v>
      </c>
      <c r="K11" s="318">
        <v>4703</v>
      </c>
      <c r="L11" s="318">
        <v>68089</v>
      </c>
      <c r="M11" s="545">
        <v>1</v>
      </c>
      <c r="N11" s="318">
        <f t="shared" si="2"/>
        <v>202991</v>
      </c>
      <c r="O11" s="318">
        <v>116718</v>
      </c>
      <c r="P11" s="318">
        <v>31137</v>
      </c>
      <c r="Q11" s="318">
        <v>5263</v>
      </c>
      <c r="R11" s="318">
        <v>49868</v>
      </c>
      <c r="S11" s="545">
        <v>5</v>
      </c>
      <c r="T11" s="306"/>
    </row>
    <row r="12" spans="1:20" s="308" customFormat="1" ht="19.5" customHeight="1">
      <c r="A12" s="267" t="s">
        <v>345</v>
      </c>
      <c r="B12" s="319">
        <f>SUM(C12:G12)</f>
        <v>414395</v>
      </c>
      <c r="C12" s="319">
        <f>SUM(C13:C27)</f>
        <v>243242</v>
      </c>
      <c r="D12" s="319">
        <f>SUM(D13:D27)</f>
        <v>36245</v>
      </c>
      <c r="E12" s="319">
        <f>SUM(E13:E27)</f>
        <v>16267</v>
      </c>
      <c r="F12" s="319">
        <f>SUM(F13:F27)</f>
        <v>118641</v>
      </c>
      <c r="G12" s="546" t="s">
        <v>369</v>
      </c>
      <c r="H12" s="319">
        <f t="shared" si="1"/>
        <v>202807</v>
      </c>
      <c r="I12" s="319">
        <f>SUM(I13:I27)</f>
        <v>121888</v>
      </c>
      <c r="J12" s="319">
        <f>SUM(J13:J27)</f>
        <v>4245</v>
      </c>
      <c r="K12" s="319">
        <f>SUM(K13:K27)</f>
        <v>7885</v>
      </c>
      <c r="L12" s="319">
        <f>SUM(L13:L27)</f>
        <v>68789</v>
      </c>
      <c r="M12" s="549" t="s">
        <v>859</v>
      </c>
      <c r="N12" s="319">
        <f t="shared" si="2"/>
        <v>211588</v>
      </c>
      <c r="O12" s="319">
        <f>SUM(O13:O27)</f>
        <v>121354</v>
      </c>
      <c r="P12" s="319">
        <f>SUM(P13:P27)</f>
        <v>32000</v>
      </c>
      <c r="Q12" s="319">
        <f>SUM(Q13:Q27)</f>
        <v>8382</v>
      </c>
      <c r="R12" s="319">
        <f>SUM(R13:R27)</f>
        <v>49852</v>
      </c>
      <c r="S12" s="546" t="s">
        <v>369</v>
      </c>
      <c r="T12" s="307"/>
    </row>
    <row r="13" spans="1:20" s="253" customFormat="1" ht="18" customHeight="1">
      <c r="A13" s="270" t="s">
        <v>373</v>
      </c>
      <c r="B13" s="318">
        <f t="shared" si="0"/>
        <v>33009</v>
      </c>
      <c r="C13" s="318">
        <f t="shared" si="0"/>
        <v>108</v>
      </c>
      <c r="D13" s="318">
        <f t="shared" si="0"/>
        <v>0</v>
      </c>
      <c r="E13" s="318">
        <f t="shared" si="0"/>
        <v>5</v>
      </c>
      <c r="F13" s="318">
        <f t="shared" si="0"/>
        <v>32896</v>
      </c>
      <c r="G13" s="550" t="s">
        <v>859</v>
      </c>
      <c r="H13" s="318">
        <f t="shared" si="1"/>
        <v>17303</v>
      </c>
      <c r="I13" s="320">
        <v>31</v>
      </c>
      <c r="J13" s="320">
        <v>0</v>
      </c>
      <c r="K13" s="320">
        <v>1</v>
      </c>
      <c r="L13" s="320">
        <v>17271</v>
      </c>
      <c r="M13" s="550" t="s">
        <v>859</v>
      </c>
      <c r="N13" s="318">
        <f t="shared" si="2"/>
        <v>15706</v>
      </c>
      <c r="O13" s="320">
        <v>77</v>
      </c>
      <c r="P13" s="320">
        <v>0</v>
      </c>
      <c r="Q13" s="320">
        <v>4</v>
      </c>
      <c r="R13" s="320">
        <v>15625</v>
      </c>
      <c r="S13" s="547" t="s">
        <v>859</v>
      </c>
      <c r="T13" s="306"/>
    </row>
    <row r="14" spans="1:20" s="253" customFormat="1" ht="18" customHeight="1">
      <c r="A14" s="270" t="s">
        <v>374</v>
      </c>
      <c r="B14" s="318">
        <f t="shared" si="0"/>
        <v>37905</v>
      </c>
      <c r="C14" s="318">
        <f t="shared" si="0"/>
        <v>1883</v>
      </c>
      <c r="D14" s="318">
        <f t="shared" si="0"/>
        <v>5</v>
      </c>
      <c r="E14" s="318">
        <f t="shared" si="0"/>
        <v>59</v>
      </c>
      <c r="F14" s="318">
        <f t="shared" si="0"/>
        <v>35958</v>
      </c>
      <c r="G14" s="550" t="s">
        <v>859</v>
      </c>
      <c r="H14" s="318">
        <f t="shared" si="1"/>
        <v>20311</v>
      </c>
      <c r="I14" s="320">
        <v>533</v>
      </c>
      <c r="J14" s="320">
        <v>1</v>
      </c>
      <c r="K14" s="320">
        <v>20</v>
      </c>
      <c r="L14" s="320">
        <v>19757</v>
      </c>
      <c r="M14" s="550" t="s">
        <v>859</v>
      </c>
      <c r="N14" s="318">
        <f t="shared" si="2"/>
        <v>17594</v>
      </c>
      <c r="O14" s="320">
        <v>1350</v>
      </c>
      <c r="P14" s="320">
        <v>4</v>
      </c>
      <c r="Q14" s="320">
        <v>39</v>
      </c>
      <c r="R14" s="320">
        <v>16201</v>
      </c>
      <c r="S14" s="547" t="s">
        <v>859</v>
      </c>
      <c r="T14" s="306"/>
    </row>
    <row r="15" spans="1:20" s="253" customFormat="1" ht="18" customHeight="1">
      <c r="A15" s="270" t="s">
        <v>375</v>
      </c>
      <c r="B15" s="318">
        <f t="shared" si="0"/>
        <v>36289</v>
      </c>
      <c r="C15" s="318">
        <f t="shared" si="0"/>
        <v>11140</v>
      </c>
      <c r="D15" s="318">
        <f t="shared" si="0"/>
        <v>26</v>
      </c>
      <c r="E15" s="318">
        <f t="shared" si="0"/>
        <v>348</v>
      </c>
      <c r="F15" s="318">
        <f t="shared" si="0"/>
        <v>24775</v>
      </c>
      <c r="G15" s="550" t="s">
        <v>859</v>
      </c>
      <c r="H15" s="318">
        <f t="shared" si="1"/>
        <v>18609</v>
      </c>
      <c r="I15" s="320">
        <v>3748</v>
      </c>
      <c r="J15" s="320">
        <v>11</v>
      </c>
      <c r="K15" s="320">
        <v>159</v>
      </c>
      <c r="L15" s="320">
        <v>14691</v>
      </c>
      <c r="M15" s="550" t="s">
        <v>859</v>
      </c>
      <c r="N15" s="318">
        <f t="shared" si="2"/>
        <v>17680</v>
      </c>
      <c r="O15" s="320">
        <v>7392</v>
      </c>
      <c r="P15" s="320">
        <v>15</v>
      </c>
      <c r="Q15" s="320">
        <v>189</v>
      </c>
      <c r="R15" s="320">
        <v>10084</v>
      </c>
      <c r="S15" s="547" t="s">
        <v>859</v>
      </c>
      <c r="T15" s="306"/>
    </row>
    <row r="16" spans="1:20" s="253" customFormat="1" ht="18" customHeight="1">
      <c r="A16" s="270" t="s">
        <v>376</v>
      </c>
      <c r="B16" s="318">
        <f t="shared" si="0"/>
        <v>45341</v>
      </c>
      <c r="C16" s="318">
        <f t="shared" si="0"/>
        <v>30813</v>
      </c>
      <c r="D16" s="318">
        <f t="shared" si="0"/>
        <v>140</v>
      </c>
      <c r="E16" s="318">
        <f t="shared" si="0"/>
        <v>1346</v>
      </c>
      <c r="F16" s="318">
        <f t="shared" si="0"/>
        <v>13042</v>
      </c>
      <c r="G16" s="550" t="s">
        <v>859</v>
      </c>
      <c r="H16" s="318">
        <f t="shared" si="1"/>
        <v>22606</v>
      </c>
      <c r="I16" s="320">
        <v>12982</v>
      </c>
      <c r="J16" s="320">
        <v>29</v>
      </c>
      <c r="K16" s="320">
        <v>561</v>
      </c>
      <c r="L16" s="320">
        <v>9034</v>
      </c>
      <c r="M16" s="550" t="s">
        <v>859</v>
      </c>
      <c r="N16" s="318">
        <f t="shared" si="2"/>
        <v>22735</v>
      </c>
      <c r="O16" s="320">
        <v>17831</v>
      </c>
      <c r="P16" s="320">
        <v>111</v>
      </c>
      <c r="Q16" s="320">
        <v>785</v>
      </c>
      <c r="R16" s="320">
        <v>4008</v>
      </c>
      <c r="S16" s="547" t="s">
        <v>859</v>
      </c>
      <c r="T16" s="306"/>
    </row>
    <row r="17" spans="1:20" s="253" customFormat="1" ht="18" customHeight="1">
      <c r="A17" s="270" t="s">
        <v>377</v>
      </c>
      <c r="B17" s="318">
        <f t="shared" si="0"/>
        <v>47505</v>
      </c>
      <c r="C17" s="318">
        <f t="shared" si="0"/>
        <v>38467</v>
      </c>
      <c r="D17" s="318">
        <f t="shared" si="0"/>
        <v>344</v>
      </c>
      <c r="E17" s="318">
        <f t="shared" si="0"/>
        <v>2531</v>
      </c>
      <c r="F17" s="318">
        <f t="shared" si="0"/>
        <v>6163</v>
      </c>
      <c r="G17" s="550" t="s">
        <v>859</v>
      </c>
      <c r="H17" s="318">
        <f t="shared" si="1"/>
        <v>24348</v>
      </c>
      <c r="I17" s="320">
        <v>18732</v>
      </c>
      <c r="J17" s="320">
        <v>70</v>
      </c>
      <c r="K17" s="320">
        <v>1215</v>
      </c>
      <c r="L17" s="320">
        <v>4331</v>
      </c>
      <c r="M17" s="550" t="s">
        <v>859</v>
      </c>
      <c r="N17" s="318">
        <f t="shared" si="2"/>
        <v>23157</v>
      </c>
      <c r="O17" s="320">
        <v>19735</v>
      </c>
      <c r="P17" s="320">
        <v>274</v>
      </c>
      <c r="Q17" s="320">
        <v>1316</v>
      </c>
      <c r="R17" s="320">
        <v>1832</v>
      </c>
      <c r="S17" s="547" t="s">
        <v>859</v>
      </c>
      <c r="T17" s="306"/>
    </row>
    <row r="18" spans="1:20" s="253" customFormat="1" ht="18" customHeight="1">
      <c r="A18" s="270" t="s">
        <v>378</v>
      </c>
      <c r="B18" s="318">
        <f t="shared" si="0"/>
        <v>44558</v>
      </c>
      <c r="C18" s="318">
        <f t="shared" si="0"/>
        <v>37513</v>
      </c>
      <c r="D18" s="318">
        <f t="shared" si="0"/>
        <v>796</v>
      </c>
      <c r="E18" s="318">
        <f t="shared" si="0"/>
        <v>3447</v>
      </c>
      <c r="F18" s="318">
        <f t="shared" si="0"/>
        <v>2802</v>
      </c>
      <c r="G18" s="550" t="s">
        <v>859</v>
      </c>
      <c r="H18" s="318">
        <f t="shared" si="1"/>
        <v>22946</v>
      </c>
      <c r="I18" s="320">
        <v>19172</v>
      </c>
      <c r="J18" s="320">
        <v>162</v>
      </c>
      <c r="K18" s="320">
        <v>1696</v>
      </c>
      <c r="L18" s="320">
        <v>1916</v>
      </c>
      <c r="M18" s="550" t="s">
        <v>859</v>
      </c>
      <c r="N18" s="318">
        <f t="shared" si="2"/>
        <v>21612</v>
      </c>
      <c r="O18" s="320">
        <v>18341</v>
      </c>
      <c r="P18" s="320">
        <v>634</v>
      </c>
      <c r="Q18" s="320">
        <v>1751</v>
      </c>
      <c r="R18" s="320">
        <v>886</v>
      </c>
      <c r="S18" s="547" t="s">
        <v>859</v>
      </c>
      <c r="T18" s="306"/>
    </row>
    <row r="19" spans="1:20" s="253" customFormat="1" ht="18" customHeight="1">
      <c r="A19" s="270" t="s">
        <v>379</v>
      </c>
      <c r="B19" s="318">
        <f t="shared" si="0"/>
        <v>39048</v>
      </c>
      <c r="C19" s="318">
        <f t="shared" si="0"/>
        <v>32954</v>
      </c>
      <c r="D19" s="318">
        <f t="shared" si="0"/>
        <v>1371</v>
      </c>
      <c r="E19" s="318">
        <f t="shared" si="0"/>
        <v>3266</v>
      </c>
      <c r="F19" s="318">
        <f t="shared" si="0"/>
        <v>1457</v>
      </c>
      <c r="G19" s="550" t="s">
        <v>859</v>
      </c>
      <c r="H19" s="318">
        <f t="shared" si="1"/>
        <v>20072</v>
      </c>
      <c r="I19" s="320">
        <v>17205</v>
      </c>
      <c r="J19" s="320">
        <v>268</v>
      </c>
      <c r="K19" s="320">
        <v>1657</v>
      </c>
      <c r="L19" s="320">
        <v>942</v>
      </c>
      <c r="M19" s="550" t="s">
        <v>859</v>
      </c>
      <c r="N19" s="318">
        <f t="shared" si="2"/>
        <v>18976</v>
      </c>
      <c r="O19" s="320">
        <v>15749</v>
      </c>
      <c r="P19" s="320">
        <v>1103</v>
      </c>
      <c r="Q19" s="320">
        <v>1609</v>
      </c>
      <c r="R19" s="320">
        <v>515</v>
      </c>
      <c r="S19" s="547" t="s">
        <v>859</v>
      </c>
      <c r="T19" s="306"/>
    </row>
    <row r="20" spans="1:20" s="253" customFormat="1" ht="18" customHeight="1">
      <c r="A20" s="270" t="s">
        <v>380</v>
      </c>
      <c r="B20" s="318">
        <f t="shared" si="0"/>
        <v>28075</v>
      </c>
      <c r="C20" s="318">
        <f t="shared" si="0"/>
        <v>23556</v>
      </c>
      <c r="D20" s="318">
        <f t="shared" si="0"/>
        <v>1794</v>
      </c>
      <c r="E20" s="318">
        <f t="shared" si="0"/>
        <v>2061</v>
      </c>
      <c r="F20" s="318">
        <f t="shared" si="0"/>
        <v>664</v>
      </c>
      <c r="G20" s="550" t="s">
        <v>859</v>
      </c>
      <c r="H20" s="318">
        <f t="shared" si="1"/>
        <v>14119</v>
      </c>
      <c r="I20" s="320">
        <v>12369</v>
      </c>
      <c r="J20" s="320">
        <v>291</v>
      </c>
      <c r="K20" s="320">
        <v>1053</v>
      </c>
      <c r="L20" s="320">
        <v>406</v>
      </c>
      <c r="M20" s="550" t="s">
        <v>859</v>
      </c>
      <c r="N20" s="318">
        <f t="shared" si="2"/>
        <v>13956</v>
      </c>
      <c r="O20" s="320">
        <v>11187</v>
      </c>
      <c r="P20" s="320">
        <v>1503</v>
      </c>
      <c r="Q20" s="320">
        <v>1008</v>
      </c>
      <c r="R20" s="320">
        <v>258</v>
      </c>
      <c r="S20" s="547" t="s">
        <v>859</v>
      </c>
      <c r="T20" s="306"/>
    </row>
    <row r="21" spans="1:20" s="253" customFormat="1" ht="18" customHeight="1">
      <c r="A21" s="270" t="s">
        <v>381</v>
      </c>
      <c r="B21" s="318">
        <f t="shared" si="0"/>
        <v>24992</v>
      </c>
      <c r="C21" s="318">
        <f t="shared" si="0"/>
        <v>20530</v>
      </c>
      <c r="D21" s="318">
        <f t="shared" si="0"/>
        <v>2773</v>
      </c>
      <c r="E21" s="318">
        <f t="shared" si="0"/>
        <v>1351</v>
      </c>
      <c r="F21" s="318">
        <f t="shared" si="0"/>
        <v>338</v>
      </c>
      <c r="G21" s="550" t="s">
        <v>859</v>
      </c>
      <c r="H21" s="318">
        <f t="shared" si="1"/>
        <v>12420</v>
      </c>
      <c r="I21" s="320">
        <v>11060</v>
      </c>
      <c r="J21" s="320">
        <v>421</v>
      </c>
      <c r="K21" s="320">
        <v>729</v>
      </c>
      <c r="L21" s="320">
        <v>210</v>
      </c>
      <c r="M21" s="550" t="s">
        <v>859</v>
      </c>
      <c r="N21" s="318">
        <f t="shared" si="2"/>
        <v>12572</v>
      </c>
      <c r="O21" s="320">
        <v>9470</v>
      </c>
      <c r="P21" s="320">
        <v>2352</v>
      </c>
      <c r="Q21" s="320">
        <v>622</v>
      </c>
      <c r="R21" s="320">
        <v>128</v>
      </c>
      <c r="S21" s="547" t="s">
        <v>859</v>
      </c>
      <c r="T21" s="306"/>
    </row>
    <row r="22" spans="1:20" s="253" customFormat="1" ht="18" customHeight="1">
      <c r="A22" s="270" t="s">
        <v>382</v>
      </c>
      <c r="B22" s="318">
        <f t="shared" si="0"/>
        <v>22270</v>
      </c>
      <c r="C22" s="318">
        <f t="shared" si="0"/>
        <v>17310</v>
      </c>
      <c r="D22" s="318">
        <f t="shared" si="0"/>
        <v>3920</v>
      </c>
      <c r="E22" s="318">
        <f t="shared" si="0"/>
        <v>837</v>
      </c>
      <c r="F22" s="318">
        <f t="shared" si="0"/>
        <v>203</v>
      </c>
      <c r="G22" s="550" t="s">
        <v>859</v>
      </c>
      <c r="H22" s="318">
        <f t="shared" si="1"/>
        <v>10656</v>
      </c>
      <c r="I22" s="320">
        <v>9593</v>
      </c>
      <c r="J22" s="320">
        <v>532</v>
      </c>
      <c r="K22" s="320">
        <v>417</v>
      </c>
      <c r="L22" s="320">
        <v>114</v>
      </c>
      <c r="M22" s="550" t="s">
        <v>859</v>
      </c>
      <c r="N22" s="318">
        <f t="shared" si="2"/>
        <v>11614</v>
      </c>
      <c r="O22" s="320">
        <v>7717</v>
      </c>
      <c r="P22" s="320">
        <v>3388</v>
      </c>
      <c r="Q22" s="320">
        <v>420</v>
      </c>
      <c r="R22" s="320">
        <v>89</v>
      </c>
      <c r="S22" s="547" t="s">
        <v>859</v>
      </c>
      <c r="T22" s="306"/>
    </row>
    <row r="23" spans="1:20" s="253" customFormat="1" ht="18" customHeight="1">
      <c r="A23" s="270" t="s">
        <v>383</v>
      </c>
      <c r="B23" s="318">
        <f t="shared" si="0"/>
        <v>19831</v>
      </c>
      <c r="C23" s="318">
        <f t="shared" si="0"/>
        <v>14145</v>
      </c>
      <c r="D23" s="318">
        <f t="shared" si="0"/>
        <v>5038</v>
      </c>
      <c r="E23" s="318">
        <f t="shared" si="0"/>
        <v>512</v>
      </c>
      <c r="F23" s="318">
        <f t="shared" si="0"/>
        <v>136</v>
      </c>
      <c r="G23" s="550" t="s">
        <v>859</v>
      </c>
      <c r="H23" s="318">
        <f t="shared" si="1"/>
        <v>8804</v>
      </c>
      <c r="I23" s="320">
        <v>7880</v>
      </c>
      <c r="J23" s="320">
        <v>623</v>
      </c>
      <c r="K23" s="320">
        <v>239</v>
      </c>
      <c r="L23" s="320">
        <v>62</v>
      </c>
      <c r="M23" s="550" t="s">
        <v>859</v>
      </c>
      <c r="N23" s="318">
        <f t="shared" si="2"/>
        <v>11027</v>
      </c>
      <c r="O23" s="320">
        <v>6265</v>
      </c>
      <c r="P23" s="320">
        <v>4415</v>
      </c>
      <c r="Q23" s="320">
        <v>273</v>
      </c>
      <c r="R23" s="320">
        <v>74</v>
      </c>
      <c r="S23" s="547" t="s">
        <v>859</v>
      </c>
      <c r="T23" s="306"/>
    </row>
    <row r="24" spans="1:20" s="253" customFormat="1" ht="18" customHeight="1">
      <c r="A24" s="270" t="s">
        <v>384</v>
      </c>
      <c r="B24" s="318">
        <f t="shared" si="0"/>
        <v>15700</v>
      </c>
      <c r="C24" s="318">
        <f t="shared" si="0"/>
        <v>9209</v>
      </c>
      <c r="D24" s="318">
        <f t="shared" si="0"/>
        <v>6127</v>
      </c>
      <c r="E24" s="318">
        <f t="shared" si="0"/>
        <v>278</v>
      </c>
      <c r="F24" s="318">
        <f t="shared" si="0"/>
        <v>86</v>
      </c>
      <c r="G24" s="550" t="s">
        <v>859</v>
      </c>
      <c r="H24" s="318">
        <f t="shared" si="1"/>
        <v>6017</v>
      </c>
      <c r="I24" s="320">
        <v>5241</v>
      </c>
      <c r="J24" s="320">
        <v>657</v>
      </c>
      <c r="K24" s="320">
        <v>90</v>
      </c>
      <c r="L24" s="320">
        <v>29</v>
      </c>
      <c r="M24" s="550" t="s">
        <v>859</v>
      </c>
      <c r="N24" s="318">
        <f t="shared" si="2"/>
        <v>9683</v>
      </c>
      <c r="O24" s="320">
        <v>3968</v>
      </c>
      <c r="P24" s="320">
        <v>5470</v>
      </c>
      <c r="Q24" s="320">
        <v>188</v>
      </c>
      <c r="R24" s="320">
        <v>57</v>
      </c>
      <c r="S24" s="547" t="s">
        <v>859</v>
      </c>
      <c r="T24" s="306"/>
    </row>
    <row r="25" spans="1:20" s="253" customFormat="1" ht="18" customHeight="1">
      <c r="A25" s="270" t="s">
        <v>385</v>
      </c>
      <c r="B25" s="318">
        <f t="shared" si="0"/>
        <v>9259</v>
      </c>
      <c r="C25" s="318">
        <f t="shared" si="0"/>
        <v>3562</v>
      </c>
      <c r="D25" s="318">
        <f t="shared" si="0"/>
        <v>5531</v>
      </c>
      <c r="E25" s="318">
        <f t="shared" si="0"/>
        <v>115</v>
      </c>
      <c r="F25" s="318">
        <f t="shared" si="0"/>
        <v>51</v>
      </c>
      <c r="G25" s="550" t="s">
        <v>859</v>
      </c>
      <c r="H25" s="318">
        <f t="shared" si="1"/>
        <v>2544</v>
      </c>
      <c r="I25" s="320">
        <v>2048</v>
      </c>
      <c r="J25" s="320">
        <v>453</v>
      </c>
      <c r="K25" s="320">
        <v>32</v>
      </c>
      <c r="L25" s="320">
        <v>11</v>
      </c>
      <c r="M25" s="550" t="s">
        <v>859</v>
      </c>
      <c r="N25" s="318">
        <f t="shared" si="2"/>
        <v>6715</v>
      </c>
      <c r="O25" s="320">
        <v>1514</v>
      </c>
      <c r="P25" s="320">
        <v>5078</v>
      </c>
      <c r="Q25" s="320">
        <v>83</v>
      </c>
      <c r="R25" s="320">
        <v>40</v>
      </c>
      <c r="S25" s="547" t="s">
        <v>859</v>
      </c>
      <c r="T25" s="306"/>
    </row>
    <row r="26" spans="1:20" s="253" customFormat="1" ht="18" customHeight="1">
      <c r="A26" s="270" t="s">
        <v>386</v>
      </c>
      <c r="B26" s="318">
        <f t="shared" si="0"/>
        <v>6163</v>
      </c>
      <c r="C26" s="318">
        <f t="shared" si="0"/>
        <v>1520</v>
      </c>
      <c r="D26" s="318">
        <f t="shared" si="0"/>
        <v>4530</v>
      </c>
      <c r="E26" s="318">
        <f t="shared" si="0"/>
        <v>72</v>
      </c>
      <c r="F26" s="318">
        <f t="shared" si="0"/>
        <v>41</v>
      </c>
      <c r="G26" s="550" t="s">
        <v>859</v>
      </c>
      <c r="H26" s="318">
        <f t="shared" si="1"/>
        <v>1336</v>
      </c>
      <c r="I26" s="320">
        <v>928</v>
      </c>
      <c r="J26" s="320">
        <v>388</v>
      </c>
      <c r="K26" s="320">
        <v>10</v>
      </c>
      <c r="L26" s="320">
        <v>10</v>
      </c>
      <c r="M26" s="550" t="s">
        <v>859</v>
      </c>
      <c r="N26" s="318">
        <f t="shared" si="2"/>
        <v>4827</v>
      </c>
      <c r="O26" s="320">
        <v>592</v>
      </c>
      <c r="P26" s="320">
        <v>4142</v>
      </c>
      <c r="Q26" s="320">
        <v>62</v>
      </c>
      <c r="R26" s="320">
        <v>31</v>
      </c>
      <c r="S26" s="547" t="s">
        <v>859</v>
      </c>
      <c r="T26" s="306"/>
    </row>
    <row r="27" spans="1:20" s="253" customFormat="1" ht="18" customHeight="1">
      <c r="A27" s="273" t="s">
        <v>387</v>
      </c>
      <c r="B27" s="321">
        <f t="shared" si="0"/>
        <v>4450</v>
      </c>
      <c r="C27" s="321">
        <f t="shared" si="0"/>
        <v>532</v>
      </c>
      <c r="D27" s="321">
        <f t="shared" si="0"/>
        <v>3850</v>
      </c>
      <c r="E27" s="321">
        <f t="shared" si="0"/>
        <v>39</v>
      </c>
      <c r="F27" s="321">
        <f t="shared" si="0"/>
        <v>29</v>
      </c>
      <c r="G27" s="551" t="s">
        <v>859</v>
      </c>
      <c r="H27" s="321">
        <f t="shared" si="1"/>
        <v>716</v>
      </c>
      <c r="I27" s="322">
        <v>366</v>
      </c>
      <c r="J27" s="322">
        <v>339</v>
      </c>
      <c r="K27" s="322">
        <v>6</v>
      </c>
      <c r="L27" s="322">
        <v>5</v>
      </c>
      <c r="M27" s="551" t="s">
        <v>859</v>
      </c>
      <c r="N27" s="321">
        <f t="shared" si="2"/>
        <v>3734</v>
      </c>
      <c r="O27" s="322">
        <v>166</v>
      </c>
      <c r="P27" s="322">
        <v>3511</v>
      </c>
      <c r="Q27" s="322">
        <v>33</v>
      </c>
      <c r="R27" s="322">
        <v>24</v>
      </c>
      <c r="S27" s="548" t="s">
        <v>859</v>
      </c>
      <c r="T27" s="306"/>
    </row>
    <row r="28" spans="1:19" s="264" customFormat="1" ht="15" customHeight="1">
      <c r="A28" s="309" t="s">
        <v>388</v>
      </c>
      <c r="B28" s="261"/>
      <c r="C28" s="261"/>
      <c r="D28" s="261"/>
      <c r="L28" s="264" t="s">
        <v>879</v>
      </c>
      <c r="N28" s="310"/>
      <c r="O28" s="310"/>
      <c r="P28" s="310"/>
      <c r="Q28" s="310"/>
      <c r="R28" s="310"/>
      <c r="S28" s="311"/>
    </row>
    <row r="29" spans="1:18" s="264" customFormat="1" ht="15" customHeight="1">
      <c r="A29" s="248" t="s">
        <v>726</v>
      </c>
      <c r="L29" s="611" t="s">
        <v>878</v>
      </c>
      <c r="M29" s="612"/>
      <c r="N29" s="612"/>
      <c r="O29" s="612"/>
      <c r="P29" s="612"/>
      <c r="Q29" s="612"/>
      <c r="R29" s="612"/>
    </row>
    <row r="30" s="253" customFormat="1" ht="15" customHeight="1">
      <c r="A30" s="253" t="s">
        <v>727</v>
      </c>
    </row>
    <row r="31" s="253" customFormat="1" ht="18" customHeight="1"/>
    <row r="32" s="253" customFormat="1" ht="18" customHeight="1"/>
    <row r="33" s="253" customFormat="1" ht="18" customHeight="1"/>
    <row r="34" s="253" customFormat="1" ht="18" customHeight="1"/>
    <row r="35" s="253" customFormat="1" ht="18" customHeight="1"/>
    <row r="36" s="253" customFormat="1" ht="18" customHeight="1"/>
    <row r="37" s="253" customFormat="1" ht="18" customHeight="1"/>
    <row r="38" s="253" customFormat="1" ht="18" customHeight="1"/>
    <row r="39" s="253" customFormat="1" ht="18" customHeight="1"/>
    <row r="40" s="253" customFormat="1" ht="18" customHeight="1"/>
    <row r="41" s="253" customFormat="1" ht="18" customHeight="1"/>
    <row r="42" s="253" customFormat="1" ht="18" customHeight="1"/>
    <row r="43" s="253" customFormat="1" ht="18" customHeight="1"/>
    <row r="44" s="253" customFormat="1" ht="18" customHeight="1"/>
    <row r="45" s="253" customFormat="1" ht="18" customHeight="1"/>
    <row r="46" s="253" customFormat="1" ht="18" customHeight="1"/>
    <row r="47" s="253" customFormat="1" ht="18" customHeight="1"/>
    <row r="48" s="253" customFormat="1" ht="18" customHeight="1"/>
    <row r="49" s="253" customFormat="1" ht="18" customHeight="1"/>
    <row r="50" s="253" customFormat="1" ht="18" customHeight="1"/>
    <row r="51" s="253" customFormat="1" ht="18" customHeight="1"/>
    <row r="52" s="253" customFormat="1" ht="18" customHeight="1"/>
    <row r="53" s="253" customFormat="1" ht="18" customHeight="1"/>
    <row r="54" s="253" customFormat="1" ht="18" customHeight="1"/>
    <row r="55" s="253" customFormat="1" ht="18" customHeight="1"/>
    <row r="56" s="253" customFormat="1" ht="18" customHeight="1"/>
    <row r="57" s="253" customFormat="1" ht="18" customHeight="1"/>
    <row r="58" s="253" customFormat="1" ht="18" customHeight="1"/>
    <row r="59" s="253" customFormat="1" ht="18" customHeight="1"/>
    <row r="60" s="253" customFormat="1" ht="18" customHeight="1"/>
    <row r="61" s="253" customFormat="1" ht="18" customHeight="1"/>
    <row r="62" s="253" customFormat="1" ht="18" customHeight="1"/>
    <row r="63" s="253" customFormat="1" ht="18" customHeight="1"/>
    <row r="64" s="253" customFormat="1" ht="18" customHeight="1"/>
    <row r="65" s="253" customFormat="1" ht="18" customHeight="1"/>
    <row r="66" s="253" customFormat="1" ht="18" customHeight="1"/>
    <row r="67" s="253" customFormat="1" ht="18" customHeight="1"/>
    <row r="68" s="253" customFormat="1" ht="18" customHeight="1"/>
    <row r="69" s="253" customFormat="1" ht="18" customHeight="1"/>
    <row r="70" s="253" customFormat="1" ht="18" customHeight="1"/>
    <row r="71" s="253" customFormat="1" ht="18" customHeight="1"/>
    <row r="72" s="253" customFormat="1" ht="18" customHeight="1"/>
    <row r="73" s="253" customFormat="1" ht="18" customHeight="1"/>
    <row r="74" s="253" customFormat="1" ht="18" customHeight="1"/>
    <row r="75" s="253" customFormat="1" ht="18" customHeight="1"/>
    <row r="76" s="253" customFormat="1" ht="18" customHeight="1"/>
    <row r="77" s="253" customFormat="1" ht="18" customHeight="1"/>
    <row r="78" s="253" customFormat="1" ht="18" customHeight="1"/>
    <row r="79" s="253" customFormat="1" ht="18" customHeight="1"/>
    <row r="80" s="253" customFormat="1" ht="18" customHeight="1"/>
    <row r="81" s="253" customFormat="1" ht="18" customHeight="1"/>
    <row r="82" s="253" customFormat="1" ht="18" customHeight="1"/>
    <row r="83" s="253" customFormat="1" ht="18" customHeight="1"/>
    <row r="84" s="253" customFormat="1" ht="18" customHeight="1"/>
    <row r="85" s="253" customFormat="1" ht="18" customHeight="1"/>
    <row r="86" s="253" customFormat="1" ht="18" customHeight="1"/>
    <row r="87" s="253" customFormat="1" ht="18" customHeight="1"/>
    <row r="88" s="253" customFormat="1" ht="18" customHeight="1"/>
    <row r="89" s="253" customFormat="1" ht="18" customHeight="1"/>
    <row r="90" s="253" customFormat="1" ht="18" customHeight="1"/>
    <row r="91" s="253" customFormat="1" ht="18" customHeight="1"/>
    <row r="92" s="253" customFormat="1" ht="18" customHeight="1"/>
    <row r="93" s="253" customFormat="1" ht="18" customHeight="1"/>
    <row r="94" s="253" customFormat="1" ht="18" customHeight="1"/>
    <row r="95" s="253" customFormat="1" ht="18" customHeight="1"/>
    <row r="96" s="253" customFormat="1" ht="18" customHeight="1"/>
    <row r="97" s="253" customFormat="1" ht="18" customHeight="1"/>
    <row r="98" s="253" customFormat="1" ht="18" customHeight="1"/>
    <row r="99" s="253" customFormat="1" ht="18" customHeight="1"/>
    <row r="100" s="253" customFormat="1" ht="18" customHeight="1"/>
    <row r="101" s="253" customFormat="1" ht="18" customHeight="1"/>
    <row r="102" s="253" customFormat="1" ht="18" customHeight="1"/>
    <row r="103" s="253" customFormat="1" ht="18" customHeight="1"/>
    <row r="104" s="253" customFormat="1" ht="18" customHeight="1"/>
    <row r="105" s="253" customFormat="1" ht="18" customHeight="1"/>
    <row r="106" s="253" customFormat="1" ht="18" customHeight="1"/>
    <row r="107" s="253" customFormat="1" ht="18" customHeight="1"/>
    <row r="108" s="253" customFormat="1" ht="18" customHeight="1"/>
    <row r="109" s="253" customFormat="1" ht="18" customHeight="1"/>
    <row r="110" s="253" customFormat="1" ht="18" customHeight="1"/>
    <row r="111" s="253" customFormat="1" ht="18" customHeight="1"/>
    <row r="112" s="253" customFormat="1" ht="18" customHeight="1"/>
    <row r="113" s="253" customFormat="1" ht="18" customHeight="1"/>
    <row r="114" s="253" customFormat="1" ht="18" customHeight="1"/>
    <row r="115" s="253" customFormat="1" ht="18" customHeight="1"/>
    <row r="116" s="253" customFormat="1" ht="18" customHeight="1"/>
    <row r="117" s="253" customFormat="1" ht="18" customHeight="1"/>
    <row r="118" s="253" customFormat="1" ht="18" customHeight="1"/>
    <row r="119" s="253" customFormat="1" ht="18" customHeight="1"/>
    <row r="120" s="253" customFormat="1" ht="18" customHeight="1"/>
    <row r="121" s="253" customFormat="1" ht="18" customHeight="1"/>
    <row r="122" s="253" customFormat="1" ht="18" customHeight="1"/>
    <row r="123" s="253" customFormat="1" ht="18" customHeight="1"/>
    <row r="124" s="253" customFormat="1" ht="18" customHeight="1"/>
    <row r="125" s="253" customFormat="1" ht="18" customHeight="1"/>
    <row r="126" s="253" customFormat="1" ht="18" customHeight="1"/>
    <row r="127" s="253" customFormat="1" ht="18" customHeight="1"/>
    <row r="128" s="253" customFormat="1" ht="18" customHeight="1"/>
    <row r="129" s="253" customFormat="1" ht="18" customHeight="1"/>
    <row r="130" s="253" customFormat="1" ht="18" customHeight="1"/>
    <row r="131" s="253" customFormat="1" ht="18" customHeight="1"/>
    <row r="132" s="253" customFormat="1" ht="18" customHeight="1"/>
    <row r="133" s="253" customFormat="1" ht="18" customHeight="1"/>
    <row r="134" s="253" customFormat="1" ht="18" customHeight="1"/>
    <row r="135" s="253" customFormat="1" ht="18" customHeight="1"/>
    <row r="136" s="253" customFormat="1" ht="18" customHeight="1"/>
    <row r="137" s="253" customFormat="1" ht="18" customHeight="1"/>
    <row r="138" s="253" customFormat="1" ht="18" customHeight="1"/>
    <row r="139" s="253" customFormat="1" ht="18" customHeight="1"/>
    <row r="140" s="253" customFormat="1" ht="18" customHeight="1"/>
    <row r="141" s="253" customFormat="1" ht="18" customHeight="1"/>
    <row r="142" s="253" customFormat="1" ht="18" customHeight="1"/>
    <row r="143" s="253" customFormat="1" ht="18" customHeight="1"/>
    <row r="144" s="253" customFormat="1" ht="18" customHeight="1"/>
    <row r="145" s="253" customFormat="1" ht="18" customHeight="1"/>
    <row r="146" s="253" customFormat="1" ht="18" customHeight="1"/>
    <row r="147" s="253" customFormat="1" ht="18" customHeight="1"/>
    <row r="148" s="253" customFormat="1" ht="18" customHeight="1"/>
    <row r="149" s="253" customFormat="1" ht="18" customHeight="1"/>
    <row r="150" s="253" customFormat="1" ht="18" customHeight="1"/>
    <row r="151" s="253" customFormat="1" ht="18" customHeight="1"/>
    <row r="152" s="253" customFormat="1" ht="18" customHeight="1"/>
    <row r="153" s="253" customFormat="1" ht="18" customHeight="1"/>
    <row r="154" s="253" customFormat="1" ht="18" customHeight="1"/>
    <row r="155" s="253" customFormat="1" ht="18" customHeight="1"/>
    <row r="156" s="253" customFormat="1" ht="18" customHeight="1"/>
    <row r="157" s="253" customFormat="1" ht="18" customHeight="1"/>
    <row r="158" s="253" customFormat="1" ht="18" customHeight="1"/>
    <row r="159" s="253" customFormat="1" ht="18" customHeight="1"/>
    <row r="160" s="253" customFormat="1" ht="18" customHeight="1"/>
    <row r="161" s="253" customFormat="1" ht="18" customHeight="1"/>
    <row r="162" s="253" customFormat="1" ht="18" customHeight="1"/>
    <row r="163" s="253" customFormat="1" ht="18" customHeight="1"/>
    <row r="164" s="253" customFormat="1" ht="18" customHeight="1"/>
    <row r="165" s="253" customFormat="1" ht="18" customHeight="1"/>
    <row r="166" s="253" customFormat="1" ht="18" customHeight="1"/>
    <row r="167" s="253" customFormat="1" ht="18" customHeight="1"/>
    <row r="168" s="253" customFormat="1" ht="18" customHeight="1"/>
    <row r="169" s="253" customFormat="1" ht="18" customHeight="1"/>
    <row r="170" s="253" customFormat="1" ht="18" customHeight="1"/>
    <row r="171" s="253" customFormat="1" ht="18" customHeight="1"/>
    <row r="172" s="253" customFormat="1" ht="18" customHeight="1"/>
    <row r="173" s="253" customFormat="1" ht="18" customHeight="1"/>
    <row r="174" s="253" customFormat="1" ht="18" customHeight="1"/>
    <row r="175" s="253" customFormat="1" ht="18" customHeight="1"/>
    <row r="176" s="253" customFormat="1" ht="18" customHeight="1"/>
    <row r="177" s="253" customFormat="1" ht="18" customHeight="1"/>
    <row r="178" s="253" customFormat="1" ht="18" customHeight="1"/>
    <row r="179" s="253" customFormat="1" ht="18" customHeight="1"/>
    <row r="180" s="253" customFormat="1" ht="18" customHeight="1"/>
    <row r="181" s="253" customFormat="1" ht="18" customHeight="1"/>
    <row r="182" s="253" customFormat="1" ht="18" customHeight="1"/>
    <row r="183" s="253" customFormat="1" ht="18" customHeight="1"/>
    <row r="184" s="253" customFormat="1" ht="18" customHeight="1"/>
    <row r="185" s="253" customFormat="1" ht="18" customHeight="1"/>
    <row r="186" s="253" customFormat="1" ht="18" customHeight="1"/>
    <row r="187" s="253" customFormat="1" ht="18" customHeight="1"/>
    <row r="188" s="253" customFormat="1" ht="18" customHeight="1"/>
    <row r="189" s="253" customFormat="1" ht="18" customHeight="1"/>
    <row r="190" s="253" customFormat="1" ht="18" customHeight="1"/>
    <row r="191" s="253" customFormat="1" ht="18" customHeight="1"/>
    <row r="192" s="253" customFormat="1" ht="18" customHeight="1"/>
    <row r="193" s="253" customFormat="1" ht="18" customHeight="1"/>
    <row r="194" s="253" customFormat="1" ht="18" customHeight="1"/>
    <row r="195" s="253" customFormat="1" ht="18" customHeight="1"/>
    <row r="196" s="253" customFormat="1" ht="18" customHeight="1"/>
    <row r="197" s="253" customFormat="1" ht="18" customHeight="1"/>
    <row r="198" s="253" customFormat="1" ht="18" customHeight="1"/>
    <row r="199" s="253" customFormat="1" ht="18" customHeight="1"/>
    <row r="200" s="253" customFormat="1" ht="18" customHeight="1"/>
    <row r="201" s="253" customFormat="1" ht="18" customHeight="1"/>
    <row r="202" s="253" customFormat="1" ht="18" customHeight="1"/>
    <row r="203" s="253" customFormat="1" ht="18" customHeight="1"/>
    <row r="204" s="253" customFormat="1" ht="18" customHeight="1"/>
    <row r="205" s="253" customFormat="1" ht="18" customHeight="1"/>
    <row r="206" s="253" customFormat="1" ht="18" customHeight="1"/>
    <row r="207" s="253" customFormat="1" ht="18" customHeight="1"/>
    <row r="208" s="253" customFormat="1" ht="18" customHeight="1"/>
    <row r="209" s="253" customFormat="1" ht="18" customHeight="1"/>
    <row r="210" s="253" customFormat="1" ht="18" customHeight="1"/>
    <row r="211" s="253" customFormat="1" ht="18" customHeight="1"/>
    <row r="212" s="253" customFormat="1" ht="18" customHeight="1"/>
    <row r="213" s="253" customFormat="1" ht="18" customHeight="1"/>
    <row r="214" s="253" customFormat="1" ht="18" customHeight="1"/>
    <row r="215" s="253" customFormat="1" ht="18" customHeight="1"/>
    <row r="216" s="253" customFormat="1" ht="18" customHeight="1"/>
    <row r="217" s="253" customFormat="1" ht="18" customHeight="1"/>
    <row r="218" s="253" customFormat="1" ht="18" customHeight="1"/>
    <row r="219" s="253" customFormat="1" ht="18" customHeight="1"/>
    <row r="220" s="253" customFormat="1" ht="18" customHeight="1"/>
    <row r="221" s="253" customFormat="1" ht="18" customHeight="1"/>
    <row r="222" s="253" customFormat="1" ht="18" customHeight="1"/>
    <row r="223" s="253" customFormat="1" ht="18" customHeight="1"/>
    <row r="224" s="253" customFormat="1" ht="18" customHeight="1"/>
    <row r="225" s="253" customFormat="1" ht="18" customHeight="1"/>
    <row r="226" s="253" customFormat="1" ht="18" customHeight="1"/>
    <row r="227" s="253" customFormat="1" ht="18" customHeight="1"/>
    <row r="228" s="253" customFormat="1" ht="18" customHeight="1"/>
    <row r="229" s="253" customFormat="1" ht="18" customHeight="1"/>
    <row r="230" s="253" customFormat="1" ht="18" customHeight="1"/>
    <row r="231" s="253" customFormat="1" ht="18" customHeight="1"/>
    <row r="232" s="253" customFormat="1" ht="18" customHeight="1"/>
    <row r="233" s="253" customFormat="1" ht="18" customHeight="1"/>
    <row r="234" s="253" customFormat="1" ht="18" customHeight="1"/>
    <row r="235" s="253" customFormat="1" ht="18" customHeight="1"/>
    <row r="236" s="253" customFormat="1" ht="18" customHeight="1"/>
    <row r="237" s="253" customFormat="1" ht="18" customHeight="1"/>
    <row r="238" s="253" customFormat="1" ht="18" customHeight="1"/>
    <row r="239" s="253" customFormat="1" ht="18" customHeight="1"/>
    <row r="240" s="253" customFormat="1" ht="18" customHeight="1"/>
    <row r="241" s="253" customFormat="1" ht="18" customHeight="1"/>
    <row r="242" s="253" customFormat="1" ht="18" customHeight="1"/>
    <row r="243" s="253" customFormat="1" ht="18" customHeight="1"/>
    <row r="244" s="253" customFormat="1" ht="18" customHeight="1"/>
    <row r="245" s="253" customFormat="1" ht="18" customHeight="1"/>
    <row r="246" s="253" customFormat="1" ht="18" customHeight="1"/>
    <row r="247" s="253" customFormat="1" ht="18" customHeight="1"/>
    <row r="248" s="253" customFormat="1" ht="18" customHeight="1"/>
    <row r="249" s="253" customFormat="1" ht="18" customHeight="1"/>
    <row r="250" s="253" customFormat="1" ht="18" customHeight="1"/>
    <row r="251" s="253" customFormat="1" ht="18" customHeight="1"/>
    <row r="252" s="253" customFormat="1" ht="18" customHeight="1"/>
    <row r="253" s="253" customFormat="1" ht="18" customHeight="1"/>
    <row r="254" s="253" customFormat="1" ht="18" customHeight="1"/>
    <row r="255" s="253" customFormat="1" ht="18" customHeight="1"/>
    <row r="256" s="253" customFormat="1" ht="18" customHeight="1"/>
    <row r="257" s="253" customFormat="1" ht="18" customHeight="1"/>
    <row r="258" s="253" customFormat="1" ht="18" customHeight="1"/>
    <row r="259" s="253" customFormat="1" ht="18" customHeight="1"/>
    <row r="260" s="253" customFormat="1" ht="18" customHeight="1"/>
    <row r="261" s="253" customFormat="1" ht="18" customHeight="1"/>
    <row r="262" s="253" customFormat="1" ht="18" customHeight="1"/>
    <row r="263" s="253" customFormat="1" ht="18" customHeight="1"/>
    <row r="264" s="253" customFormat="1" ht="18" customHeight="1"/>
    <row r="265" s="253" customFormat="1" ht="18" customHeight="1"/>
    <row r="266" s="253" customFormat="1" ht="18" customHeight="1"/>
    <row r="267" s="253" customFormat="1" ht="18" customHeight="1"/>
    <row r="268" s="253" customFormat="1" ht="18" customHeight="1"/>
    <row r="269" s="253" customFormat="1" ht="18" customHeight="1"/>
    <row r="270" s="253" customFormat="1" ht="18" customHeight="1"/>
    <row r="271" s="253" customFormat="1" ht="18" customHeight="1"/>
    <row r="272" s="253" customFormat="1" ht="18" customHeight="1"/>
    <row r="273" s="253" customFormat="1" ht="18" customHeight="1"/>
    <row r="274" s="253" customFormat="1" ht="18" customHeight="1"/>
    <row r="275" s="253" customFormat="1" ht="18" customHeight="1"/>
    <row r="276" s="253" customFormat="1" ht="18" customHeight="1"/>
    <row r="277" s="253" customFormat="1" ht="18" customHeight="1"/>
    <row r="278" s="253" customFormat="1" ht="18" customHeight="1"/>
    <row r="279" s="253" customFormat="1" ht="18" customHeight="1"/>
    <row r="280" s="253" customFormat="1" ht="18" customHeight="1"/>
    <row r="281" s="253" customFormat="1" ht="18" customHeight="1"/>
    <row r="282" s="253" customFormat="1" ht="18" customHeight="1"/>
    <row r="283" s="253" customFormat="1" ht="18" customHeight="1"/>
    <row r="284" s="253" customFormat="1" ht="18" customHeight="1"/>
    <row r="285" s="253" customFormat="1" ht="18" customHeight="1"/>
    <row r="286" s="253" customFormat="1" ht="18" customHeight="1"/>
    <row r="287" s="253" customFormat="1" ht="18" customHeight="1"/>
    <row r="288" s="253" customFormat="1" ht="18" customHeight="1"/>
    <row r="289" s="253" customFormat="1" ht="18" customHeight="1"/>
    <row r="290" s="253" customFormat="1" ht="18" customHeight="1"/>
    <row r="291" s="253" customFormat="1" ht="18" customHeight="1"/>
    <row r="292" s="253" customFormat="1" ht="18" customHeight="1"/>
    <row r="293" s="253" customFormat="1" ht="18" customHeight="1"/>
    <row r="294" s="253" customFormat="1" ht="18" customHeight="1"/>
    <row r="295" s="253" customFormat="1" ht="18" customHeight="1"/>
    <row r="296" s="253" customFormat="1" ht="18" customHeight="1"/>
    <row r="297" s="253" customFormat="1" ht="18" customHeight="1"/>
    <row r="298" s="253" customFormat="1" ht="18" customHeight="1"/>
    <row r="299" s="253" customFormat="1" ht="18" customHeight="1"/>
    <row r="300" s="253" customFormat="1" ht="18" customHeight="1"/>
    <row r="301" s="253" customFormat="1" ht="18" customHeight="1"/>
    <row r="302" s="253" customFormat="1" ht="18" customHeight="1"/>
    <row r="303" s="253" customFormat="1" ht="18" customHeight="1"/>
    <row r="304" s="253" customFormat="1" ht="18" customHeight="1"/>
    <row r="305" s="253" customFormat="1" ht="18" customHeight="1"/>
    <row r="306" s="253" customFormat="1" ht="18" customHeight="1"/>
    <row r="307" s="253" customFormat="1" ht="18" customHeight="1"/>
    <row r="308" s="253" customFormat="1" ht="18" customHeight="1"/>
    <row r="309" s="253" customFormat="1" ht="18" customHeight="1"/>
    <row r="310" s="253" customFormat="1" ht="18" customHeight="1"/>
    <row r="311" s="253" customFormat="1" ht="18" customHeight="1"/>
    <row r="312" s="253" customFormat="1" ht="18" customHeight="1"/>
    <row r="313" s="253" customFormat="1" ht="18" customHeight="1"/>
    <row r="314" s="253" customFormat="1" ht="18" customHeight="1"/>
    <row r="315" s="253" customFormat="1" ht="18" customHeight="1"/>
    <row r="316" s="253" customFormat="1" ht="18" customHeight="1"/>
    <row r="317" s="253" customFormat="1" ht="18" customHeight="1"/>
    <row r="318" s="253" customFormat="1" ht="18" customHeight="1"/>
    <row r="319" s="253" customFormat="1" ht="18" customHeight="1"/>
    <row r="320" s="253" customFormat="1" ht="18" customHeight="1"/>
    <row r="321" s="253" customFormat="1" ht="18" customHeight="1"/>
    <row r="322" s="253" customFormat="1" ht="18" customHeight="1"/>
    <row r="323" s="253" customFormat="1" ht="18" customHeight="1"/>
    <row r="324" s="253" customFormat="1" ht="18" customHeight="1"/>
    <row r="325" s="253" customFormat="1" ht="18" customHeight="1"/>
    <row r="326" s="253" customFormat="1" ht="18" customHeight="1"/>
    <row r="327" s="253" customFormat="1" ht="18" customHeight="1"/>
    <row r="328" s="253" customFormat="1" ht="18" customHeight="1"/>
    <row r="329" s="253" customFormat="1" ht="18" customHeight="1"/>
    <row r="330" s="253" customFormat="1" ht="18" customHeight="1"/>
    <row r="331" s="253" customFormat="1" ht="18" customHeight="1"/>
    <row r="332" s="253" customFormat="1" ht="18" customHeight="1"/>
    <row r="333" s="253" customFormat="1" ht="18" customHeight="1"/>
    <row r="334" s="253" customFormat="1" ht="18" customHeight="1"/>
    <row r="335" s="253" customFormat="1" ht="18" customHeight="1"/>
    <row r="336" s="253" customFormat="1" ht="18" customHeight="1"/>
    <row r="337" s="253" customFormat="1" ht="18" customHeight="1"/>
    <row r="338" s="253" customFormat="1" ht="18" customHeight="1"/>
    <row r="339" s="253" customFormat="1" ht="18" customHeight="1"/>
    <row r="340" s="253" customFormat="1" ht="18" customHeight="1"/>
    <row r="341" s="253" customFormat="1" ht="18" customHeight="1"/>
    <row r="342" s="253" customFormat="1" ht="18" customHeight="1"/>
    <row r="343" s="253" customFormat="1" ht="18" customHeight="1"/>
    <row r="344" s="253" customFormat="1" ht="18" customHeight="1"/>
    <row r="345" s="253" customFormat="1" ht="18" customHeight="1"/>
    <row r="346" s="253" customFormat="1" ht="18" customHeight="1"/>
    <row r="347" s="253" customFormat="1" ht="18" customHeight="1"/>
    <row r="348" s="253" customFormat="1" ht="18" customHeight="1"/>
    <row r="349" s="253" customFormat="1" ht="18" customHeight="1"/>
    <row r="350" s="253" customFormat="1" ht="18" customHeight="1"/>
    <row r="351" s="253" customFormat="1" ht="18" customHeight="1"/>
    <row r="352" s="253" customFormat="1" ht="18" customHeight="1"/>
    <row r="353" s="253" customFormat="1" ht="18" customHeight="1"/>
    <row r="354" s="253" customFormat="1" ht="18" customHeight="1"/>
    <row r="355" s="253" customFormat="1" ht="18" customHeight="1"/>
    <row r="356" s="253" customFormat="1" ht="18" customHeight="1"/>
    <row r="357" s="253" customFormat="1" ht="18" customHeight="1"/>
    <row r="358" s="253" customFormat="1" ht="18" customHeight="1"/>
    <row r="359" s="253" customFormat="1" ht="18" customHeight="1"/>
    <row r="360" s="253" customFormat="1" ht="18" customHeight="1"/>
    <row r="361" s="253" customFormat="1" ht="18" customHeight="1"/>
    <row r="362" s="253" customFormat="1" ht="18" customHeight="1"/>
    <row r="363" s="253" customFormat="1" ht="18" customHeight="1"/>
    <row r="364" s="253" customFormat="1" ht="18" customHeight="1"/>
    <row r="365" s="253" customFormat="1" ht="18" customHeight="1"/>
    <row r="366" s="253" customFormat="1" ht="18" customHeight="1"/>
    <row r="367" s="253" customFormat="1" ht="18" customHeight="1"/>
    <row r="368" s="253" customFormat="1" ht="18" customHeight="1"/>
    <row r="369" s="253" customFormat="1" ht="18" customHeight="1"/>
    <row r="370" s="253" customFormat="1" ht="18" customHeight="1"/>
    <row r="371" s="253" customFormat="1" ht="18" customHeight="1"/>
    <row r="372" s="253" customFormat="1" ht="18" customHeight="1"/>
    <row r="373" s="253" customFormat="1" ht="18" customHeight="1"/>
    <row r="374" s="253" customFormat="1" ht="18" customHeight="1"/>
    <row r="375" s="253" customFormat="1" ht="18" customHeight="1"/>
    <row r="376" s="253" customFormat="1" ht="18" customHeight="1"/>
    <row r="377" s="253" customFormat="1" ht="18" customHeight="1"/>
    <row r="378" s="253" customFormat="1" ht="18" customHeight="1"/>
    <row r="379" s="253" customFormat="1" ht="18" customHeight="1"/>
    <row r="380" s="253" customFormat="1" ht="18" customHeight="1"/>
    <row r="381" s="253" customFormat="1" ht="18" customHeight="1"/>
    <row r="382" s="253" customFormat="1" ht="18" customHeight="1"/>
    <row r="383" s="253" customFormat="1" ht="18" customHeight="1"/>
    <row r="384" s="253" customFormat="1" ht="18" customHeight="1"/>
    <row r="385" s="253" customFormat="1" ht="18" customHeight="1"/>
    <row r="386" s="253" customFormat="1" ht="18" customHeight="1"/>
    <row r="387" s="253" customFormat="1" ht="18" customHeight="1"/>
    <row r="388" s="253" customFormat="1" ht="18" customHeight="1"/>
    <row r="389" s="253" customFormat="1" ht="18" customHeight="1"/>
    <row r="390" s="253" customFormat="1" ht="18" customHeight="1"/>
    <row r="391" s="253" customFormat="1" ht="18" customHeight="1"/>
    <row r="392" s="253" customFormat="1" ht="18" customHeight="1"/>
    <row r="393" s="253" customFormat="1" ht="18" customHeight="1"/>
    <row r="394" s="253" customFormat="1" ht="18" customHeight="1"/>
    <row r="395" s="253" customFormat="1" ht="18" customHeight="1"/>
    <row r="396" s="253" customFormat="1" ht="18" customHeight="1"/>
    <row r="397" s="253" customFormat="1" ht="18" customHeight="1"/>
    <row r="398" s="253" customFormat="1" ht="18" customHeight="1"/>
    <row r="399" s="253" customFormat="1" ht="18" customHeight="1"/>
    <row r="400" s="253" customFormat="1" ht="18" customHeight="1"/>
    <row r="401" s="253" customFormat="1" ht="18" customHeight="1"/>
    <row r="402" s="253" customFormat="1" ht="18" customHeight="1"/>
    <row r="403" s="253" customFormat="1" ht="18" customHeight="1"/>
    <row r="404" s="253" customFormat="1" ht="18" customHeight="1"/>
    <row r="405" s="253" customFormat="1" ht="18" customHeight="1"/>
    <row r="406" s="253" customFormat="1" ht="18" customHeight="1"/>
    <row r="407" s="253" customFormat="1" ht="18" customHeight="1"/>
    <row r="408" s="253" customFormat="1" ht="18" customHeight="1"/>
    <row r="409" s="253" customFormat="1" ht="18" customHeight="1"/>
    <row r="410" s="253" customFormat="1" ht="18" customHeight="1"/>
    <row r="411" s="253" customFormat="1" ht="18" customHeight="1"/>
    <row r="412" s="253" customFormat="1" ht="18" customHeight="1"/>
    <row r="413" s="253" customFormat="1" ht="18" customHeight="1"/>
    <row r="414" s="253" customFormat="1" ht="18" customHeight="1"/>
    <row r="415" s="253" customFormat="1" ht="18" customHeight="1"/>
    <row r="416" s="253" customFormat="1" ht="18" customHeight="1"/>
    <row r="417" s="253" customFormat="1" ht="18" customHeight="1"/>
    <row r="418" s="253" customFormat="1" ht="18" customHeight="1"/>
    <row r="419" s="253" customFormat="1" ht="18" customHeight="1"/>
    <row r="420" s="253" customFormat="1" ht="18" customHeight="1"/>
    <row r="421" s="253" customFormat="1" ht="18" customHeight="1"/>
    <row r="422" s="253" customFormat="1" ht="18" customHeight="1"/>
    <row r="423" s="253" customFormat="1" ht="18" customHeight="1"/>
    <row r="424" s="253" customFormat="1" ht="18" customHeight="1"/>
    <row r="425" s="253" customFormat="1" ht="18" customHeight="1"/>
    <row r="426" s="253" customFormat="1" ht="18" customHeight="1"/>
    <row r="427" s="253" customFormat="1" ht="18" customHeight="1"/>
    <row r="428" s="253" customFormat="1" ht="18" customHeight="1"/>
    <row r="429" s="253" customFormat="1" ht="18" customHeight="1"/>
    <row r="430" s="253" customFormat="1" ht="18" customHeight="1"/>
    <row r="431" s="253" customFormat="1" ht="18" customHeight="1"/>
    <row r="432" s="253" customFormat="1" ht="18" customHeight="1"/>
    <row r="433" s="253" customFormat="1" ht="18" customHeight="1"/>
    <row r="434" s="253" customFormat="1" ht="18" customHeight="1"/>
    <row r="435" s="253" customFormat="1" ht="18" customHeight="1"/>
    <row r="436" s="253" customFormat="1" ht="18" customHeight="1"/>
    <row r="437" s="253" customFormat="1" ht="18" customHeight="1"/>
    <row r="438" s="253" customFormat="1" ht="18" customHeight="1"/>
    <row r="439" s="253" customFormat="1" ht="18" customHeight="1"/>
    <row r="440" s="253" customFormat="1" ht="18" customHeight="1"/>
    <row r="441" s="253" customFormat="1" ht="18" customHeight="1"/>
    <row r="442" s="253" customFormat="1" ht="18" customHeight="1"/>
    <row r="443" s="253" customFormat="1" ht="18" customHeight="1"/>
    <row r="444" s="253" customFormat="1" ht="18" customHeight="1"/>
    <row r="445" s="253" customFormat="1" ht="18" customHeight="1"/>
    <row r="446" s="253" customFormat="1" ht="18" customHeight="1"/>
    <row r="447" s="253" customFormat="1" ht="18" customHeight="1"/>
    <row r="448" s="253" customFormat="1" ht="18" customHeight="1"/>
    <row r="449" s="253" customFormat="1" ht="18" customHeight="1"/>
    <row r="450" s="253" customFormat="1" ht="18" customHeight="1"/>
    <row r="451" s="253" customFormat="1" ht="18" customHeight="1"/>
    <row r="452" s="253" customFormat="1" ht="18" customHeight="1"/>
    <row r="453" s="253" customFormat="1" ht="18" customHeight="1"/>
    <row r="454" s="253" customFormat="1" ht="18" customHeight="1"/>
    <row r="455" s="253" customFormat="1" ht="18" customHeight="1"/>
    <row r="456" s="253" customFormat="1" ht="18" customHeight="1"/>
    <row r="457" s="253" customFormat="1" ht="18" customHeight="1"/>
    <row r="458" s="253" customFormat="1" ht="18" customHeight="1"/>
    <row r="459" s="253" customFormat="1" ht="18" customHeight="1"/>
    <row r="460" s="253" customFormat="1" ht="18" customHeight="1"/>
    <row r="461" s="253" customFormat="1" ht="18" customHeight="1"/>
    <row r="462" s="253" customFormat="1" ht="18" customHeight="1"/>
    <row r="463" s="253" customFormat="1" ht="18" customHeight="1"/>
    <row r="464" s="253" customFormat="1" ht="18" customHeight="1"/>
    <row r="465" s="253" customFormat="1" ht="18" customHeight="1"/>
    <row r="466" s="253" customFormat="1" ht="18" customHeight="1"/>
    <row r="467" s="253" customFormat="1" ht="18" customHeight="1"/>
    <row r="468" s="253" customFormat="1" ht="18" customHeight="1"/>
    <row r="469" s="253" customFormat="1" ht="18" customHeight="1"/>
    <row r="470" s="253" customFormat="1" ht="18" customHeight="1"/>
    <row r="471" s="253" customFormat="1" ht="18" customHeight="1"/>
    <row r="472" s="253" customFormat="1" ht="18" customHeight="1"/>
    <row r="473" s="253" customFormat="1" ht="18" customHeight="1"/>
    <row r="474" s="253" customFormat="1" ht="18" customHeight="1"/>
    <row r="475" s="253" customFormat="1" ht="18" customHeight="1"/>
    <row r="476" s="253" customFormat="1" ht="18" customHeight="1"/>
    <row r="477" s="253" customFormat="1" ht="18" customHeight="1"/>
    <row r="478" s="253" customFormat="1" ht="18" customHeight="1"/>
    <row r="479" s="253" customFormat="1" ht="18" customHeight="1"/>
    <row r="480" s="253" customFormat="1" ht="18" customHeight="1"/>
    <row r="481" s="253" customFormat="1" ht="18" customHeight="1"/>
    <row r="482" s="253" customFormat="1" ht="18" customHeight="1"/>
    <row r="483" s="253" customFormat="1" ht="18" customHeight="1"/>
    <row r="484" s="253" customFormat="1" ht="18" customHeight="1"/>
    <row r="485" s="253" customFormat="1" ht="18" customHeight="1"/>
    <row r="486" s="253" customFormat="1" ht="18" customHeight="1"/>
    <row r="487" s="253" customFormat="1" ht="18" customHeight="1"/>
    <row r="488" s="253" customFormat="1" ht="18" customHeight="1"/>
    <row r="489" s="253" customFormat="1" ht="18" customHeight="1"/>
    <row r="490" s="253" customFormat="1" ht="18" customHeight="1"/>
    <row r="491" s="253" customFormat="1" ht="18" customHeight="1"/>
    <row r="492" s="253" customFormat="1" ht="18" customHeight="1"/>
    <row r="493" s="253" customFormat="1" ht="18" customHeight="1"/>
    <row r="494" s="253" customFormat="1" ht="18" customHeight="1"/>
    <row r="495" s="253" customFormat="1" ht="18" customHeight="1"/>
    <row r="496" s="253" customFormat="1" ht="18" customHeight="1"/>
    <row r="497" s="253" customFormat="1" ht="18" customHeight="1"/>
    <row r="498" s="253" customFormat="1" ht="18" customHeight="1"/>
    <row r="499" s="253" customFormat="1" ht="18" customHeight="1"/>
    <row r="500" s="253" customFormat="1" ht="18" customHeight="1"/>
    <row r="501" s="253" customFormat="1" ht="18" customHeight="1"/>
    <row r="502" s="253" customFormat="1" ht="18" customHeight="1"/>
    <row r="503" s="253" customFormat="1" ht="18" customHeight="1"/>
    <row r="504" s="253" customFormat="1" ht="18" customHeight="1"/>
    <row r="505" s="253" customFormat="1" ht="18" customHeight="1"/>
    <row r="506" s="253" customFormat="1" ht="18" customHeight="1"/>
    <row r="507" s="253" customFormat="1" ht="18" customHeight="1"/>
    <row r="508" s="253" customFormat="1" ht="18" customHeight="1"/>
    <row r="509" s="253" customFormat="1" ht="18" customHeight="1"/>
    <row r="510" s="253" customFormat="1" ht="18" customHeight="1"/>
    <row r="511" s="253" customFormat="1" ht="18" customHeight="1"/>
    <row r="512" s="253" customFormat="1" ht="18" customHeight="1"/>
    <row r="513" s="253" customFormat="1" ht="18" customHeight="1"/>
    <row r="514" s="253" customFormat="1" ht="18" customHeight="1"/>
    <row r="515" s="253" customFormat="1" ht="18" customHeight="1"/>
    <row r="516" s="253" customFormat="1" ht="18" customHeight="1"/>
    <row r="517" s="253" customFormat="1" ht="18" customHeight="1"/>
    <row r="518" s="253" customFormat="1" ht="18" customHeight="1"/>
    <row r="519" s="253" customFormat="1" ht="18" customHeight="1"/>
    <row r="520" s="253" customFormat="1" ht="18" customHeight="1"/>
    <row r="521" s="253" customFormat="1" ht="18" customHeight="1"/>
    <row r="522" s="253" customFormat="1" ht="18" customHeight="1"/>
    <row r="523" s="253" customFormat="1" ht="18" customHeight="1"/>
    <row r="524" s="253" customFormat="1" ht="18" customHeight="1"/>
    <row r="525" s="253" customFormat="1" ht="18" customHeight="1"/>
    <row r="526" s="253" customFormat="1" ht="18" customHeight="1"/>
    <row r="527" s="253" customFormat="1" ht="18" customHeight="1"/>
    <row r="528" s="253" customFormat="1" ht="18" customHeight="1"/>
    <row r="529" s="253" customFormat="1" ht="18" customHeight="1"/>
    <row r="530" s="253" customFormat="1" ht="18" customHeight="1"/>
    <row r="531" s="253" customFormat="1" ht="18" customHeight="1"/>
    <row r="532" s="253" customFormat="1" ht="18" customHeight="1"/>
    <row r="533" s="253" customFormat="1" ht="18" customHeight="1"/>
    <row r="534" s="253" customFormat="1" ht="18" customHeight="1"/>
    <row r="535" s="253" customFormat="1" ht="18" customHeight="1"/>
    <row r="536" s="253" customFormat="1" ht="18" customHeight="1"/>
    <row r="537" s="253" customFormat="1" ht="18" customHeight="1"/>
    <row r="538" s="253" customFormat="1" ht="18" customHeight="1"/>
    <row r="539" s="253" customFormat="1" ht="18" customHeight="1"/>
    <row r="540" s="253" customFormat="1" ht="18" customHeight="1"/>
    <row r="541" s="253" customFormat="1" ht="18" customHeight="1"/>
    <row r="542" s="253" customFormat="1" ht="18" customHeight="1"/>
    <row r="543" s="253" customFormat="1" ht="18" customHeight="1"/>
    <row r="544" s="253" customFormat="1" ht="18" customHeight="1"/>
    <row r="545" s="253" customFormat="1" ht="18" customHeight="1"/>
    <row r="546" s="253" customFormat="1" ht="18" customHeight="1"/>
    <row r="547" s="253" customFormat="1" ht="18" customHeight="1"/>
    <row r="548" s="253" customFormat="1" ht="18" customHeight="1"/>
    <row r="549" s="253" customFormat="1" ht="18" customHeight="1"/>
    <row r="550" s="253" customFormat="1" ht="18" customHeight="1"/>
    <row r="551" s="253" customFormat="1" ht="18" customHeight="1"/>
    <row r="552" s="253" customFormat="1" ht="18" customHeight="1"/>
    <row r="553" s="253" customFormat="1" ht="18" customHeight="1"/>
    <row r="554" s="253" customFormat="1" ht="18" customHeight="1"/>
    <row r="555" s="253" customFormat="1" ht="18" customHeight="1"/>
    <row r="556" s="253" customFormat="1" ht="18" customHeight="1"/>
    <row r="557" s="253" customFormat="1" ht="18" customHeight="1"/>
    <row r="558" s="253" customFormat="1" ht="18" customHeight="1"/>
    <row r="559" s="253" customFormat="1" ht="18" customHeight="1"/>
    <row r="560" s="253" customFormat="1" ht="18" customHeight="1"/>
    <row r="561" s="253" customFormat="1" ht="18" customHeight="1"/>
    <row r="562" s="253" customFormat="1" ht="18" customHeight="1"/>
    <row r="563" s="253" customFormat="1" ht="18" customHeight="1"/>
    <row r="564" s="253" customFormat="1" ht="18" customHeight="1"/>
    <row r="565" s="253" customFormat="1" ht="18" customHeight="1"/>
    <row r="566" s="253" customFormat="1" ht="18" customHeight="1"/>
    <row r="567" s="253" customFormat="1" ht="18" customHeight="1"/>
    <row r="568" s="253" customFormat="1" ht="18" customHeight="1"/>
    <row r="569" s="253" customFormat="1" ht="18" customHeight="1"/>
    <row r="570" s="253" customFormat="1" ht="18" customHeight="1"/>
    <row r="571" s="253" customFormat="1" ht="18" customHeight="1"/>
    <row r="572" s="253" customFormat="1" ht="18" customHeight="1"/>
    <row r="573" s="253" customFormat="1" ht="18" customHeight="1"/>
    <row r="574" s="253" customFormat="1" ht="18" customHeight="1"/>
    <row r="575" s="253" customFormat="1" ht="18" customHeight="1"/>
    <row r="576" s="253" customFormat="1" ht="18" customHeight="1"/>
    <row r="577" s="253" customFormat="1" ht="18" customHeight="1"/>
    <row r="578" s="253" customFormat="1" ht="18" customHeight="1"/>
    <row r="579" s="253" customFormat="1" ht="18" customHeight="1"/>
    <row r="580" s="253" customFormat="1" ht="18" customHeight="1"/>
    <row r="581" s="253" customFormat="1" ht="18" customHeight="1"/>
    <row r="582" s="253" customFormat="1" ht="18" customHeight="1"/>
    <row r="583" s="253" customFormat="1" ht="18" customHeight="1"/>
    <row r="584" s="253" customFormat="1" ht="18" customHeight="1"/>
    <row r="585" s="253" customFormat="1" ht="18" customHeight="1"/>
    <row r="586" s="253" customFormat="1" ht="18" customHeight="1"/>
    <row r="587" s="253" customFormat="1" ht="18" customHeight="1"/>
    <row r="588" s="253" customFormat="1" ht="18" customHeight="1"/>
    <row r="589" s="253" customFormat="1" ht="18" customHeight="1"/>
    <row r="590" s="253" customFormat="1" ht="18" customHeight="1"/>
    <row r="591" s="253" customFormat="1" ht="18" customHeight="1"/>
    <row r="592" s="253" customFormat="1" ht="18" customHeight="1"/>
    <row r="593" s="253" customFormat="1" ht="18" customHeight="1"/>
    <row r="594" s="253" customFormat="1" ht="18" customHeight="1"/>
    <row r="595" s="253" customFormat="1" ht="18" customHeight="1"/>
    <row r="596" s="253" customFormat="1" ht="18" customHeight="1"/>
    <row r="597" s="253" customFormat="1" ht="18" customHeight="1"/>
    <row r="598" s="253" customFormat="1" ht="18" customHeight="1"/>
    <row r="599" s="253" customFormat="1" ht="18" customHeight="1"/>
    <row r="600" s="253" customFormat="1" ht="18" customHeight="1"/>
    <row r="601" s="253" customFormat="1" ht="18" customHeight="1"/>
    <row r="602" s="253" customFormat="1" ht="18" customHeight="1"/>
    <row r="603" s="253" customFormat="1" ht="18" customHeight="1"/>
    <row r="604" s="253" customFormat="1" ht="18" customHeight="1"/>
    <row r="605" s="253" customFormat="1" ht="18" customHeight="1"/>
    <row r="606" s="253" customFormat="1" ht="18" customHeight="1"/>
    <row r="607" s="253" customFormat="1" ht="18" customHeight="1"/>
    <row r="608" s="253" customFormat="1" ht="18" customHeight="1"/>
    <row r="609" s="253" customFormat="1" ht="18" customHeight="1"/>
    <row r="610" s="253" customFormat="1" ht="18" customHeight="1"/>
    <row r="611" s="253" customFormat="1" ht="18" customHeight="1"/>
    <row r="612" s="253" customFormat="1" ht="18" customHeight="1"/>
    <row r="613" s="253" customFormat="1" ht="18" customHeight="1"/>
    <row r="614" s="253" customFormat="1" ht="18" customHeight="1"/>
    <row r="615" s="253" customFormat="1" ht="18" customHeight="1"/>
    <row r="616" s="253" customFormat="1" ht="18" customHeight="1"/>
    <row r="617" s="253" customFormat="1" ht="18" customHeight="1"/>
    <row r="618" s="253" customFormat="1" ht="18" customHeight="1"/>
    <row r="619" s="253" customFormat="1" ht="18" customHeight="1"/>
    <row r="620" s="253" customFormat="1" ht="18" customHeight="1"/>
    <row r="621" s="253" customFormat="1" ht="18" customHeight="1"/>
    <row r="622" s="253" customFormat="1" ht="18" customHeight="1"/>
    <row r="623" s="253" customFormat="1" ht="18" customHeight="1"/>
    <row r="624" s="253" customFormat="1" ht="18" customHeight="1"/>
    <row r="625" s="253" customFormat="1" ht="18" customHeight="1"/>
    <row r="626" s="253" customFormat="1" ht="18" customHeight="1"/>
    <row r="627" s="253" customFormat="1" ht="18" customHeight="1"/>
    <row r="628" s="253" customFormat="1" ht="18" customHeight="1"/>
    <row r="629" s="253" customFormat="1" ht="18" customHeight="1"/>
    <row r="630" s="253" customFormat="1" ht="18" customHeight="1"/>
    <row r="631" s="253" customFormat="1" ht="18" customHeight="1"/>
    <row r="632" s="253" customFormat="1" ht="18" customHeight="1"/>
    <row r="633" s="253" customFormat="1" ht="18" customHeight="1"/>
    <row r="634" s="253" customFormat="1" ht="18" customHeight="1"/>
    <row r="635" s="253" customFormat="1" ht="18" customHeight="1"/>
    <row r="636" s="253" customFormat="1" ht="18" customHeight="1"/>
    <row r="637" s="253" customFormat="1" ht="18" customHeight="1"/>
    <row r="638" s="253" customFormat="1" ht="18" customHeight="1"/>
    <row r="639" s="253" customFormat="1" ht="18" customHeight="1"/>
    <row r="640" s="253" customFormat="1" ht="18" customHeight="1"/>
    <row r="641" s="253" customFormat="1" ht="18" customHeight="1"/>
    <row r="642" s="253" customFormat="1" ht="18" customHeight="1"/>
    <row r="643" s="253" customFormat="1" ht="18" customHeight="1"/>
    <row r="644" s="253" customFormat="1" ht="18" customHeight="1"/>
    <row r="645" s="253" customFormat="1" ht="18" customHeight="1"/>
    <row r="646" s="253" customFormat="1" ht="18" customHeight="1"/>
    <row r="647" s="253" customFormat="1" ht="18" customHeight="1"/>
    <row r="648" s="253" customFormat="1" ht="18" customHeight="1"/>
    <row r="649" s="253" customFormat="1" ht="18" customHeight="1"/>
    <row r="650" s="253" customFormat="1" ht="18" customHeight="1"/>
    <row r="651" s="253" customFormat="1" ht="18" customHeight="1"/>
    <row r="652" s="253" customFormat="1" ht="18" customHeight="1"/>
    <row r="653" s="253" customFormat="1" ht="18" customHeight="1"/>
    <row r="654" s="253" customFormat="1" ht="18" customHeight="1"/>
    <row r="655" s="253" customFormat="1" ht="18" customHeight="1"/>
    <row r="656" s="253" customFormat="1" ht="18" customHeight="1"/>
    <row r="657" s="253" customFormat="1" ht="18" customHeight="1"/>
    <row r="658" s="253" customFormat="1" ht="18" customHeight="1"/>
    <row r="659" s="253" customFormat="1" ht="18" customHeight="1"/>
    <row r="660" s="253" customFormat="1" ht="18" customHeight="1"/>
    <row r="661" s="253" customFormat="1" ht="18" customHeight="1"/>
    <row r="662" s="253" customFormat="1" ht="18" customHeight="1"/>
    <row r="663" s="253" customFormat="1" ht="18" customHeight="1"/>
    <row r="664" s="253" customFormat="1" ht="18" customHeight="1"/>
    <row r="665" s="253" customFormat="1" ht="18" customHeight="1"/>
    <row r="666" s="253" customFormat="1" ht="18" customHeight="1"/>
    <row r="667" s="253" customFormat="1" ht="18" customHeight="1"/>
    <row r="668" s="253" customFormat="1" ht="18" customHeight="1"/>
    <row r="669" s="253" customFormat="1" ht="18" customHeight="1"/>
    <row r="670" s="253" customFormat="1" ht="18" customHeight="1"/>
    <row r="671" s="253" customFormat="1" ht="18" customHeight="1"/>
    <row r="672" s="253" customFormat="1" ht="18" customHeight="1"/>
    <row r="673" s="253" customFormat="1" ht="18" customHeight="1"/>
    <row r="674" s="253" customFormat="1" ht="18" customHeight="1"/>
    <row r="675" s="253" customFormat="1" ht="18" customHeight="1"/>
    <row r="676" s="253" customFormat="1" ht="18" customHeight="1"/>
    <row r="677" s="253" customFormat="1" ht="18" customHeight="1"/>
    <row r="678" s="253" customFormat="1" ht="18" customHeight="1"/>
    <row r="679" s="253" customFormat="1" ht="18" customHeight="1"/>
    <row r="680" s="253" customFormat="1" ht="18" customHeight="1"/>
    <row r="681" s="253" customFormat="1" ht="18" customHeight="1"/>
    <row r="682" s="253" customFormat="1" ht="18" customHeight="1"/>
    <row r="683" s="253" customFormat="1" ht="18" customHeight="1"/>
    <row r="684" s="253" customFormat="1" ht="18" customHeight="1"/>
    <row r="685" s="253" customFormat="1" ht="18" customHeight="1"/>
    <row r="686" s="253" customFormat="1" ht="18" customHeight="1"/>
    <row r="687" s="253" customFormat="1" ht="18" customHeight="1"/>
    <row r="688" s="253" customFormat="1" ht="18" customHeight="1"/>
    <row r="689" s="253" customFormat="1" ht="18" customHeight="1"/>
    <row r="690" s="253" customFormat="1" ht="18" customHeight="1"/>
    <row r="691" s="253" customFormat="1" ht="18" customHeight="1"/>
    <row r="692" s="253" customFormat="1" ht="18" customHeight="1"/>
    <row r="693" s="253" customFormat="1" ht="18" customHeight="1"/>
    <row r="694" s="253" customFormat="1" ht="18" customHeight="1"/>
    <row r="695" s="253" customFormat="1" ht="18" customHeight="1"/>
    <row r="696" s="253" customFormat="1" ht="18" customHeight="1"/>
    <row r="697" s="253" customFormat="1" ht="18" customHeight="1"/>
    <row r="698" s="253" customFormat="1" ht="18" customHeight="1"/>
    <row r="699" s="253" customFormat="1" ht="18" customHeight="1"/>
    <row r="700" s="253" customFormat="1" ht="18" customHeight="1"/>
    <row r="701" s="253" customFormat="1" ht="18" customHeight="1"/>
    <row r="702" s="253" customFormat="1" ht="18" customHeight="1"/>
    <row r="703" s="253" customFormat="1" ht="18" customHeight="1"/>
    <row r="704" s="253" customFormat="1" ht="18" customHeight="1"/>
    <row r="705" s="253" customFormat="1" ht="18" customHeight="1"/>
    <row r="706" s="253" customFormat="1" ht="18" customHeight="1"/>
    <row r="707" s="253" customFormat="1" ht="18" customHeight="1"/>
    <row r="708" s="253" customFormat="1" ht="18" customHeight="1"/>
    <row r="709" s="253" customFormat="1" ht="18" customHeight="1"/>
    <row r="710" s="253" customFormat="1" ht="18" customHeight="1"/>
    <row r="711" s="253" customFormat="1" ht="18" customHeight="1"/>
    <row r="712" s="253" customFormat="1" ht="18" customHeight="1"/>
    <row r="713" s="253" customFormat="1" ht="18" customHeight="1"/>
    <row r="714" s="253" customFormat="1" ht="18" customHeight="1"/>
    <row r="715" s="253" customFormat="1" ht="18" customHeight="1"/>
    <row r="716" s="253" customFormat="1" ht="18" customHeight="1"/>
    <row r="717" s="253" customFormat="1" ht="18" customHeight="1"/>
    <row r="718" s="253" customFormat="1" ht="18" customHeight="1"/>
    <row r="719" s="253" customFormat="1" ht="18" customHeight="1"/>
    <row r="720" s="253" customFormat="1" ht="18" customHeight="1"/>
    <row r="721" s="253" customFormat="1" ht="18" customHeight="1"/>
    <row r="722" s="253" customFormat="1" ht="18" customHeight="1"/>
    <row r="723" s="253" customFormat="1" ht="18" customHeight="1"/>
    <row r="724" s="253" customFormat="1" ht="18" customHeight="1"/>
    <row r="725" s="253" customFormat="1" ht="18" customHeight="1"/>
    <row r="726" s="253" customFormat="1" ht="18" customHeight="1"/>
    <row r="727" s="253" customFormat="1" ht="18" customHeight="1"/>
    <row r="728" s="253" customFormat="1" ht="18" customHeight="1"/>
    <row r="729" s="253" customFormat="1" ht="18" customHeight="1"/>
    <row r="730" s="253" customFormat="1" ht="18" customHeight="1"/>
    <row r="731" s="253" customFormat="1" ht="18" customHeight="1"/>
    <row r="732" s="253" customFormat="1" ht="18" customHeight="1"/>
    <row r="733" s="253" customFormat="1" ht="18" customHeight="1"/>
    <row r="734" s="253" customFormat="1" ht="18" customHeight="1"/>
    <row r="735" s="253" customFormat="1" ht="18" customHeight="1"/>
    <row r="736" s="253" customFormat="1" ht="18" customHeight="1"/>
    <row r="737" s="253" customFormat="1" ht="18" customHeight="1"/>
    <row r="738" s="253" customFormat="1" ht="18" customHeight="1"/>
    <row r="739" s="253" customFormat="1" ht="18" customHeight="1"/>
    <row r="740" s="253" customFormat="1" ht="18" customHeight="1"/>
    <row r="741" s="253" customFormat="1" ht="18" customHeight="1"/>
    <row r="742" s="253" customFormat="1" ht="18" customHeight="1"/>
    <row r="743" s="253" customFormat="1" ht="18" customHeight="1"/>
    <row r="744" s="253" customFormat="1" ht="18" customHeight="1"/>
    <row r="745" s="253" customFormat="1" ht="18" customHeight="1"/>
    <row r="746" s="253" customFormat="1" ht="18" customHeight="1"/>
    <row r="747" s="253" customFormat="1" ht="18" customHeight="1"/>
    <row r="748" s="253" customFormat="1" ht="18" customHeight="1"/>
    <row r="749" s="253" customFormat="1" ht="18" customHeight="1"/>
    <row r="750" s="253" customFormat="1" ht="18" customHeight="1"/>
    <row r="751" s="253" customFormat="1" ht="18" customHeight="1"/>
    <row r="752" s="253" customFormat="1" ht="18" customHeight="1"/>
    <row r="753" s="253" customFormat="1" ht="18" customHeight="1"/>
    <row r="754" s="253" customFormat="1" ht="18" customHeight="1"/>
    <row r="755" s="253" customFormat="1" ht="18" customHeight="1"/>
    <row r="756" s="253" customFormat="1" ht="18" customHeight="1"/>
    <row r="757" s="253" customFormat="1" ht="18" customHeight="1"/>
    <row r="758" s="253" customFormat="1" ht="18" customHeight="1"/>
    <row r="759" s="253" customFormat="1" ht="18" customHeight="1"/>
    <row r="760" s="253" customFormat="1" ht="18" customHeight="1"/>
    <row r="761" s="253" customFormat="1" ht="18" customHeight="1"/>
    <row r="762" s="253" customFormat="1" ht="18" customHeight="1"/>
    <row r="763" s="253" customFormat="1" ht="18" customHeight="1"/>
    <row r="764" s="253" customFormat="1" ht="18" customHeight="1"/>
    <row r="765" s="253" customFormat="1" ht="18" customHeight="1"/>
    <row r="766" s="253" customFormat="1" ht="18" customHeight="1"/>
    <row r="767" s="253" customFormat="1" ht="18" customHeight="1"/>
    <row r="768" s="253" customFormat="1" ht="18" customHeight="1"/>
    <row r="769" s="253" customFormat="1" ht="18" customHeight="1"/>
    <row r="770" s="253" customFormat="1" ht="18" customHeight="1"/>
    <row r="771" s="253" customFormat="1" ht="18" customHeight="1"/>
    <row r="772" s="253" customFormat="1" ht="18" customHeight="1"/>
    <row r="773" s="253" customFormat="1" ht="18" customHeight="1"/>
    <row r="774" s="253" customFormat="1" ht="18" customHeight="1"/>
    <row r="775" s="253" customFormat="1" ht="18" customHeight="1"/>
    <row r="776" s="253" customFormat="1" ht="18" customHeight="1"/>
    <row r="777" s="253" customFormat="1" ht="18" customHeight="1"/>
    <row r="778" s="253" customFormat="1" ht="18" customHeight="1"/>
    <row r="779" s="253" customFormat="1" ht="18" customHeight="1"/>
    <row r="780" s="253" customFormat="1" ht="18" customHeight="1"/>
    <row r="781" s="253" customFormat="1" ht="18" customHeight="1"/>
    <row r="782" s="253" customFormat="1" ht="18" customHeight="1"/>
    <row r="783" s="253" customFormat="1" ht="18" customHeight="1"/>
    <row r="784" s="253" customFormat="1" ht="18" customHeight="1"/>
    <row r="785" s="253" customFormat="1" ht="18" customHeight="1"/>
    <row r="786" s="253" customFormat="1" ht="18" customHeight="1"/>
    <row r="787" s="253" customFormat="1" ht="18" customHeight="1"/>
    <row r="788" s="253" customFormat="1" ht="18" customHeight="1"/>
    <row r="789" s="253" customFormat="1" ht="18" customHeight="1"/>
    <row r="790" s="253" customFormat="1" ht="18" customHeight="1"/>
    <row r="791" s="253" customFormat="1" ht="18" customHeight="1"/>
    <row r="792" s="253" customFormat="1" ht="18" customHeight="1"/>
    <row r="793" s="253" customFormat="1" ht="18" customHeight="1"/>
    <row r="794" s="253" customFormat="1" ht="18" customHeight="1"/>
    <row r="795" s="253" customFormat="1" ht="18" customHeight="1"/>
    <row r="796" s="253" customFormat="1" ht="18" customHeight="1"/>
    <row r="797" s="253" customFormat="1" ht="18" customHeight="1"/>
    <row r="798" s="253" customFormat="1" ht="18" customHeight="1"/>
    <row r="799" s="253" customFormat="1" ht="18" customHeight="1"/>
    <row r="800" s="253" customFormat="1" ht="18" customHeight="1"/>
    <row r="801" s="253" customFormat="1" ht="18" customHeight="1"/>
    <row r="802" s="253" customFormat="1" ht="18" customHeight="1"/>
    <row r="803" s="253" customFormat="1" ht="18" customHeight="1"/>
    <row r="804" s="253" customFormat="1" ht="18" customHeight="1"/>
    <row r="805" s="253" customFormat="1" ht="18" customHeight="1"/>
    <row r="806" s="253" customFormat="1" ht="18" customHeight="1"/>
    <row r="807" s="253" customFormat="1" ht="18" customHeight="1"/>
    <row r="808" s="253" customFormat="1" ht="18" customHeight="1"/>
    <row r="809" s="253" customFormat="1" ht="18" customHeight="1"/>
    <row r="810" s="253" customFormat="1" ht="18" customHeight="1"/>
    <row r="811" s="253" customFormat="1" ht="18" customHeight="1"/>
    <row r="812" s="253" customFormat="1" ht="18" customHeight="1"/>
    <row r="813" s="253" customFormat="1" ht="18" customHeight="1"/>
    <row r="814" s="253" customFormat="1" ht="18" customHeight="1"/>
    <row r="815" s="253" customFormat="1" ht="18" customHeight="1"/>
    <row r="816" s="253" customFormat="1" ht="18" customHeight="1"/>
    <row r="817" s="253" customFormat="1" ht="18" customHeight="1"/>
    <row r="818" s="253" customFormat="1" ht="18" customHeight="1"/>
    <row r="819" s="253" customFormat="1" ht="18" customHeight="1"/>
    <row r="820" s="253" customFormat="1" ht="18" customHeight="1"/>
    <row r="821" s="253" customFormat="1" ht="18" customHeight="1"/>
    <row r="822" s="253" customFormat="1" ht="18" customHeight="1"/>
    <row r="823" s="253" customFormat="1" ht="18" customHeight="1"/>
    <row r="824" s="253" customFormat="1" ht="18" customHeight="1"/>
    <row r="825" s="253" customFormat="1" ht="18" customHeight="1"/>
    <row r="826" s="253" customFormat="1" ht="18" customHeight="1"/>
    <row r="827" s="253" customFormat="1" ht="18" customHeight="1"/>
    <row r="828" s="253" customFormat="1" ht="18" customHeight="1"/>
    <row r="829" s="253" customFormat="1" ht="18" customHeight="1"/>
    <row r="830" s="253" customFormat="1" ht="18" customHeight="1"/>
    <row r="831" s="253" customFormat="1" ht="18" customHeight="1"/>
    <row r="832" s="253" customFormat="1" ht="18" customHeight="1"/>
    <row r="833" s="253" customFormat="1" ht="18" customHeight="1"/>
    <row r="834" s="253" customFormat="1" ht="18" customHeight="1"/>
    <row r="835" s="253" customFormat="1" ht="18" customHeight="1"/>
    <row r="836" s="253" customFormat="1" ht="18" customHeight="1"/>
    <row r="837" s="253" customFormat="1" ht="18" customHeight="1"/>
    <row r="838" s="253" customFormat="1" ht="18" customHeight="1"/>
    <row r="839" s="253" customFormat="1" ht="18" customHeight="1"/>
    <row r="840" s="253" customFormat="1" ht="18" customHeight="1"/>
    <row r="841" s="253" customFormat="1" ht="18" customHeight="1"/>
    <row r="842" s="253" customFormat="1" ht="18" customHeight="1"/>
    <row r="843" s="253" customFormat="1" ht="18" customHeight="1"/>
    <row r="844" s="253" customFormat="1" ht="18" customHeight="1"/>
    <row r="845" s="253" customFormat="1" ht="18" customHeight="1"/>
    <row r="846" s="253" customFormat="1" ht="18" customHeight="1"/>
    <row r="847" s="253" customFormat="1" ht="18" customHeight="1"/>
    <row r="848" s="253" customFormat="1" ht="18" customHeight="1"/>
    <row r="849" s="253" customFormat="1" ht="18" customHeight="1"/>
    <row r="850" s="253" customFormat="1" ht="18" customHeight="1"/>
    <row r="851" s="253" customFormat="1" ht="18" customHeight="1"/>
    <row r="852" s="253" customFormat="1" ht="18" customHeight="1"/>
    <row r="853" s="253" customFormat="1" ht="18" customHeight="1"/>
    <row r="854" s="253" customFormat="1" ht="18" customHeight="1"/>
    <row r="855" s="253" customFormat="1" ht="18" customHeight="1"/>
    <row r="856" s="253" customFormat="1" ht="18" customHeight="1"/>
    <row r="857" s="253" customFormat="1" ht="18" customHeight="1"/>
    <row r="858" s="253" customFormat="1" ht="18" customHeight="1"/>
    <row r="859" s="253" customFormat="1" ht="18" customHeight="1"/>
    <row r="860" s="253" customFormat="1" ht="18" customHeight="1"/>
    <row r="861" s="253" customFormat="1" ht="18" customHeight="1"/>
    <row r="862" s="253" customFormat="1" ht="18" customHeight="1"/>
    <row r="863" s="253" customFormat="1" ht="18" customHeight="1"/>
    <row r="864" s="253" customFormat="1" ht="18" customHeight="1"/>
    <row r="865" s="253" customFormat="1" ht="18" customHeight="1"/>
    <row r="866" s="253" customFormat="1" ht="18" customHeight="1"/>
    <row r="867" s="253" customFormat="1" ht="18" customHeight="1"/>
    <row r="868" s="253" customFormat="1" ht="18" customHeight="1"/>
    <row r="869" s="253" customFormat="1" ht="18" customHeight="1"/>
    <row r="870" s="253" customFormat="1" ht="18" customHeight="1"/>
    <row r="871" s="253" customFormat="1" ht="18" customHeight="1"/>
    <row r="872" s="253" customFormat="1" ht="18" customHeight="1"/>
    <row r="873" s="253" customFormat="1" ht="18" customHeight="1"/>
    <row r="874" s="253" customFormat="1" ht="18" customHeight="1"/>
    <row r="875" s="253" customFormat="1" ht="18" customHeight="1"/>
    <row r="876" s="253" customFormat="1" ht="18" customHeight="1"/>
    <row r="877" s="253" customFormat="1" ht="18" customHeight="1"/>
    <row r="878" s="253" customFormat="1" ht="18" customHeight="1"/>
    <row r="879" s="253" customFormat="1" ht="18" customHeight="1"/>
    <row r="880" s="253" customFormat="1" ht="18" customHeight="1"/>
    <row r="881" s="253" customFormat="1" ht="18" customHeight="1"/>
    <row r="882" s="253" customFormat="1" ht="18" customHeight="1"/>
    <row r="883" s="253" customFormat="1" ht="18" customHeight="1"/>
    <row r="884" s="253" customFormat="1" ht="18" customHeight="1"/>
    <row r="885" s="253" customFormat="1" ht="18" customHeight="1"/>
    <row r="886" s="253" customFormat="1" ht="18" customHeight="1"/>
    <row r="887" s="253" customFormat="1" ht="18" customHeight="1"/>
    <row r="888" s="253" customFormat="1" ht="18" customHeight="1"/>
    <row r="889" s="253" customFormat="1" ht="18" customHeight="1"/>
    <row r="890" s="253" customFormat="1" ht="18" customHeight="1"/>
    <row r="891" s="253" customFormat="1" ht="18" customHeight="1"/>
    <row r="892" s="253" customFormat="1" ht="18" customHeight="1"/>
    <row r="893" s="253" customFormat="1" ht="18" customHeight="1"/>
    <row r="894" s="253" customFormat="1" ht="18" customHeight="1"/>
    <row r="895" s="253" customFormat="1" ht="18" customHeight="1"/>
    <row r="896" s="253" customFormat="1" ht="18" customHeight="1"/>
    <row r="897" s="253" customFormat="1" ht="18" customHeight="1"/>
    <row r="898" s="253" customFormat="1" ht="18" customHeight="1"/>
    <row r="899" s="253" customFormat="1" ht="18" customHeight="1"/>
    <row r="900" s="253" customFormat="1" ht="18" customHeight="1"/>
    <row r="901" s="253" customFormat="1" ht="18" customHeight="1"/>
    <row r="902" s="253" customFormat="1" ht="18" customHeight="1"/>
    <row r="903" s="253" customFormat="1" ht="18" customHeight="1"/>
    <row r="904" s="253" customFormat="1" ht="18" customHeight="1"/>
    <row r="905" s="253" customFormat="1" ht="18" customHeight="1"/>
    <row r="906" s="253" customFormat="1" ht="18" customHeight="1"/>
    <row r="907" s="253" customFormat="1" ht="18" customHeight="1"/>
    <row r="908" s="253" customFormat="1" ht="18" customHeight="1"/>
    <row r="909" s="253" customFormat="1" ht="18" customHeight="1"/>
    <row r="910" s="253" customFormat="1" ht="18" customHeight="1"/>
    <row r="911" s="253" customFormat="1" ht="18" customHeight="1"/>
    <row r="912" s="253" customFormat="1" ht="18" customHeight="1"/>
    <row r="913" s="253" customFormat="1" ht="18" customHeight="1"/>
    <row r="914" s="253" customFormat="1" ht="18" customHeight="1"/>
    <row r="915" s="253" customFormat="1" ht="18" customHeight="1"/>
    <row r="916" s="253" customFormat="1" ht="18" customHeight="1"/>
    <row r="917" s="253" customFormat="1" ht="18" customHeight="1"/>
    <row r="918" s="253" customFormat="1" ht="18" customHeight="1"/>
    <row r="919" s="253" customFormat="1" ht="18" customHeight="1"/>
    <row r="920" s="253" customFormat="1" ht="18" customHeight="1"/>
    <row r="921" s="253" customFormat="1" ht="18" customHeight="1"/>
    <row r="922" s="253" customFormat="1" ht="18" customHeight="1"/>
    <row r="923" s="253" customFormat="1" ht="18" customHeight="1"/>
    <row r="924" s="253" customFormat="1" ht="18" customHeight="1"/>
    <row r="925" s="253" customFormat="1" ht="18" customHeight="1"/>
    <row r="926" s="253" customFormat="1" ht="18" customHeight="1"/>
    <row r="927" s="253" customFormat="1" ht="18" customHeight="1"/>
    <row r="928" s="253" customFormat="1" ht="18" customHeight="1"/>
    <row r="929" s="253" customFormat="1" ht="18" customHeight="1"/>
    <row r="930" s="253" customFormat="1" ht="18" customHeight="1"/>
    <row r="931" s="253" customFormat="1" ht="18" customHeight="1"/>
    <row r="932" s="253" customFormat="1" ht="18" customHeight="1"/>
    <row r="933" s="253" customFormat="1" ht="18" customHeight="1"/>
    <row r="934" s="253" customFormat="1" ht="18" customHeight="1"/>
    <row r="935" s="253" customFormat="1" ht="18" customHeight="1"/>
    <row r="936" s="253" customFormat="1" ht="18" customHeight="1"/>
    <row r="937" s="253" customFormat="1" ht="18" customHeight="1"/>
    <row r="938" s="253" customFormat="1" ht="18" customHeight="1"/>
    <row r="939" s="253" customFormat="1" ht="18" customHeight="1"/>
    <row r="940" s="253" customFormat="1" ht="18" customHeight="1"/>
    <row r="941" s="253" customFormat="1" ht="18" customHeight="1"/>
    <row r="942" s="253" customFormat="1" ht="18" customHeight="1"/>
    <row r="943" s="253" customFormat="1" ht="18" customHeight="1"/>
    <row r="944" s="253" customFormat="1" ht="18" customHeight="1"/>
    <row r="945" s="253" customFormat="1" ht="18" customHeight="1"/>
    <row r="946" s="253" customFormat="1" ht="18" customHeight="1"/>
    <row r="947" s="253" customFormat="1" ht="18" customHeight="1"/>
    <row r="948" s="253" customFormat="1" ht="18" customHeight="1"/>
    <row r="949" s="253" customFormat="1" ht="18" customHeight="1"/>
    <row r="950" s="253" customFormat="1" ht="18" customHeight="1"/>
    <row r="951" s="253" customFormat="1" ht="18" customHeight="1"/>
    <row r="952" s="253" customFormat="1" ht="18" customHeight="1"/>
    <row r="953" s="253" customFormat="1" ht="18" customHeight="1"/>
    <row r="954" s="253" customFormat="1" ht="18" customHeight="1"/>
    <row r="955" s="253" customFormat="1" ht="18" customHeight="1"/>
    <row r="956" s="253" customFormat="1" ht="18" customHeight="1"/>
    <row r="957" s="253" customFormat="1" ht="18" customHeight="1"/>
    <row r="958" s="253" customFormat="1" ht="18" customHeight="1"/>
    <row r="959" s="253" customFormat="1" ht="18" customHeight="1"/>
    <row r="960" s="253" customFormat="1" ht="18" customHeight="1"/>
    <row r="961" s="253" customFormat="1" ht="18" customHeight="1"/>
    <row r="962" s="253" customFormat="1" ht="18" customHeight="1"/>
    <row r="963" s="253" customFormat="1" ht="18" customHeight="1"/>
    <row r="964" s="253" customFormat="1" ht="18" customHeight="1"/>
    <row r="965" s="253" customFormat="1" ht="18" customHeight="1"/>
    <row r="966" s="253" customFormat="1" ht="18" customHeight="1"/>
    <row r="967" s="253" customFormat="1" ht="18" customHeight="1"/>
    <row r="968" s="253" customFormat="1" ht="18" customHeight="1"/>
    <row r="969" s="253" customFormat="1" ht="18" customHeight="1"/>
    <row r="970" s="253" customFormat="1" ht="18" customHeight="1"/>
    <row r="971" s="253" customFormat="1" ht="18" customHeight="1"/>
    <row r="972" s="253" customFormat="1" ht="18" customHeight="1"/>
    <row r="973" s="253" customFormat="1" ht="18" customHeight="1"/>
    <row r="974" s="253" customFormat="1" ht="18" customHeight="1"/>
    <row r="975" s="253" customFormat="1" ht="18" customHeight="1"/>
    <row r="976" s="253" customFormat="1" ht="18" customHeight="1"/>
    <row r="977" s="253" customFormat="1" ht="18" customHeight="1"/>
    <row r="978" s="253" customFormat="1" ht="18" customHeight="1"/>
    <row r="979" s="253" customFormat="1" ht="18" customHeight="1"/>
    <row r="980" s="253" customFormat="1" ht="18" customHeight="1"/>
    <row r="981" s="253" customFormat="1" ht="18" customHeight="1"/>
    <row r="982" s="253" customFormat="1" ht="18" customHeight="1"/>
    <row r="983" s="253" customFormat="1" ht="18" customHeight="1"/>
    <row r="984" s="253" customFormat="1" ht="18" customHeight="1"/>
    <row r="985" s="253" customFormat="1" ht="18" customHeight="1"/>
    <row r="986" s="253" customFormat="1" ht="18" customHeight="1"/>
    <row r="987" s="253" customFormat="1" ht="18" customHeight="1"/>
    <row r="988" s="253" customFormat="1" ht="18" customHeight="1"/>
    <row r="989" s="253" customFormat="1" ht="18" customHeight="1"/>
    <row r="990" s="253" customFormat="1" ht="18" customHeight="1"/>
    <row r="991" s="253" customFormat="1" ht="18" customHeight="1"/>
    <row r="992" s="253" customFormat="1" ht="18" customHeight="1"/>
    <row r="993" s="253" customFormat="1" ht="18" customHeight="1"/>
    <row r="994" s="253" customFormat="1" ht="18" customHeight="1"/>
    <row r="995" s="253" customFormat="1" ht="18" customHeight="1"/>
    <row r="996" s="253" customFormat="1" ht="18" customHeight="1"/>
    <row r="997" s="253" customFormat="1" ht="18" customHeight="1"/>
    <row r="998" s="253" customFormat="1" ht="18" customHeight="1"/>
    <row r="999" s="253" customFormat="1" ht="18" customHeight="1"/>
    <row r="1000" s="253" customFormat="1" ht="18" customHeight="1"/>
    <row r="1001" s="253" customFormat="1" ht="18" customHeight="1"/>
    <row r="1002" s="253" customFormat="1" ht="18" customHeight="1"/>
    <row r="1003" s="253" customFormat="1" ht="18" customHeight="1"/>
    <row r="1004" s="253" customFormat="1" ht="18" customHeight="1"/>
    <row r="1005" s="253" customFormat="1" ht="18" customHeight="1"/>
    <row r="1006" s="253" customFormat="1" ht="18" customHeight="1"/>
    <row r="1007" s="253" customFormat="1" ht="18" customHeight="1"/>
    <row r="1008" s="253" customFormat="1" ht="18" customHeight="1"/>
    <row r="1009" s="253" customFormat="1" ht="18" customHeight="1"/>
    <row r="1010" s="253" customFormat="1" ht="18" customHeight="1"/>
    <row r="1011" s="253" customFormat="1" ht="18" customHeight="1"/>
    <row r="1012" s="253" customFormat="1" ht="18" customHeight="1"/>
    <row r="1013" s="253" customFormat="1" ht="18" customHeight="1"/>
    <row r="1014" s="253" customFormat="1" ht="18" customHeight="1"/>
    <row r="1015" s="253" customFormat="1" ht="18" customHeight="1"/>
    <row r="1016" s="253" customFormat="1" ht="18" customHeight="1"/>
    <row r="1017" s="253" customFormat="1" ht="18" customHeight="1"/>
    <row r="1018" s="253" customFormat="1" ht="18" customHeight="1"/>
    <row r="1019" s="253" customFormat="1" ht="18" customHeight="1"/>
    <row r="1020" s="253" customFormat="1" ht="18" customHeight="1"/>
    <row r="1021" s="253" customFormat="1" ht="18" customHeight="1"/>
    <row r="1022" s="253" customFormat="1" ht="18" customHeight="1"/>
    <row r="1023" s="253" customFormat="1" ht="18" customHeight="1"/>
    <row r="1024" s="253" customFormat="1" ht="18" customHeight="1"/>
    <row r="1025" s="253" customFormat="1" ht="18" customHeight="1"/>
    <row r="1026" s="253" customFormat="1" ht="18" customHeight="1"/>
    <row r="1027" s="253" customFormat="1" ht="18" customHeight="1"/>
    <row r="1028" s="253" customFormat="1" ht="18" customHeight="1"/>
    <row r="1029" s="253" customFormat="1" ht="18" customHeight="1"/>
    <row r="1030" s="253" customFormat="1" ht="18" customHeight="1"/>
    <row r="1031" s="253" customFormat="1" ht="18" customHeight="1"/>
    <row r="1032" s="253" customFormat="1" ht="18" customHeight="1"/>
    <row r="1033" s="253" customFormat="1" ht="18" customHeight="1"/>
    <row r="1034" s="253" customFormat="1" ht="18" customHeight="1"/>
    <row r="1035" s="253" customFormat="1" ht="18" customHeight="1"/>
    <row r="1036" s="253" customFormat="1" ht="18" customHeight="1"/>
    <row r="1037" s="253" customFormat="1" ht="18" customHeight="1"/>
    <row r="1038" s="253" customFormat="1" ht="18" customHeight="1"/>
    <row r="1039" s="253" customFormat="1" ht="18" customHeight="1"/>
    <row r="1040" s="253" customFormat="1" ht="18" customHeight="1"/>
    <row r="1041" s="253" customFormat="1" ht="18" customHeight="1"/>
    <row r="1042" s="253" customFormat="1" ht="18" customHeight="1"/>
    <row r="1043" s="253" customFormat="1" ht="18" customHeight="1"/>
    <row r="1044" s="253" customFormat="1" ht="18" customHeight="1"/>
    <row r="1045" s="253" customFormat="1" ht="18" customHeight="1"/>
    <row r="1046" s="253" customFormat="1" ht="18" customHeight="1"/>
    <row r="1047" s="253" customFormat="1" ht="18" customHeight="1"/>
    <row r="1048" s="253" customFormat="1" ht="18" customHeight="1"/>
    <row r="1049" s="253" customFormat="1" ht="18" customHeight="1"/>
    <row r="1050" s="253" customFormat="1" ht="18" customHeight="1"/>
    <row r="1051" s="253" customFormat="1" ht="18" customHeight="1"/>
    <row r="1052" s="253" customFormat="1" ht="18" customHeight="1"/>
    <row r="1053" s="253" customFormat="1" ht="18" customHeight="1"/>
    <row r="1054" s="253" customFormat="1" ht="18" customHeight="1"/>
    <row r="1055" s="253" customFormat="1" ht="18" customHeight="1"/>
    <row r="1056" s="253" customFormat="1" ht="18" customHeight="1"/>
    <row r="1057" s="253" customFormat="1" ht="18" customHeight="1"/>
    <row r="1058" s="253" customFormat="1" ht="18" customHeight="1"/>
    <row r="1059" s="253" customFormat="1" ht="18" customHeight="1"/>
    <row r="1060" s="253" customFormat="1" ht="18" customHeight="1"/>
    <row r="1061" s="253" customFormat="1" ht="18" customHeight="1"/>
    <row r="1062" s="253" customFormat="1" ht="18" customHeight="1"/>
    <row r="1063" s="253" customFormat="1" ht="18" customHeight="1"/>
    <row r="1064" s="253" customFormat="1" ht="18" customHeight="1"/>
    <row r="1065" s="253" customFormat="1" ht="18" customHeight="1"/>
    <row r="1066" s="253" customFormat="1" ht="18" customHeight="1"/>
    <row r="1067" s="253" customFormat="1" ht="18" customHeight="1"/>
    <row r="1068" s="253" customFormat="1" ht="18" customHeight="1"/>
    <row r="1069" s="253" customFormat="1" ht="18" customHeight="1"/>
    <row r="1070" s="253" customFormat="1" ht="18" customHeight="1"/>
    <row r="1071" s="253" customFormat="1" ht="18" customHeight="1"/>
    <row r="1072" s="253" customFormat="1" ht="18" customHeight="1"/>
    <row r="1073" s="253" customFormat="1" ht="18" customHeight="1"/>
    <row r="1074" s="253" customFormat="1" ht="18" customHeight="1"/>
    <row r="1075" s="253" customFormat="1" ht="18" customHeight="1"/>
    <row r="1076" s="253" customFormat="1" ht="18" customHeight="1"/>
    <row r="1077" s="253" customFormat="1" ht="18" customHeight="1"/>
    <row r="1078" s="253" customFormat="1" ht="18" customHeight="1"/>
    <row r="1079" s="253" customFormat="1" ht="18" customHeight="1"/>
    <row r="1080" s="253" customFormat="1" ht="18" customHeight="1"/>
    <row r="1081" s="253" customFormat="1" ht="18" customHeight="1"/>
    <row r="1082" s="253" customFormat="1" ht="18" customHeight="1"/>
    <row r="1083" s="253" customFormat="1" ht="18" customHeight="1"/>
    <row r="1084" s="253" customFormat="1" ht="18" customHeight="1"/>
    <row r="1085" s="253" customFormat="1" ht="18" customHeight="1"/>
    <row r="1086" s="253" customFormat="1" ht="18" customHeight="1"/>
    <row r="1087" s="253" customFormat="1" ht="18" customHeight="1"/>
    <row r="1088" s="253" customFormat="1" ht="18" customHeight="1"/>
    <row r="1089" s="253" customFormat="1" ht="18" customHeight="1"/>
    <row r="1090" s="253" customFormat="1" ht="18" customHeight="1"/>
    <row r="1091" s="253" customFormat="1" ht="18" customHeight="1"/>
    <row r="1092" s="253" customFormat="1" ht="18" customHeight="1"/>
    <row r="1093" s="253" customFormat="1" ht="18" customHeight="1"/>
    <row r="1094" s="253" customFormat="1" ht="18" customHeight="1"/>
    <row r="1095" s="253" customFormat="1" ht="18" customHeight="1"/>
    <row r="1096" s="253" customFormat="1" ht="18" customHeight="1"/>
    <row r="1097" s="253" customFormat="1" ht="18" customHeight="1"/>
    <row r="1098" s="253" customFormat="1" ht="18" customHeight="1"/>
    <row r="1099" s="253" customFormat="1" ht="18" customHeight="1"/>
    <row r="1100" s="253" customFormat="1" ht="18" customHeight="1"/>
    <row r="1101" s="253" customFormat="1" ht="18" customHeight="1"/>
    <row r="1102" s="253" customFormat="1" ht="18" customHeight="1"/>
    <row r="1103" s="253" customFormat="1" ht="18" customHeight="1"/>
    <row r="1104" s="253" customFormat="1" ht="18" customHeight="1"/>
    <row r="1105" s="253" customFormat="1" ht="18" customHeight="1"/>
    <row r="1106" s="253" customFormat="1" ht="18" customHeight="1"/>
    <row r="1107" s="253" customFormat="1" ht="18" customHeight="1"/>
    <row r="1108" s="253" customFormat="1" ht="18" customHeight="1"/>
    <row r="1109" s="253" customFormat="1" ht="18" customHeight="1"/>
    <row r="1110" s="253" customFormat="1" ht="18" customHeight="1"/>
    <row r="1111" s="253" customFormat="1" ht="18" customHeight="1"/>
    <row r="1112" s="253" customFormat="1" ht="18" customHeight="1"/>
    <row r="1113" s="253" customFormat="1" ht="18" customHeight="1"/>
    <row r="1114" s="253" customFormat="1" ht="18" customHeight="1"/>
    <row r="1115" s="253" customFormat="1" ht="18" customHeight="1"/>
    <row r="1116" s="253" customFormat="1" ht="18" customHeight="1"/>
    <row r="1117" s="253" customFormat="1" ht="18" customHeight="1"/>
    <row r="1118" s="253" customFormat="1" ht="18" customHeight="1"/>
    <row r="1119" s="253" customFormat="1" ht="18" customHeight="1"/>
    <row r="1120" s="253" customFormat="1" ht="18" customHeight="1"/>
    <row r="1121" s="253" customFormat="1" ht="18" customHeight="1"/>
    <row r="1122" s="253" customFormat="1" ht="18" customHeight="1"/>
    <row r="1123" s="253" customFormat="1" ht="18" customHeight="1"/>
    <row r="1124" s="253" customFormat="1" ht="18" customHeight="1"/>
    <row r="1125" s="253" customFormat="1" ht="18" customHeight="1"/>
    <row r="1126" s="253" customFormat="1" ht="18" customHeight="1"/>
    <row r="1127" s="253" customFormat="1" ht="18" customHeight="1"/>
    <row r="1128" s="253" customFormat="1" ht="18" customHeight="1"/>
    <row r="1129" s="253" customFormat="1" ht="18" customHeight="1"/>
    <row r="1130" s="253" customFormat="1" ht="18" customHeight="1"/>
    <row r="1131" s="253" customFormat="1" ht="18" customHeight="1"/>
    <row r="1132" s="253" customFormat="1" ht="18" customHeight="1"/>
    <row r="1133" s="253" customFormat="1" ht="18" customHeight="1"/>
    <row r="1134" s="253" customFormat="1" ht="18" customHeight="1"/>
    <row r="1135" s="253" customFormat="1" ht="18" customHeight="1"/>
    <row r="1136" s="253" customFormat="1" ht="18" customHeight="1"/>
    <row r="1137" s="253" customFormat="1" ht="18" customHeight="1"/>
    <row r="1138" s="253" customFormat="1" ht="18" customHeight="1"/>
    <row r="1139" s="253" customFormat="1" ht="18" customHeight="1"/>
    <row r="1140" s="253" customFormat="1" ht="18" customHeight="1"/>
    <row r="1141" s="253" customFormat="1" ht="18" customHeight="1"/>
    <row r="1142" s="253" customFormat="1" ht="18" customHeight="1"/>
    <row r="1143" s="253" customFormat="1" ht="18" customHeight="1"/>
    <row r="1144" s="253" customFormat="1" ht="18" customHeight="1"/>
    <row r="1145" s="253" customFormat="1" ht="18" customHeight="1"/>
    <row r="1146" s="253" customFormat="1" ht="18" customHeight="1"/>
    <row r="1147" s="253" customFormat="1" ht="18" customHeight="1"/>
    <row r="1148" s="253" customFormat="1" ht="18" customHeight="1"/>
    <row r="1149" s="253" customFormat="1" ht="18" customHeight="1"/>
    <row r="1150" s="253" customFormat="1" ht="18" customHeight="1"/>
    <row r="1151" s="253" customFormat="1" ht="18" customHeight="1"/>
    <row r="1152" s="253" customFormat="1" ht="18" customHeight="1"/>
    <row r="1153" s="253" customFormat="1" ht="18" customHeight="1"/>
    <row r="1154" s="253" customFormat="1" ht="18" customHeight="1"/>
    <row r="1155" s="253" customFormat="1" ht="18" customHeight="1"/>
    <row r="1156" s="253" customFormat="1" ht="18" customHeight="1"/>
    <row r="1157" s="253" customFormat="1" ht="18" customHeight="1"/>
    <row r="1158" s="253" customFormat="1" ht="18" customHeight="1"/>
    <row r="1159" s="253" customFormat="1" ht="18" customHeight="1"/>
    <row r="1160" s="253" customFormat="1" ht="18" customHeight="1"/>
    <row r="1161" s="253" customFormat="1" ht="18" customHeight="1"/>
    <row r="1162" s="253" customFormat="1" ht="18" customHeight="1"/>
    <row r="1163" s="253" customFormat="1" ht="18" customHeight="1"/>
    <row r="1164" s="253" customFormat="1" ht="18" customHeight="1"/>
    <row r="1165" s="253" customFormat="1" ht="18" customHeight="1"/>
    <row r="1166" s="253" customFormat="1" ht="18" customHeight="1"/>
    <row r="1167" s="253" customFormat="1" ht="18" customHeight="1"/>
    <row r="1168" s="253" customFormat="1" ht="18" customHeight="1"/>
    <row r="1169" s="253" customFormat="1" ht="18" customHeight="1"/>
    <row r="1170" s="253" customFormat="1" ht="18" customHeight="1"/>
    <row r="1171" s="253" customFormat="1" ht="18" customHeight="1"/>
    <row r="1172" s="253" customFormat="1" ht="18" customHeight="1"/>
    <row r="1173" s="253" customFormat="1" ht="18" customHeight="1"/>
    <row r="1174" s="253" customFormat="1" ht="18" customHeight="1"/>
    <row r="1175" s="253" customFormat="1" ht="18" customHeight="1"/>
    <row r="1176" s="253" customFormat="1" ht="18" customHeight="1"/>
    <row r="1177" s="253" customFormat="1" ht="18" customHeight="1"/>
    <row r="1178" s="253" customFormat="1" ht="18" customHeight="1"/>
    <row r="1179" s="253" customFormat="1" ht="18" customHeight="1"/>
    <row r="1180" s="253" customFormat="1" ht="18" customHeight="1"/>
    <row r="1181" s="253" customFormat="1" ht="18" customHeight="1"/>
    <row r="1182" s="253" customFormat="1" ht="18" customHeight="1"/>
    <row r="1183" s="253" customFormat="1" ht="18" customHeight="1"/>
    <row r="1184" s="253" customFormat="1" ht="18" customHeight="1"/>
    <row r="1185" s="253" customFormat="1" ht="18" customHeight="1"/>
    <row r="1186" s="253" customFormat="1" ht="18" customHeight="1"/>
    <row r="1187" s="253" customFormat="1" ht="18" customHeight="1"/>
    <row r="1188" s="253" customFormat="1" ht="18" customHeight="1"/>
    <row r="1189" s="253" customFormat="1" ht="18" customHeight="1"/>
    <row r="1190" s="253" customFormat="1" ht="18" customHeight="1"/>
    <row r="1191" s="253" customFormat="1" ht="18" customHeight="1"/>
    <row r="1192" s="253" customFormat="1" ht="18" customHeight="1"/>
    <row r="1193" s="253" customFormat="1" ht="18" customHeight="1"/>
    <row r="1194" s="253" customFormat="1" ht="18" customHeight="1"/>
    <row r="1195" s="253" customFormat="1" ht="18" customHeight="1"/>
    <row r="1196" s="253" customFormat="1" ht="18" customHeight="1"/>
    <row r="1197" s="253" customFormat="1" ht="18" customHeight="1"/>
    <row r="1198" s="253" customFormat="1" ht="18" customHeight="1"/>
    <row r="1199" s="253" customFormat="1" ht="18" customHeight="1"/>
    <row r="1200" s="253" customFormat="1" ht="18" customHeight="1"/>
    <row r="1201" s="253" customFormat="1" ht="18" customHeight="1"/>
    <row r="1202" s="253" customFormat="1" ht="18" customHeight="1"/>
    <row r="1203" s="253" customFormat="1" ht="18" customHeight="1"/>
    <row r="1204" s="253" customFormat="1" ht="18" customHeight="1"/>
    <row r="1205" s="253" customFormat="1" ht="18" customHeight="1"/>
    <row r="1206" s="253" customFormat="1" ht="18" customHeight="1"/>
    <row r="1207" s="253" customFormat="1" ht="18" customHeight="1"/>
    <row r="1208" s="253" customFormat="1" ht="18" customHeight="1"/>
    <row r="1209" s="253" customFormat="1" ht="18" customHeight="1"/>
    <row r="1210" s="253" customFormat="1" ht="18" customHeight="1"/>
    <row r="1211" s="253" customFormat="1" ht="18" customHeight="1"/>
    <row r="1212" s="253" customFormat="1" ht="18" customHeight="1"/>
    <row r="1213" s="253" customFormat="1" ht="18" customHeight="1"/>
    <row r="1214" s="253" customFormat="1" ht="18" customHeight="1"/>
    <row r="1215" s="253" customFormat="1" ht="18" customHeight="1"/>
    <row r="1216" s="253" customFormat="1" ht="18" customHeight="1"/>
    <row r="1217" s="253" customFormat="1" ht="18" customHeight="1"/>
    <row r="1218" s="253" customFormat="1" ht="18" customHeight="1"/>
    <row r="1219" s="253" customFormat="1" ht="18" customHeight="1"/>
    <row r="1220" s="253" customFormat="1" ht="18" customHeight="1"/>
    <row r="1221" s="253" customFormat="1" ht="18" customHeight="1"/>
    <row r="1222" s="253" customFormat="1" ht="18" customHeight="1"/>
    <row r="1223" s="253" customFormat="1" ht="18" customHeight="1"/>
    <row r="1224" s="253" customFormat="1" ht="18" customHeight="1"/>
    <row r="1225" s="253" customFormat="1" ht="18" customHeight="1"/>
    <row r="1226" s="253" customFormat="1" ht="18" customHeight="1"/>
    <row r="1227" s="253" customFormat="1" ht="18" customHeight="1"/>
    <row r="1228" s="253" customFormat="1" ht="18" customHeight="1"/>
    <row r="1229" s="253" customFormat="1" ht="18" customHeight="1"/>
    <row r="1230" s="253" customFormat="1" ht="18" customHeight="1"/>
    <row r="1231" s="253" customFormat="1" ht="18" customHeight="1"/>
    <row r="1232" s="253" customFormat="1" ht="18" customHeight="1"/>
    <row r="1233" s="253" customFormat="1" ht="18" customHeight="1"/>
    <row r="1234" s="253" customFormat="1" ht="18" customHeight="1"/>
    <row r="1235" s="253" customFormat="1" ht="18" customHeight="1"/>
    <row r="1236" s="253" customFormat="1" ht="18" customHeight="1"/>
    <row r="1237" s="253" customFormat="1" ht="18" customHeight="1"/>
    <row r="1238" s="253" customFormat="1" ht="18" customHeight="1"/>
    <row r="1239" s="253" customFormat="1" ht="18" customHeight="1"/>
    <row r="1240" s="253" customFormat="1" ht="18" customHeight="1"/>
    <row r="1241" s="253" customFormat="1" ht="18" customHeight="1"/>
    <row r="1242" s="253" customFormat="1" ht="18" customHeight="1"/>
    <row r="1243" s="253" customFormat="1" ht="18" customHeight="1"/>
    <row r="1244" s="253" customFormat="1" ht="18" customHeight="1"/>
    <row r="1245" s="253" customFormat="1" ht="18" customHeight="1"/>
    <row r="1246" s="253" customFormat="1" ht="18" customHeight="1"/>
    <row r="1247" s="253" customFormat="1" ht="18" customHeight="1"/>
    <row r="1248" s="253" customFormat="1" ht="18" customHeight="1"/>
    <row r="1249" spans="1:18" s="253" customFormat="1" ht="18" customHeight="1">
      <c r="A1249" s="253" t="s">
        <v>727</v>
      </c>
      <c r="L1249" s="613"/>
      <c r="M1249" s="613"/>
      <c r="N1249" s="613"/>
      <c r="O1249" s="613"/>
      <c r="P1249" s="613"/>
      <c r="Q1249" s="613"/>
      <c r="R1249" s="613"/>
    </row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</sheetData>
  <mergeCells count="7">
    <mergeCell ref="L29:R29"/>
    <mergeCell ref="L1249:R1249"/>
    <mergeCell ref="A1:S1"/>
    <mergeCell ref="B3:G3"/>
    <mergeCell ref="H3:M3"/>
    <mergeCell ref="N3:S3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SheetLayoutView="100" workbookViewId="0" topLeftCell="A7">
      <selection activeCell="D12" sqref="D12"/>
    </sheetView>
  </sheetViews>
  <sheetFormatPr defaultColWidth="8.88671875" defaultRowHeight="54.75" customHeight="1"/>
  <cols>
    <col min="1" max="1" width="7.77734375" style="253" customWidth="1"/>
    <col min="2" max="2" width="8.10546875" style="253" customWidth="1"/>
    <col min="3" max="3" width="7.10546875" style="253" customWidth="1"/>
    <col min="4" max="4" width="7.88671875" style="253" customWidth="1"/>
    <col min="5" max="5" width="6.21484375" style="253" customWidth="1"/>
    <col min="6" max="6" width="6.3359375" style="253" customWidth="1"/>
    <col min="7" max="7" width="6.4453125" style="253" customWidth="1"/>
    <col min="8" max="8" width="7.10546875" style="253" customWidth="1"/>
    <col min="9" max="9" width="6.77734375" style="253" customWidth="1"/>
    <col min="10" max="10" width="7.4453125" style="253" customWidth="1"/>
    <col min="11" max="11" width="7.77734375" style="253" customWidth="1"/>
    <col min="12" max="12" width="6.21484375" style="253" customWidth="1"/>
    <col min="13" max="13" width="6.77734375" style="253" customWidth="1"/>
    <col min="14" max="14" width="6.5546875" style="253" customWidth="1"/>
    <col min="15" max="16" width="6.6640625" style="253" customWidth="1"/>
    <col min="17" max="17" width="6.5546875" style="253" customWidth="1"/>
    <col min="18" max="18" width="7.88671875" style="253" customWidth="1"/>
    <col min="19" max="19" width="5.6640625" style="253" customWidth="1"/>
    <col min="20" max="21" width="6.3359375" style="253" customWidth="1"/>
    <col min="22" max="22" width="7.21484375" style="253" customWidth="1"/>
    <col min="23" max="23" width="6.77734375" style="253" customWidth="1"/>
    <col min="24" max="25" width="7.21484375" style="253" customWidth="1"/>
    <col min="26" max="16384" width="15.77734375" style="253" customWidth="1"/>
  </cols>
  <sheetData>
    <row r="1" spans="1:25" s="638" customFormat="1" ht="32.25" customHeight="1">
      <c r="A1" s="750" t="s">
        <v>389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</row>
    <row r="2" spans="1:25" s="638" customFormat="1" ht="18" customHeight="1">
      <c r="A2" s="636" t="s">
        <v>352</v>
      </c>
      <c r="B2" s="636"/>
      <c r="Y2" s="639" t="s">
        <v>353</v>
      </c>
    </row>
    <row r="3" spans="1:25" s="638" customFormat="1" ht="25.5" customHeight="1">
      <c r="A3" s="640" t="s">
        <v>860</v>
      </c>
      <c r="B3" s="751" t="s">
        <v>390</v>
      </c>
      <c r="C3" s="752" t="s">
        <v>391</v>
      </c>
      <c r="D3" s="753"/>
      <c r="E3" s="753"/>
      <c r="F3" s="753"/>
      <c r="G3" s="753"/>
      <c r="H3" s="753"/>
      <c r="I3" s="647"/>
      <c r="J3" s="754" t="s">
        <v>392</v>
      </c>
      <c r="K3" s="753"/>
      <c r="L3" s="753"/>
      <c r="M3" s="753"/>
      <c r="N3" s="753"/>
      <c r="O3" s="753"/>
      <c r="P3" s="647"/>
      <c r="Q3" s="752" t="s">
        <v>393</v>
      </c>
      <c r="R3" s="753"/>
      <c r="S3" s="753"/>
      <c r="T3" s="753"/>
      <c r="U3" s="753"/>
      <c r="V3" s="753"/>
      <c r="W3" s="647"/>
      <c r="X3" s="755" t="s">
        <v>394</v>
      </c>
      <c r="Y3" s="756" t="s">
        <v>361</v>
      </c>
    </row>
    <row r="4" spans="1:25" s="638" customFormat="1" ht="25.5" customHeight="1">
      <c r="A4" s="757"/>
      <c r="B4" s="659"/>
      <c r="C4" s="656"/>
      <c r="D4" s="758" t="s">
        <v>395</v>
      </c>
      <c r="E4" s="758" t="s">
        <v>396</v>
      </c>
      <c r="F4" s="758" t="s">
        <v>397</v>
      </c>
      <c r="G4" s="758" t="s">
        <v>133</v>
      </c>
      <c r="H4" s="758" t="s">
        <v>134</v>
      </c>
      <c r="I4" s="756" t="s">
        <v>135</v>
      </c>
      <c r="J4" s="656"/>
      <c r="K4" s="758" t="s">
        <v>395</v>
      </c>
      <c r="L4" s="758" t="s">
        <v>396</v>
      </c>
      <c r="M4" s="758" t="s">
        <v>397</v>
      </c>
      <c r="N4" s="758" t="s">
        <v>133</v>
      </c>
      <c r="O4" s="758" t="s">
        <v>134</v>
      </c>
      <c r="P4" s="756" t="s">
        <v>135</v>
      </c>
      <c r="Q4" s="656"/>
      <c r="R4" s="758" t="s">
        <v>395</v>
      </c>
      <c r="S4" s="758" t="s">
        <v>396</v>
      </c>
      <c r="T4" s="758" t="s">
        <v>397</v>
      </c>
      <c r="U4" s="758" t="s">
        <v>133</v>
      </c>
      <c r="V4" s="758" t="s">
        <v>134</v>
      </c>
      <c r="W4" s="756" t="s">
        <v>135</v>
      </c>
      <c r="X4" s="656"/>
      <c r="Y4" s="656"/>
    </row>
    <row r="5" spans="1:25" s="638" customFormat="1" ht="25.5" customHeight="1">
      <c r="A5" s="757"/>
      <c r="B5" s="659"/>
      <c r="C5" s="656"/>
      <c r="D5" s="658"/>
      <c r="E5" s="658"/>
      <c r="F5" s="658"/>
      <c r="G5" s="658"/>
      <c r="H5" s="658" t="s">
        <v>136</v>
      </c>
      <c r="I5" s="759" t="s">
        <v>137</v>
      </c>
      <c r="J5" s="656"/>
      <c r="K5" s="658"/>
      <c r="L5" s="658"/>
      <c r="M5" s="658"/>
      <c r="N5" s="658"/>
      <c r="O5" s="658" t="s">
        <v>136</v>
      </c>
      <c r="P5" s="759" t="s">
        <v>137</v>
      </c>
      <c r="Q5" s="656"/>
      <c r="R5" s="658"/>
      <c r="S5" s="658"/>
      <c r="T5" s="658"/>
      <c r="U5" s="658"/>
      <c r="V5" s="658" t="s">
        <v>136</v>
      </c>
      <c r="W5" s="759" t="s">
        <v>137</v>
      </c>
      <c r="X5" s="656"/>
      <c r="Y5" s="656"/>
    </row>
    <row r="6" spans="1:25" s="638" customFormat="1" ht="21.75" customHeight="1">
      <c r="A6" s="757"/>
      <c r="B6" s="659"/>
      <c r="C6" s="656"/>
      <c r="D6" s="658" t="s">
        <v>138</v>
      </c>
      <c r="E6" s="658" t="s">
        <v>139</v>
      </c>
      <c r="F6" s="658" t="s">
        <v>140</v>
      </c>
      <c r="G6" s="651" t="s">
        <v>141</v>
      </c>
      <c r="H6" s="658" t="s">
        <v>136</v>
      </c>
      <c r="I6" s="656" t="s">
        <v>142</v>
      </c>
      <c r="J6" s="656"/>
      <c r="K6" s="658" t="s">
        <v>138</v>
      </c>
      <c r="L6" s="658" t="s">
        <v>139</v>
      </c>
      <c r="M6" s="658" t="s">
        <v>140</v>
      </c>
      <c r="N6" s="651" t="s">
        <v>141</v>
      </c>
      <c r="O6" s="658" t="s">
        <v>136</v>
      </c>
      <c r="P6" s="656" t="s">
        <v>142</v>
      </c>
      <c r="Q6" s="656"/>
      <c r="R6" s="658" t="s">
        <v>138</v>
      </c>
      <c r="S6" s="658" t="s">
        <v>139</v>
      </c>
      <c r="T6" s="658" t="s">
        <v>140</v>
      </c>
      <c r="U6" s="651" t="s">
        <v>141</v>
      </c>
      <c r="V6" s="658" t="s">
        <v>136</v>
      </c>
      <c r="W6" s="656" t="s">
        <v>142</v>
      </c>
      <c r="X6" s="656" t="s">
        <v>362</v>
      </c>
      <c r="Y6" s="656"/>
    </row>
    <row r="7" spans="1:25" s="638" customFormat="1" ht="21.75" customHeight="1">
      <c r="A7" s="760"/>
      <c r="B7" s="664" t="s">
        <v>269</v>
      </c>
      <c r="C7" s="665"/>
      <c r="D7" s="761" t="s">
        <v>143</v>
      </c>
      <c r="E7" s="761" t="s">
        <v>143</v>
      </c>
      <c r="F7" s="761" t="s">
        <v>143</v>
      </c>
      <c r="G7" s="761" t="s">
        <v>144</v>
      </c>
      <c r="H7" s="663" t="s">
        <v>145</v>
      </c>
      <c r="I7" s="762" t="s">
        <v>143</v>
      </c>
      <c r="J7" s="665"/>
      <c r="K7" s="761" t="s">
        <v>143</v>
      </c>
      <c r="L7" s="761" t="s">
        <v>143</v>
      </c>
      <c r="M7" s="761" t="s">
        <v>143</v>
      </c>
      <c r="N7" s="761" t="s">
        <v>144</v>
      </c>
      <c r="O7" s="663" t="s">
        <v>145</v>
      </c>
      <c r="P7" s="762" t="s">
        <v>143</v>
      </c>
      <c r="Q7" s="665"/>
      <c r="R7" s="761" t="s">
        <v>143</v>
      </c>
      <c r="S7" s="761" t="s">
        <v>143</v>
      </c>
      <c r="T7" s="761" t="s">
        <v>143</v>
      </c>
      <c r="U7" s="761" t="s">
        <v>144</v>
      </c>
      <c r="V7" s="663" t="s">
        <v>145</v>
      </c>
      <c r="W7" s="762" t="s">
        <v>143</v>
      </c>
      <c r="X7" s="762" t="s">
        <v>146</v>
      </c>
      <c r="Y7" s="665" t="s">
        <v>367</v>
      </c>
    </row>
    <row r="8" spans="1:25" ht="19.5" customHeight="1">
      <c r="A8" s="270" t="s">
        <v>147</v>
      </c>
      <c r="B8" s="314">
        <v>403002</v>
      </c>
      <c r="C8" s="314">
        <v>144113</v>
      </c>
      <c r="D8" s="314">
        <v>78135</v>
      </c>
      <c r="E8" s="314">
        <v>34902</v>
      </c>
      <c r="F8" s="314">
        <v>25657</v>
      </c>
      <c r="G8" s="314">
        <v>1349</v>
      </c>
      <c r="H8" s="314">
        <v>4070</v>
      </c>
      <c r="I8" s="349" t="s">
        <v>148</v>
      </c>
      <c r="J8" s="314">
        <v>190846</v>
      </c>
      <c r="K8" s="314">
        <v>75448</v>
      </c>
      <c r="L8" s="314">
        <v>50122</v>
      </c>
      <c r="M8" s="314">
        <v>54421</v>
      </c>
      <c r="N8" s="314">
        <v>3517</v>
      </c>
      <c r="O8" s="314">
        <v>7338</v>
      </c>
      <c r="P8" s="312" t="s">
        <v>148</v>
      </c>
      <c r="Q8" s="314">
        <v>9903</v>
      </c>
      <c r="R8" s="314">
        <v>1664</v>
      </c>
      <c r="S8" s="314">
        <v>2801</v>
      </c>
      <c r="T8" s="314">
        <v>2943</v>
      </c>
      <c r="U8" s="314">
        <v>397</v>
      </c>
      <c r="V8" s="314">
        <v>2098</v>
      </c>
      <c r="W8" s="314" t="s">
        <v>148</v>
      </c>
      <c r="X8" s="314">
        <v>58138</v>
      </c>
      <c r="Y8" s="318">
        <v>2</v>
      </c>
    </row>
    <row r="9" spans="1:25" ht="19.5" customHeight="1">
      <c r="A9" s="270" t="s">
        <v>149</v>
      </c>
      <c r="B9" s="314">
        <v>434206</v>
      </c>
      <c r="C9" s="314">
        <v>152803</v>
      </c>
      <c r="D9" s="314">
        <v>62890</v>
      </c>
      <c r="E9" s="314">
        <v>38748</v>
      </c>
      <c r="F9" s="314">
        <v>34950</v>
      </c>
      <c r="G9" s="314">
        <v>4576</v>
      </c>
      <c r="H9" s="314">
        <v>11639</v>
      </c>
      <c r="I9" s="349" t="s">
        <v>148</v>
      </c>
      <c r="J9" s="314">
        <v>215125</v>
      </c>
      <c r="K9" s="314">
        <v>62218</v>
      </c>
      <c r="L9" s="314">
        <v>52297</v>
      </c>
      <c r="M9" s="314">
        <v>80574</v>
      </c>
      <c r="N9" s="314">
        <v>8024</v>
      </c>
      <c r="O9" s="314">
        <v>12012</v>
      </c>
      <c r="P9" s="312" t="s">
        <v>148</v>
      </c>
      <c r="Q9" s="314">
        <v>13756</v>
      </c>
      <c r="R9" s="314">
        <v>2292</v>
      </c>
      <c r="S9" s="314">
        <v>2735</v>
      </c>
      <c r="T9" s="314">
        <v>3653</v>
      </c>
      <c r="U9" s="314">
        <v>1093</v>
      </c>
      <c r="V9" s="314">
        <v>3983</v>
      </c>
      <c r="W9" s="314" t="s">
        <v>148</v>
      </c>
      <c r="X9" s="314">
        <v>52522</v>
      </c>
      <c r="Y9" s="318" t="s">
        <v>369</v>
      </c>
    </row>
    <row r="10" spans="1:25" ht="19.5" customHeight="1">
      <c r="A10" s="270" t="s">
        <v>150</v>
      </c>
      <c r="B10" s="314">
        <v>470683</v>
      </c>
      <c r="C10" s="314">
        <v>139190</v>
      </c>
      <c r="D10" s="314">
        <v>58775</v>
      </c>
      <c r="E10" s="314">
        <v>29844</v>
      </c>
      <c r="F10" s="314">
        <v>34741</v>
      </c>
      <c r="G10" s="314">
        <v>2892</v>
      </c>
      <c r="H10" s="314">
        <v>12938</v>
      </c>
      <c r="I10" s="349" t="s">
        <v>148</v>
      </c>
      <c r="J10" s="314">
        <v>268116</v>
      </c>
      <c r="K10" s="314">
        <v>55017</v>
      </c>
      <c r="L10" s="314">
        <v>53443</v>
      </c>
      <c r="M10" s="314">
        <v>124686</v>
      </c>
      <c r="N10" s="314">
        <v>9475</v>
      </c>
      <c r="O10" s="314">
        <v>25495</v>
      </c>
      <c r="P10" s="312" t="s">
        <v>148</v>
      </c>
      <c r="Q10" s="314">
        <v>13904</v>
      </c>
      <c r="R10" s="314">
        <v>1452</v>
      </c>
      <c r="S10" s="314">
        <v>2057</v>
      </c>
      <c r="T10" s="314">
        <v>3173</v>
      </c>
      <c r="U10" s="314">
        <v>1156</v>
      </c>
      <c r="V10" s="314">
        <v>6066</v>
      </c>
      <c r="W10" s="314" t="s">
        <v>148</v>
      </c>
      <c r="X10" s="314">
        <v>49459</v>
      </c>
      <c r="Y10" s="318">
        <v>14</v>
      </c>
    </row>
    <row r="11" spans="1:25" ht="19.5" customHeight="1">
      <c r="A11" s="270" t="s">
        <v>344</v>
      </c>
      <c r="B11" s="314">
        <v>456435</v>
      </c>
      <c r="C11" s="314">
        <v>124185</v>
      </c>
      <c r="D11" s="314">
        <v>42477</v>
      </c>
      <c r="E11" s="314">
        <v>28556</v>
      </c>
      <c r="F11" s="314">
        <v>26807</v>
      </c>
      <c r="G11" s="314">
        <v>7771</v>
      </c>
      <c r="H11" s="314">
        <v>18095</v>
      </c>
      <c r="I11" s="324">
        <v>479</v>
      </c>
      <c r="J11" s="314">
        <v>279649</v>
      </c>
      <c r="K11" s="314">
        <v>49263</v>
      </c>
      <c r="L11" s="314">
        <v>43559</v>
      </c>
      <c r="M11" s="314">
        <v>130785</v>
      </c>
      <c r="N11" s="314">
        <v>16889</v>
      </c>
      <c r="O11" s="314">
        <v>36464</v>
      </c>
      <c r="P11" s="324">
        <v>2689</v>
      </c>
      <c r="Q11" s="314">
        <v>10556</v>
      </c>
      <c r="R11" s="314">
        <v>2091</v>
      </c>
      <c r="S11" s="314">
        <v>2133</v>
      </c>
      <c r="T11" s="314">
        <v>3140</v>
      </c>
      <c r="U11" s="314">
        <v>463</v>
      </c>
      <c r="V11" s="314">
        <v>2665</v>
      </c>
      <c r="W11" s="314">
        <v>64</v>
      </c>
      <c r="X11" s="314">
        <v>42013</v>
      </c>
      <c r="Y11" s="318">
        <v>32</v>
      </c>
    </row>
    <row r="12" spans="1:25" ht="19.5" customHeight="1">
      <c r="A12" s="325" t="s">
        <v>372</v>
      </c>
      <c r="B12" s="314">
        <v>461764</v>
      </c>
      <c r="C12" s="314">
        <v>123144</v>
      </c>
      <c r="D12" s="314">
        <v>45500</v>
      </c>
      <c r="E12" s="314">
        <v>20094</v>
      </c>
      <c r="F12" s="314">
        <v>23522</v>
      </c>
      <c r="G12" s="314">
        <v>14942</v>
      </c>
      <c r="H12" s="314">
        <v>17893</v>
      </c>
      <c r="I12" s="324">
        <v>1193</v>
      </c>
      <c r="J12" s="314">
        <v>283152</v>
      </c>
      <c r="K12" s="314">
        <v>44830</v>
      </c>
      <c r="L12" s="314">
        <v>38997</v>
      </c>
      <c r="M12" s="314">
        <v>119301</v>
      </c>
      <c r="N12" s="314">
        <v>38084</v>
      </c>
      <c r="O12" s="314">
        <v>38461</v>
      </c>
      <c r="P12" s="324">
        <v>3479</v>
      </c>
      <c r="Q12" s="314">
        <v>14604</v>
      </c>
      <c r="R12" s="314">
        <v>3037</v>
      </c>
      <c r="S12" s="314">
        <v>2737</v>
      </c>
      <c r="T12" s="314">
        <v>3849</v>
      </c>
      <c r="U12" s="314">
        <v>2394</v>
      </c>
      <c r="V12" s="314">
        <v>2509</v>
      </c>
      <c r="W12" s="314">
        <v>78</v>
      </c>
      <c r="X12" s="314">
        <v>40858</v>
      </c>
      <c r="Y12" s="318">
        <v>6</v>
      </c>
    </row>
    <row r="13" spans="1:25" s="308" customFormat="1" ht="19.5" customHeight="1">
      <c r="A13" s="267" t="s">
        <v>345</v>
      </c>
      <c r="B13" s="313">
        <f>SUM(C13,J13,Q13,X13,Y13)</f>
        <v>486874</v>
      </c>
      <c r="C13" s="313">
        <f>SUM(D13:I13)</f>
        <v>126333</v>
      </c>
      <c r="D13" s="313">
        <f aca="true" t="shared" si="0" ref="D13:I13">SUM(D14:D30)</f>
        <v>50990</v>
      </c>
      <c r="E13" s="313">
        <f t="shared" si="0"/>
        <v>23299</v>
      </c>
      <c r="F13" s="313">
        <f t="shared" si="0"/>
        <v>19430</v>
      </c>
      <c r="G13" s="313">
        <f t="shared" si="0"/>
        <v>12509</v>
      </c>
      <c r="H13" s="313">
        <f t="shared" si="0"/>
        <v>18734</v>
      </c>
      <c r="I13" s="313">
        <f t="shared" si="0"/>
        <v>1371</v>
      </c>
      <c r="J13" s="313">
        <f>SUM(K13:P13)</f>
        <v>309632</v>
      </c>
      <c r="K13" s="313">
        <f aca="true" t="shared" si="1" ref="K13:P13">SUM(K14:K30)</f>
        <v>41732</v>
      </c>
      <c r="L13" s="313">
        <f t="shared" si="1"/>
        <v>36605</v>
      </c>
      <c r="M13" s="313">
        <f t="shared" si="1"/>
        <v>119712</v>
      </c>
      <c r="N13" s="313">
        <f t="shared" si="1"/>
        <v>51940</v>
      </c>
      <c r="O13" s="313">
        <f t="shared" si="1"/>
        <v>54175</v>
      </c>
      <c r="P13" s="313">
        <f t="shared" si="1"/>
        <v>5468</v>
      </c>
      <c r="Q13" s="313">
        <f>SUM(R13:W13)</f>
        <v>13129</v>
      </c>
      <c r="R13" s="313">
        <f aca="true" t="shared" si="2" ref="R13:X13">SUM(R14:R30)</f>
        <v>2801</v>
      </c>
      <c r="S13" s="313">
        <f t="shared" si="2"/>
        <v>2081</v>
      </c>
      <c r="T13" s="313">
        <f t="shared" si="2"/>
        <v>2750</v>
      </c>
      <c r="U13" s="313">
        <f t="shared" si="2"/>
        <v>2711</v>
      </c>
      <c r="V13" s="313">
        <f t="shared" si="2"/>
        <v>2690</v>
      </c>
      <c r="W13" s="313">
        <f t="shared" si="2"/>
        <v>96</v>
      </c>
      <c r="X13" s="313">
        <f t="shared" si="2"/>
        <v>37780</v>
      </c>
      <c r="Y13" s="319" t="s">
        <v>369</v>
      </c>
    </row>
    <row r="14" spans="1:25" s="330" customFormat="1" ht="19.5" customHeight="1">
      <c r="A14" s="270" t="s">
        <v>151</v>
      </c>
      <c r="B14" s="326">
        <f>SUM(C14,J14,Q14,X14,Y14)</f>
        <v>33463</v>
      </c>
      <c r="C14" s="326">
        <f aca="true" t="shared" si="3" ref="C14:C30">SUM(D14:I14)</f>
        <v>27531</v>
      </c>
      <c r="D14" s="327">
        <v>27531</v>
      </c>
      <c r="E14" s="327">
        <v>0</v>
      </c>
      <c r="F14" s="327">
        <v>0</v>
      </c>
      <c r="G14" s="327">
        <v>0</v>
      </c>
      <c r="H14" s="327">
        <v>0</v>
      </c>
      <c r="I14" s="327">
        <v>0</v>
      </c>
      <c r="J14" s="328">
        <f>SUM(K14:P14)</f>
        <v>0</v>
      </c>
      <c r="K14" s="327">
        <v>0</v>
      </c>
      <c r="L14" s="327">
        <v>0</v>
      </c>
      <c r="M14" s="327">
        <v>0</v>
      </c>
      <c r="N14" s="327">
        <v>0</v>
      </c>
      <c r="O14" s="327">
        <v>0</v>
      </c>
      <c r="P14" s="327">
        <v>0</v>
      </c>
      <c r="Q14" s="329">
        <f>SUM(R14:W14)</f>
        <v>1</v>
      </c>
      <c r="R14" s="327">
        <v>1</v>
      </c>
      <c r="S14" s="327">
        <v>0</v>
      </c>
      <c r="T14" s="327">
        <v>0</v>
      </c>
      <c r="U14" s="327">
        <v>0</v>
      </c>
      <c r="V14" s="327">
        <v>0</v>
      </c>
      <c r="W14" s="327">
        <v>0</v>
      </c>
      <c r="X14" s="327">
        <v>5931</v>
      </c>
      <c r="Y14" s="320">
        <v>0</v>
      </c>
    </row>
    <row r="15" spans="1:25" ht="19.5" customHeight="1">
      <c r="A15" s="270" t="s">
        <v>152</v>
      </c>
      <c r="B15" s="326">
        <f aca="true" t="shared" si="4" ref="B15:B30">SUM(C15,J15,Q15,X15,Y15)</f>
        <v>42331</v>
      </c>
      <c r="C15" s="326">
        <f t="shared" si="3"/>
        <v>42179</v>
      </c>
      <c r="D15" s="327">
        <v>23459</v>
      </c>
      <c r="E15" s="327">
        <v>18635</v>
      </c>
      <c r="F15" s="327">
        <v>85</v>
      </c>
      <c r="G15" s="327">
        <v>0</v>
      </c>
      <c r="H15" s="327">
        <v>0</v>
      </c>
      <c r="I15" s="327">
        <v>0</v>
      </c>
      <c r="J15" s="329">
        <f aca="true" t="shared" si="5" ref="J15:J30">SUM(K15:P15)</f>
        <v>98</v>
      </c>
      <c r="K15" s="327">
        <v>68</v>
      </c>
      <c r="L15" s="327">
        <v>30</v>
      </c>
      <c r="M15" s="327">
        <v>0</v>
      </c>
      <c r="N15" s="327">
        <v>0</v>
      </c>
      <c r="O15" s="327">
        <v>0</v>
      </c>
      <c r="P15" s="327">
        <v>0</v>
      </c>
      <c r="Q15" s="329">
        <f aca="true" t="shared" si="6" ref="Q15:Q30">SUM(R15:W15)</f>
        <v>10</v>
      </c>
      <c r="R15" s="327">
        <v>1</v>
      </c>
      <c r="S15" s="327">
        <v>9</v>
      </c>
      <c r="T15" s="327">
        <v>0</v>
      </c>
      <c r="U15" s="327">
        <v>0</v>
      </c>
      <c r="V15" s="327">
        <v>0</v>
      </c>
      <c r="W15" s="327">
        <v>0</v>
      </c>
      <c r="X15" s="327">
        <v>44</v>
      </c>
      <c r="Y15" s="320">
        <v>0</v>
      </c>
    </row>
    <row r="16" spans="1:25" ht="19.5" customHeight="1">
      <c r="A16" s="270" t="s">
        <v>373</v>
      </c>
      <c r="B16" s="326">
        <f t="shared" si="4"/>
        <v>33003</v>
      </c>
      <c r="C16" s="326">
        <f t="shared" si="3"/>
        <v>31064</v>
      </c>
      <c r="D16" s="327">
        <v>0</v>
      </c>
      <c r="E16" s="327">
        <v>4664</v>
      </c>
      <c r="F16" s="327">
        <v>19253</v>
      </c>
      <c r="G16" s="327">
        <v>3414</v>
      </c>
      <c r="H16" s="327">
        <v>3733</v>
      </c>
      <c r="I16" s="327">
        <v>0</v>
      </c>
      <c r="J16" s="332">
        <f t="shared" si="5"/>
        <v>1638</v>
      </c>
      <c r="K16" s="331">
        <v>22</v>
      </c>
      <c r="L16" s="331">
        <v>164</v>
      </c>
      <c r="M16" s="331">
        <v>1337</v>
      </c>
      <c r="N16" s="331">
        <v>115</v>
      </c>
      <c r="O16" s="315" t="s">
        <v>369</v>
      </c>
      <c r="P16" s="315" t="s">
        <v>369</v>
      </c>
      <c r="Q16" s="332">
        <f t="shared" si="6"/>
        <v>281</v>
      </c>
      <c r="R16" s="331">
        <v>3</v>
      </c>
      <c r="S16" s="331">
        <v>46</v>
      </c>
      <c r="T16" s="331">
        <v>162</v>
      </c>
      <c r="U16" s="331">
        <v>57</v>
      </c>
      <c r="V16" s="331">
        <v>13</v>
      </c>
      <c r="W16" s="315" t="s">
        <v>369</v>
      </c>
      <c r="X16" s="331">
        <v>20</v>
      </c>
      <c r="Y16" s="320">
        <v>0</v>
      </c>
    </row>
    <row r="17" spans="1:25" ht="19.5" customHeight="1">
      <c r="A17" s="270" t="s">
        <v>374</v>
      </c>
      <c r="B17" s="326">
        <f t="shared" si="4"/>
        <v>37705</v>
      </c>
      <c r="C17" s="326">
        <f t="shared" si="3"/>
        <v>20159</v>
      </c>
      <c r="D17" s="327">
        <v>0</v>
      </c>
      <c r="E17" s="327">
        <v>0</v>
      </c>
      <c r="F17" s="327">
        <v>89</v>
      </c>
      <c r="G17" s="327">
        <v>7685</v>
      </c>
      <c r="H17" s="327">
        <v>12247</v>
      </c>
      <c r="I17" s="327">
        <v>138</v>
      </c>
      <c r="J17" s="332">
        <f t="shared" si="5"/>
        <v>16193</v>
      </c>
      <c r="K17" s="331">
        <v>47</v>
      </c>
      <c r="L17" s="331">
        <v>388</v>
      </c>
      <c r="M17" s="331">
        <v>5290</v>
      </c>
      <c r="N17" s="331">
        <v>7501</v>
      </c>
      <c r="O17" s="331">
        <v>2958</v>
      </c>
      <c r="P17" s="331">
        <v>9</v>
      </c>
      <c r="Q17" s="332">
        <f t="shared" si="6"/>
        <v>1302</v>
      </c>
      <c r="R17" s="331">
        <v>3</v>
      </c>
      <c r="S17" s="331">
        <v>55</v>
      </c>
      <c r="T17" s="331">
        <v>312</v>
      </c>
      <c r="U17" s="331">
        <v>693</v>
      </c>
      <c r="V17" s="331">
        <v>238</v>
      </c>
      <c r="W17" s="331">
        <v>1</v>
      </c>
      <c r="X17" s="331">
        <v>51</v>
      </c>
      <c r="Y17" s="320">
        <v>0</v>
      </c>
    </row>
    <row r="18" spans="1:25" ht="19.5" customHeight="1">
      <c r="A18" s="270" t="s">
        <v>375</v>
      </c>
      <c r="B18" s="326">
        <f t="shared" si="4"/>
        <v>35796</v>
      </c>
      <c r="C18" s="326">
        <f t="shared" si="3"/>
        <v>3126</v>
      </c>
      <c r="D18" s="327">
        <v>0</v>
      </c>
      <c r="E18" s="327">
        <v>0</v>
      </c>
      <c r="F18" s="327">
        <v>2</v>
      </c>
      <c r="G18" s="327">
        <v>759</v>
      </c>
      <c r="H18" s="327">
        <v>1948</v>
      </c>
      <c r="I18" s="327">
        <v>417</v>
      </c>
      <c r="J18" s="332">
        <f t="shared" si="5"/>
        <v>31131</v>
      </c>
      <c r="K18" s="331">
        <v>79</v>
      </c>
      <c r="L18" s="331">
        <v>372</v>
      </c>
      <c r="M18" s="331">
        <v>8295</v>
      </c>
      <c r="N18" s="331">
        <v>12560</v>
      </c>
      <c r="O18" s="331">
        <v>9543</v>
      </c>
      <c r="P18" s="331">
        <v>282</v>
      </c>
      <c r="Q18" s="332">
        <f t="shared" si="6"/>
        <v>1454</v>
      </c>
      <c r="R18" s="331">
        <v>11</v>
      </c>
      <c r="S18" s="331">
        <v>47</v>
      </c>
      <c r="T18" s="331">
        <v>205</v>
      </c>
      <c r="U18" s="331">
        <v>732</v>
      </c>
      <c r="V18" s="331">
        <v>440</v>
      </c>
      <c r="W18" s="331">
        <v>19</v>
      </c>
      <c r="X18" s="331">
        <v>85</v>
      </c>
      <c r="Y18" s="320">
        <v>0</v>
      </c>
    </row>
    <row r="19" spans="1:25" ht="19.5" customHeight="1">
      <c r="A19" s="270" t="s">
        <v>376</v>
      </c>
      <c r="B19" s="326">
        <f t="shared" si="4"/>
        <v>44747</v>
      </c>
      <c r="C19" s="326">
        <f t="shared" si="3"/>
        <v>832</v>
      </c>
      <c r="D19" s="327">
        <v>0</v>
      </c>
      <c r="E19" s="327">
        <v>0</v>
      </c>
      <c r="F19" s="327">
        <v>0</v>
      </c>
      <c r="G19" s="327">
        <v>256</v>
      </c>
      <c r="H19" s="327">
        <v>320</v>
      </c>
      <c r="I19" s="327">
        <v>256</v>
      </c>
      <c r="J19" s="332">
        <f t="shared" si="5"/>
        <v>42762</v>
      </c>
      <c r="K19" s="331">
        <v>169</v>
      </c>
      <c r="L19" s="331">
        <v>718</v>
      </c>
      <c r="M19" s="331">
        <v>18001</v>
      </c>
      <c r="N19" s="331">
        <v>12792</v>
      </c>
      <c r="O19" s="331">
        <v>10397</v>
      </c>
      <c r="P19" s="331">
        <v>685</v>
      </c>
      <c r="Q19" s="332">
        <f t="shared" si="6"/>
        <v>1055</v>
      </c>
      <c r="R19" s="331">
        <v>19</v>
      </c>
      <c r="S19" s="331">
        <v>66</v>
      </c>
      <c r="T19" s="331">
        <v>224</v>
      </c>
      <c r="U19" s="331">
        <v>331</v>
      </c>
      <c r="V19" s="331">
        <v>396</v>
      </c>
      <c r="W19" s="331">
        <v>19</v>
      </c>
      <c r="X19" s="331">
        <v>98</v>
      </c>
      <c r="Y19" s="320">
        <v>0</v>
      </c>
    </row>
    <row r="20" spans="1:25" ht="19.5" customHeight="1">
      <c r="A20" s="270" t="s">
        <v>377</v>
      </c>
      <c r="B20" s="326">
        <f t="shared" si="4"/>
        <v>46929</v>
      </c>
      <c r="C20" s="326">
        <f t="shared" si="3"/>
        <v>637</v>
      </c>
      <c r="D20" s="327">
        <v>0</v>
      </c>
      <c r="E20" s="327">
        <v>0</v>
      </c>
      <c r="F20" s="327">
        <v>0</v>
      </c>
      <c r="G20" s="327">
        <v>184</v>
      </c>
      <c r="H20" s="327">
        <v>225</v>
      </c>
      <c r="I20" s="327">
        <v>228</v>
      </c>
      <c r="J20" s="332">
        <f t="shared" si="5"/>
        <v>44993</v>
      </c>
      <c r="K20" s="331">
        <v>455</v>
      </c>
      <c r="L20" s="331">
        <v>1602</v>
      </c>
      <c r="M20" s="331">
        <v>22037</v>
      </c>
      <c r="N20" s="331">
        <v>8451</v>
      </c>
      <c r="O20" s="331">
        <v>11566</v>
      </c>
      <c r="P20" s="331">
        <v>882</v>
      </c>
      <c r="Q20" s="332">
        <f t="shared" si="6"/>
        <v>1146</v>
      </c>
      <c r="R20" s="331">
        <v>34</v>
      </c>
      <c r="S20" s="331">
        <v>92</v>
      </c>
      <c r="T20" s="331">
        <v>259</v>
      </c>
      <c r="U20" s="331">
        <v>300</v>
      </c>
      <c r="V20" s="331">
        <v>446</v>
      </c>
      <c r="W20" s="331">
        <v>15</v>
      </c>
      <c r="X20" s="331">
        <v>153</v>
      </c>
      <c r="Y20" s="320">
        <v>0</v>
      </c>
    </row>
    <row r="21" spans="1:25" ht="19.5" customHeight="1">
      <c r="A21" s="270" t="s">
        <v>378</v>
      </c>
      <c r="B21" s="326">
        <f t="shared" si="4"/>
        <v>44074</v>
      </c>
      <c r="C21" s="326">
        <f t="shared" si="3"/>
        <v>403</v>
      </c>
      <c r="D21" s="327">
        <v>0</v>
      </c>
      <c r="E21" s="327">
        <v>0</v>
      </c>
      <c r="F21" s="327">
        <v>0</v>
      </c>
      <c r="G21" s="327">
        <v>121</v>
      </c>
      <c r="H21" s="327">
        <v>121</v>
      </c>
      <c r="I21" s="327">
        <v>161</v>
      </c>
      <c r="J21" s="332">
        <f t="shared" si="5"/>
        <v>42175</v>
      </c>
      <c r="K21" s="331">
        <v>1598</v>
      </c>
      <c r="L21" s="331">
        <v>4255</v>
      </c>
      <c r="M21" s="331">
        <v>21325</v>
      </c>
      <c r="N21" s="331">
        <v>5045</v>
      </c>
      <c r="O21" s="331">
        <v>8805</v>
      </c>
      <c r="P21" s="331">
        <v>1147</v>
      </c>
      <c r="Q21" s="332">
        <f t="shared" si="6"/>
        <v>1199</v>
      </c>
      <c r="R21" s="331">
        <v>69</v>
      </c>
      <c r="S21" s="331">
        <v>171</v>
      </c>
      <c r="T21" s="331">
        <v>291</v>
      </c>
      <c r="U21" s="331">
        <v>241</v>
      </c>
      <c r="V21" s="331">
        <v>405</v>
      </c>
      <c r="W21" s="331">
        <v>22</v>
      </c>
      <c r="X21" s="331">
        <v>297</v>
      </c>
      <c r="Y21" s="320">
        <v>0</v>
      </c>
    </row>
    <row r="22" spans="1:25" ht="19.5" customHeight="1">
      <c r="A22" s="270" t="s">
        <v>379</v>
      </c>
      <c r="B22" s="326">
        <f t="shared" si="4"/>
        <v>38660</v>
      </c>
      <c r="C22" s="326">
        <f t="shared" si="3"/>
        <v>283</v>
      </c>
      <c r="D22" s="327">
        <v>0</v>
      </c>
      <c r="E22" s="327">
        <v>0</v>
      </c>
      <c r="F22" s="327">
        <v>0</v>
      </c>
      <c r="G22" s="327">
        <v>73</v>
      </c>
      <c r="H22" s="327">
        <v>90</v>
      </c>
      <c r="I22" s="327">
        <v>120</v>
      </c>
      <c r="J22" s="332">
        <f t="shared" si="5"/>
        <v>36761</v>
      </c>
      <c r="K22" s="331">
        <v>3637</v>
      </c>
      <c r="L22" s="331">
        <v>7336</v>
      </c>
      <c r="M22" s="331">
        <v>17312</v>
      </c>
      <c r="N22" s="331">
        <v>2899</v>
      </c>
      <c r="O22" s="331">
        <v>4573</v>
      </c>
      <c r="P22" s="331">
        <v>1004</v>
      </c>
      <c r="Q22" s="332">
        <f t="shared" si="6"/>
        <v>1091</v>
      </c>
      <c r="R22" s="331">
        <v>147</v>
      </c>
      <c r="S22" s="331">
        <v>256</v>
      </c>
      <c r="T22" s="331">
        <v>353</v>
      </c>
      <c r="U22" s="331">
        <v>125</v>
      </c>
      <c r="V22" s="331">
        <v>199</v>
      </c>
      <c r="W22" s="331">
        <v>11</v>
      </c>
      <c r="X22" s="331">
        <v>525</v>
      </c>
      <c r="Y22" s="320">
        <v>0</v>
      </c>
    </row>
    <row r="23" spans="1:25" ht="19.5" customHeight="1">
      <c r="A23" s="270" t="s">
        <v>380</v>
      </c>
      <c r="B23" s="326">
        <f t="shared" si="4"/>
        <v>27840</v>
      </c>
      <c r="C23" s="326">
        <f t="shared" si="3"/>
        <v>85</v>
      </c>
      <c r="D23" s="327">
        <v>0</v>
      </c>
      <c r="E23" s="327">
        <v>0</v>
      </c>
      <c r="F23" s="327">
        <v>1</v>
      </c>
      <c r="G23" s="327">
        <v>11</v>
      </c>
      <c r="H23" s="327">
        <v>34</v>
      </c>
      <c r="I23" s="327">
        <v>39</v>
      </c>
      <c r="J23" s="332">
        <f t="shared" si="5"/>
        <v>26077</v>
      </c>
      <c r="K23" s="331">
        <v>5287</v>
      </c>
      <c r="L23" s="331">
        <v>6485</v>
      </c>
      <c r="M23" s="331">
        <v>10241</v>
      </c>
      <c r="N23" s="331">
        <v>1186</v>
      </c>
      <c r="O23" s="331">
        <v>2202</v>
      </c>
      <c r="P23" s="331">
        <v>676</v>
      </c>
      <c r="Q23" s="332">
        <f t="shared" si="6"/>
        <v>931</v>
      </c>
      <c r="R23" s="331">
        <v>211</v>
      </c>
      <c r="S23" s="331">
        <v>259</v>
      </c>
      <c r="T23" s="331">
        <v>279</v>
      </c>
      <c r="U23" s="331">
        <v>65</v>
      </c>
      <c r="V23" s="331">
        <v>112</v>
      </c>
      <c r="W23" s="331">
        <v>5</v>
      </c>
      <c r="X23" s="331">
        <v>747</v>
      </c>
      <c r="Y23" s="320">
        <v>0</v>
      </c>
    </row>
    <row r="24" spans="1:25" ht="19.5" customHeight="1">
      <c r="A24" s="270" t="s">
        <v>381</v>
      </c>
      <c r="B24" s="326">
        <f t="shared" si="4"/>
        <v>24868</v>
      </c>
      <c r="C24" s="326">
        <f t="shared" si="3"/>
        <v>30</v>
      </c>
      <c r="D24" s="327">
        <v>0</v>
      </c>
      <c r="E24" s="327">
        <v>0</v>
      </c>
      <c r="F24" s="327">
        <v>0</v>
      </c>
      <c r="G24" s="327">
        <v>5</v>
      </c>
      <c r="H24" s="327">
        <v>13</v>
      </c>
      <c r="I24" s="327">
        <v>12</v>
      </c>
      <c r="J24" s="332">
        <f t="shared" si="5"/>
        <v>22264</v>
      </c>
      <c r="K24" s="331">
        <v>7220</v>
      </c>
      <c r="L24" s="331">
        <v>5675</v>
      </c>
      <c r="M24" s="331">
        <v>6896</v>
      </c>
      <c r="N24" s="331">
        <v>587</v>
      </c>
      <c r="O24" s="331">
        <v>1512</v>
      </c>
      <c r="P24" s="331">
        <v>374</v>
      </c>
      <c r="Q24" s="332">
        <f t="shared" si="6"/>
        <v>988</v>
      </c>
      <c r="R24" s="331">
        <v>301</v>
      </c>
      <c r="S24" s="331">
        <v>291</v>
      </c>
      <c r="T24" s="331">
        <v>231</v>
      </c>
      <c r="U24" s="331">
        <v>42</v>
      </c>
      <c r="V24" s="331">
        <v>120</v>
      </c>
      <c r="W24" s="331">
        <v>3</v>
      </c>
      <c r="X24" s="331">
        <v>1586</v>
      </c>
      <c r="Y24" s="320">
        <v>0</v>
      </c>
    </row>
    <row r="25" spans="1:25" ht="19.5" customHeight="1">
      <c r="A25" s="270" t="s">
        <v>382</v>
      </c>
      <c r="B25" s="326">
        <f t="shared" si="4"/>
        <v>22165</v>
      </c>
      <c r="C25" s="326">
        <f t="shared" si="3"/>
        <v>3</v>
      </c>
      <c r="D25" s="327">
        <v>0</v>
      </c>
      <c r="E25" s="327">
        <v>0</v>
      </c>
      <c r="F25" s="327">
        <v>0</v>
      </c>
      <c r="G25" s="327">
        <v>1</v>
      </c>
      <c r="H25" s="327">
        <v>2</v>
      </c>
      <c r="I25" s="327">
        <v>0</v>
      </c>
      <c r="J25" s="332">
        <f t="shared" si="5"/>
        <v>17909</v>
      </c>
      <c r="K25" s="331">
        <v>7955</v>
      </c>
      <c r="L25" s="331">
        <v>4351</v>
      </c>
      <c r="M25" s="331">
        <v>4045</v>
      </c>
      <c r="N25" s="331">
        <v>305</v>
      </c>
      <c r="O25" s="331">
        <v>1039</v>
      </c>
      <c r="P25" s="331">
        <v>214</v>
      </c>
      <c r="Q25" s="332">
        <f t="shared" si="6"/>
        <v>1124</v>
      </c>
      <c r="R25" s="331">
        <v>467</v>
      </c>
      <c r="S25" s="331">
        <v>327</v>
      </c>
      <c r="T25" s="331">
        <v>185</v>
      </c>
      <c r="U25" s="331">
        <v>40</v>
      </c>
      <c r="V25" s="331">
        <v>105</v>
      </c>
      <c r="W25" s="315" t="s">
        <v>369</v>
      </c>
      <c r="X25" s="331">
        <v>3129</v>
      </c>
      <c r="Y25" s="320">
        <v>0</v>
      </c>
    </row>
    <row r="26" spans="1:25" ht="19.5" customHeight="1">
      <c r="A26" s="270" t="s">
        <v>383</v>
      </c>
      <c r="B26" s="326">
        <f t="shared" si="4"/>
        <v>19770</v>
      </c>
      <c r="C26" s="326">
        <f t="shared" si="3"/>
        <v>1</v>
      </c>
      <c r="D26" s="327">
        <v>0</v>
      </c>
      <c r="E26" s="327">
        <v>0</v>
      </c>
      <c r="F26" s="327">
        <v>0</v>
      </c>
      <c r="G26" s="327">
        <v>0</v>
      </c>
      <c r="H26" s="327">
        <v>1</v>
      </c>
      <c r="I26" s="327">
        <v>0</v>
      </c>
      <c r="J26" s="332">
        <f t="shared" si="5"/>
        <v>13884</v>
      </c>
      <c r="K26" s="331">
        <v>6812</v>
      </c>
      <c r="L26" s="331">
        <v>2945</v>
      </c>
      <c r="M26" s="331">
        <v>2943</v>
      </c>
      <c r="N26" s="331">
        <v>225</v>
      </c>
      <c r="O26" s="331">
        <v>838</v>
      </c>
      <c r="P26" s="331">
        <v>121</v>
      </c>
      <c r="Q26" s="332">
        <f t="shared" si="6"/>
        <v>1135</v>
      </c>
      <c r="R26" s="331">
        <v>626</v>
      </c>
      <c r="S26" s="331">
        <v>213</v>
      </c>
      <c r="T26" s="331">
        <v>147</v>
      </c>
      <c r="U26" s="331">
        <v>34</v>
      </c>
      <c r="V26" s="331">
        <v>114</v>
      </c>
      <c r="W26" s="331">
        <v>1</v>
      </c>
      <c r="X26" s="331">
        <v>4750</v>
      </c>
      <c r="Y26" s="320">
        <v>0</v>
      </c>
    </row>
    <row r="27" spans="1:25" ht="19.5" customHeight="1">
      <c r="A27" s="270" t="s">
        <v>384</v>
      </c>
      <c r="B27" s="326">
        <f t="shared" si="4"/>
        <v>15668</v>
      </c>
      <c r="C27" s="326">
        <f t="shared" si="3"/>
        <v>0</v>
      </c>
      <c r="D27" s="327">
        <v>0</v>
      </c>
      <c r="E27" s="327">
        <v>0</v>
      </c>
      <c r="F27" s="327">
        <v>0</v>
      </c>
      <c r="G27" s="327">
        <v>0</v>
      </c>
      <c r="H27" s="327">
        <v>0</v>
      </c>
      <c r="I27" s="327">
        <v>0</v>
      </c>
      <c r="J27" s="332">
        <f t="shared" si="5"/>
        <v>8456</v>
      </c>
      <c r="K27" s="331">
        <v>4821</v>
      </c>
      <c r="L27" s="331">
        <v>1510</v>
      </c>
      <c r="M27" s="331">
        <v>1362</v>
      </c>
      <c r="N27" s="331">
        <v>156</v>
      </c>
      <c r="O27" s="331">
        <v>550</v>
      </c>
      <c r="P27" s="331">
        <v>57</v>
      </c>
      <c r="Q27" s="332">
        <f t="shared" si="6"/>
        <v>860</v>
      </c>
      <c r="R27" s="331">
        <v>508</v>
      </c>
      <c r="S27" s="331">
        <v>160</v>
      </c>
      <c r="T27" s="331">
        <v>82</v>
      </c>
      <c r="U27" s="331">
        <v>35</v>
      </c>
      <c r="V27" s="331">
        <v>75</v>
      </c>
      <c r="W27" s="315" t="s">
        <v>369</v>
      </c>
      <c r="X27" s="331">
        <v>6352</v>
      </c>
      <c r="Y27" s="320">
        <v>0</v>
      </c>
    </row>
    <row r="28" spans="1:25" ht="19.5" customHeight="1">
      <c r="A28" s="270" t="s">
        <v>385</v>
      </c>
      <c r="B28" s="326">
        <f t="shared" si="4"/>
        <v>9250</v>
      </c>
      <c r="C28" s="326">
        <f t="shared" si="3"/>
        <v>0</v>
      </c>
      <c r="D28" s="327">
        <v>0</v>
      </c>
      <c r="E28" s="327">
        <v>0</v>
      </c>
      <c r="F28" s="327">
        <v>0</v>
      </c>
      <c r="G28" s="327">
        <v>0</v>
      </c>
      <c r="H28" s="327">
        <v>0</v>
      </c>
      <c r="I28" s="327">
        <v>0</v>
      </c>
      <c r="J28" s="332">
        <f t="shared" si="5"/>
        <v>3338</v>
      </c>
      <c r="K28" s="331">
        <v>2207</v>
      </c>
      <c r="L28" s="331">
        <v>528</v>
      </c>
      <c r="M28" s="331">
        <v>389</v>
      </c>
      <c r="N28" s="331">
        <v>74</v>
      </c>
      <c r="O28" s="331">
        <v>124</v>
      </c>
      <c r="P28" s="331">
        <v>16</v>
      </c>
      <c r="Q28" s="332">
        <f t="shared" si="6"/>
        <v>354</v>
      </c>
      <c r="R28" s="331">
        <v>233</v>
      </c>
      <c r="S28" s="331">
        <v>71</v>
      </c>
      <c r="T28" s="331">
        <v>16</v>
      </c>
      <c r="U28" s="331">
        <v>12</v>
      </c>
      <c r="V28" s="331">
        <v>22</v>
      </c>
      <c r="W28" s="315" t="s">
        <v>369</v>
      </c>
      <c r="X28" s="331">
        <v>5558</v>
      </c>
      <c r="Y28" s="320">
        <v>0</v>
      </c>
    </row>
    <row r="29" spans="1:25" ht="19.5" customHeight="1">
      <c r="A29" s="270" t="s">
        <v>386</v>
      </c>
      <c r="B29" s="326">
        <f t="shared" si="4"/>
        <v>6157</v>
      </c>
      <c r="C29" s="326">
        <f t="shared" si="3"/>
        <v>0</v>
      </c>
      <c r="D29" s="327">
        <v>0</v>
      </c>
      <c r="E29" s="327">
        <v>0</v>
      </c>
      <c r="F29" s="327">
        <v>0</v>
      </c>
      <c r="G29" s="327">
        <v>0</v>
      </c>
      <c r="H29" s="327">
        <v>0</v>
      </c>
      <c r="I29" s="327">
        <v>0</v>
      </c>
      <c r="J29" s="332">
        <f t="shared" si="5"/>
        <v>1392</v>
      </c>
      <c r="K29" s="331">
        <v>946</v>
      </c>
      <c r="L29" s="331">
        <v>192</v>
      </c>
      <c r="M29" s="331">
        <v>168</v>
      </c>
      <c r="N29" s="331">
        <v>28</v>
      </c>
      <c r="O29" s="331">
        <v>58</v>
      </c>
      <c r="P29" s="315" t="s">
        <v>369</v>
      </c>
      <c r="Q29" s="332">
        <f t="shared" si="6"/>
        <v>136</v>
      </c>
      <c r="R29" s="331">
        <v>114</v>
      </c>
      <c r="S29" s="331">
        <v>11</v>
      </c>
      <c r="T29" s="331">
        <v>3</v>
      </c>
      <c r="U29" s="331">
        <v>3</v>
      </c>
      <c r="V29" s="331">
        <v>5</v>
      </c>
      <c r="W29" s="315" t="s">
        <v>369</v>
      </c>
      <c r="X29" s="331">
        <v>4629</v>
      </c>
      <c r="Y29" s="320">
        <v>0</v>
      </c>
    </row>
    <row r="30" spans="1:25" ht="19.5" customHeight="1">
      <c r="A30" s="273" t="s">
        <v>387</v>
      </c>
      <c r="B30" s="333">
        <f t="shared" si="4"/>
        <v>4448</v>
      </c>
      <c r="C30" s="334">
        <f t="shared" si="3"/>
        <v>0</v>
      </c>
      <c r="D30" s="335">
        <v>0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16">
        <f t="shared" si="5"/>
        <v>561</v>
      </c>
      <c r="K30" s="336">
        <v>409</v>
      </c>
      <c r="L30" s="336">
        <v>54</v>
      </c>
      <c r="M30" s="336">
        <v>71</v>
      </c>
      <c r="N30" s="336">
        <v>16</v>
      </c>
      <c r="O30" s="336">
        <v>10</v>
      </c>
      <c r="P30" s="336">
        <v>1</v>
      </c>
      <c r="Q30" s="316">
        <f t="shared" si="6"/>
        <v>62</v>
      </c>
      <c r="R30" s="336">
        <v>53</v>
      </c>
      <c r="S30" s="336">
        <v>7</v>
      </c>
      <c r="T30" s="336">
        <v>1</v>
      </c>
      <c r="U30" s="336">
        <v>1</v>
      </c>
      <c r="V30" s="317" t="s">
        <v>369</v>
      </c>
      <c r="W30" s="317" t="s">
        <v>369</v>
      </c>
      <c r="X30" s="336">
        <v>3825</v>
      </c>
      <c r="Y30" s="322">
        <v>0</v>
      </c>
    </row>
    <row r="31" spans="1:25" s="339" customFormat="1" ht="14.25" customHeight="1">
      <c r="A31" s="614" t="s">
        <v>728</v>
      </c>
      <c r="B31" s="615"/>
      <c r="C31" s="615"/>
      <c r="D31" s="615"/>
      <c r="E31" s="615"/>
      <c r="I31" s="340"/>
      <c r="R31" s="341" t="s">
        <v>729</v>
      </c>
      <c r="S31" s="341"/>
      <c r="T31" s="342"/>
      <c r="U31" s="342"/>
      <c r="V31" s="342"/>
      <c r="W31" s="342"/>
      <c r="X31" s="342"/>
      <c r="Y31" s="343"/>
    </row>
    <row r="32" spans="1:22" s="339" customFormat="1" ht="14.25" customHeight="1">
      <c r="A32" s="344" t="s">
        <v>734</v>
      </c>
      <c r="R32" s="344" t="s">
        <v>730</v>
      </c>
      <c r="S32" s="344"/>
      <c r="T32" s="344"/>
      <c r="U32" s="344"/>
      <c r="V32" s="340"/>
    </row>
    <row r="33" spans="1:22" s="339" customFormat="1" ht="14.25" customHeight="1">
      <c r="A33" s="344" t="s">
        <v>731</v>
      </c>
      <c r="R33" s="344" t="s">
        <v>732</v>
      </c>
      <c r="S33" s="344"/>
      <c r="T33" s="344"/>
      <c r="U33" s="344"/>
      <c r="V33" s="344"/>
    </row>
    <row r="34" s="345" customFormat="1" ht="14.25" customHeight="1">
      <c r="A34" s="345" t="s">
        <v>733</v>
      </c>
    </row>
  </sheetData>
  <mergeCells count="6">
    <mergeCell ref="A31:E31"/>
    <mergeCell ref="A1:Y1"/>
    <mergeCell ref="C3:I3"/>
    <mergeCell ref="J3:P3"/>
    <mergeCell ref="Q3:W3"/>
    <mergeCell ref="A3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8"/>
  <sheetViews>
    <sheetView workbookViewId="0" topLeftCell="A1">
      <selection activeCell="A1" sqref="A1:IV5"/>
    </sheetView>
  </sheetViews>
  <sheetFormatPr defaultColWidth="8.88671875" defaultRowHeight="21.75" customHeight="1"/>
  <cols>
    <col min="1" max="3" width="10.77734375" style="266" customWidth="1"/>
    <col min="4" max="7" width="13.10546875" style="266" customWidth="1"/>
    <col min="8" max="9" width="10.77734375" style="266" customWidth="1"/>
    <col min="10" max="10" width="12.5546875" style="266" customWidth="1"/>
    <col min="11" max="39" width="2.10546875" style="266" hidden="1" customWidth="1"/>
    <col min="40" max="16384" width="20.77734375" style="266" customWidth="1"/>
  </cols>
  <sheetData>
    <row r="1" spans="1:13" s="668" customFormat="1" ht="32.25" customHeight="1">
      <c r="A1" s="750" t="s">
        <v>153</v>
      </c>
      <c r="B1" s="634"/>
      <c r="C1" s="634"/>
      <c r="D1" s="634"/>
      <c r="E1" s="634"/>
      <c r="F1" s="634"/>
      <c r="G1" s="634"/>
      <c r="H1" s="634"/>
      <c r="I1" s="634"/>
      <c r="J1" s="634"/>
      <c r="K1" s="763"/>
      <c r="L1" s="763"/>
      <c r="M1" s="763"/>
    </row>
    <row r="2" spans="1:10" s="638" customFormat="1" ht="18" customHeight="1">
      <c r="A2" s="638" t="s">
        <v>154</v>
      </c>
      <c r="J2" s="764" t="s">
        <v>155</v>
      </c>
    </row>
    <row r="3" spans="1:11" s="638" customFormat="1" ht="32.25" customHeight="1">
      <c r="A3" s="765"/>
      <c r="B3" s="758" t="s">
        <v>156</v>
      </c>
      <c r="C3" s="758" t="s">
        <v>157</v>
      </c>
      <c r="D3" s="758" t="s">
        <v>158</v>
      </c>
      <c r="E3" s="756" t="s">
        <v>159</v>
      </c>
      <c r="F3" s="766" t="s">
        <v>160</v>
      </c>
      <c r="G3" s="767" t="s">
        <v>161</v>
      </c>
      <c r="H3" s="758" t="s">
        <v>162</v>
      </c>
      <c r="I3" s="756" t="s">
        <v>163</v>
      </c>
      <c r="J3" s="768"/>
      <c r="K3" s="724"/>
    </row>
    <row r="4" spans="1:11" s="638" customFormat="1" ht="32.25" customHeight="1">
      <c r="A4" s="734" t="s">
        <v>6</v>
      </c>
      <c r="B4" s="658"/>
      <c r="C4" s="658"/>
      <c r="D4" s="769" t="s">
        <v>164</v>
      </c>
      <c r="E4" s="770" t="s">
        <v>165</v>
      </c>
      <c r="F4" s="771" t="s">
        <v>165</v>
      </c>
      <c r="G4" s="772" t="s">
        <v>166</v>
      </c>
      <c r="H4" s="658"/>
      <c r="I4" s="656"/>
      <c r="J4" s="656" t="s">
        <v>7</v>
      </c>
      <c r="K4" s="724"/>
    </row>
    <row r="5" spans="1:10" s="638" customFormat="1" ht="41.25" customHeight="1">
      <c r="A5" s="740"/>
      <c r="B5" s="663" t="s">
        <v>167</v>
      </c>
      <c r="C5" s="761" t="s">
        <v>168</v>
      </c>
      <c r="D5" s="663" t="s">
        <v>169</v>
      </c>
      <c r="E5" s="773" t="s">
        <v>170</v>
      </c>
      <c r="F5" s="663" t="s">
        <v>171</v>
      </c>
      <c r="G5" s="774" t="s">
        <v>172</v>
      </c>
      <c r="H5" s="663" t="s">
        <v>173</v>
      </c>
      <c r="I5" s="665" t="s">
        <v>174</v>
      </c>
      <c r="J5" s="775"/>
    </row>
    <row r="6" spans="1:11" s="253" customFormat="1" ht="30.75" customHeight="1">
      <c r="A6" s="270" t="s">
        <v>175</v>
      </c>
      <c r="B6" s="328">
        <f>SUM(C6:H6)</f>
        <v>77095</v>
      </c>
      <c r="C6" s="328">
        <v>65753</v>
      </c>
      <c r="D6" s="328">
        <v>5987</v>
      </c>
      <c r="E6" s="328">
        <v>0</v>
      </c>
      <c r="F6" s="328">
        <v>0</v>
      </c>
      <c r="G6" s="328">
        <v>3521</v>
      </c>
      <c r="H6" s="328">
        <v>1834</v>
      </c>
      <c r="I6" s="351">
        <v>0</v>
      </c>
      <c r="J6" s="272" t="s">
        <v>175</v>
      </c>
      <c r="K6" s="350"/>
    </row>
    <row r="7" spans="1:11" s="253" customFormat="1" ht="30.75" customHeight="1">
      <c r="A7" s="270" t="s">
        <v>176</v>
      </c>
      <c r="B7" s="328">
        <f>SUM(C7:H7)</f>
        <v>118144</v>
      </c>
      <c r="C7" s="352">
        <v>67913</v>
      </c>
      <c r="D7" s="352">
        <v>7222</v>
      </c>
      <c r="E7" s="352">
        <v>0</v>
      </c>
      <c r="F7" s="352">
        <v>0</v>
      </c>
      <c r="G7" s="353">
        <v>32651</v>
      </c>
      <c r="H7" s="352">
        <v>10358</v>
      </c>
      <c r="I7" s="354">
        <v>0</v>
      </c>
      <c r="J7" s="272" t="s">
        <v>177</v>
      </c>
      <c r="K7" s="350"/>
    </row>
    <row r="8" spans="1:11" s="253" customFormat="1" ht="30.75" customHeight="1">
      <c r="A8" s="270" t="s">
        <v>178</v>
      </c>
      <c r="B8" s="328">
        <f>SUM(C8:H8)</f>
        <v>131367</v>
      </c>
      <c r="C8" s="352">
        <v>71634</v>
      </c>
      <c r="D8" s="352">
        <v>10517</v>
      </c>
      <c r="E8" s="352">
        <v>2808</v>
      </c>
      <c r="F8" s="352">
        <v>0</v>
      </c>
      <c r="G8" s="352">
        <v>36376</v>
      </c>
      <c r="H8" s="352">
        <v>10032</v>
      </c>
      <c r="I8" s="354">
        <v>0</v>
      </c>
      <c r="J8" s="272" t="s">
        <v>178</v>
      </c>
      <c r="K8" s="350"/>
    </row>
    <row r="9" spans="1:11" s="253" customFormat="1" ht="30.75" customHeight="1">
      <c r="A9" s="270" t="s">
        <v>179</v>
      </c>
      <c r="B9" s="328">
        <f>SUM(C9:H9)</f>
        <v>146426</v>
      </c>
      <c r="C9" s="352">
        <v>84813</v>
      </c>
      <c r="D9" s="352">
        <v>15460</v>
      </c>
      <c r="E9" s="352">
        <v>3650</v>
      </c>
      <c r="F9" s="352">
        <v>1877</v>
      </c>
      <c r="G9" s="352">
        <v>28809</v>
      </c>
      <c r="H9" s="328">
        <v>11817</v>
      </c>
      <c r="I9" s="354">
        <v>0</v>
      </c>
      <c r="J9" s="306" t="s">
        <v>180</v>
      </c>
      <c r="K9" s="350"/>
    </row>
    <row r="10" spans="1:11" s="253" customFormat="1" ht="30.75" customHeight="1">
      <c r="A10" s="355" t="s">
        <v>181</v>
      </c>
      <c r="B10" s="356">
        <f>SUM(C10:I10)</f>
        <v>157563</v>
      </c>
      <c r="C10" s="357">
        <v>87333</v>
      </c>
      <c r="D10" s="357">
        <v>15194</v>
      </c>
      <c r="E10" s="357">
        <v>7655</v>
      </c>
      <c r="F10" s="357">
        <v>2291</v>
      </c>
      <c r="G10" s="357">
        <v>30895</v>
      </c>
      <c r="H10" s="356">
        <v>14193</v>
      </c>
      <c r="I10" s="358">
        <v>2</v>
      </c>
      <c r="J10" s="359" t="s">
        <v>181</v>
      </c>
      <c r="K10" s="350"/>
    </row>
    <row r="11" spans="1:11" s="308" customFormat="1" ht="30.75" customHeight="1">
      <c r="A11" s="267" t="s">
        <v>182</v>
      </c>
      <c r="B11" s="360">
        <f>SUM(C11:I11)</f>
        <v>179199</v>
      </c>
      <c r="C11" s="361">
        <f aca="true" t="shared" si="0" ref="C11:I11">SUM(C12:C13)</f>
        <v>98126</v>
      </c>
      <c r="D11" s="361">
        <f t="shared" si="0"/>
        <v>12000</v>
      </c>
      <c r="E11" s="361">
        <f t="shared" si="0"/>
        <v>16222</v>
      </c>
      <c r="F11" s="361">
        <f t="shared" si="0"/>
        <v>3713</v>
      </c>
      <c r="G11" s="361">
        <f t="shared" si="0"/>
        <v>31893</v>
      </c>
      <c r="H11" s="361">
        <f t="shared" si="0"/>
        <v>17245</v>
      </c>
      <c r="I11" s="362">
        <f t="shared" si="0"/>
        <v>0</v>
      </c>
      <c r="J11" s="363" t="s">
        <v>182</v>
      </c>
      <c r="K11" s="364"/>
    </row>
    <row r="12" spans="1:11" s="253" customFormat="1" ht="30.75" customHeight="1">
      <c r="A12" s="277" t="s">
        <v>183</v>
      </c>
      <c r="B12" s="328">
        <f>SUM(C12:I12)</f>
        <v>131953</v>
      </c>
      <c r="C12" s="365">
        <v>68346</v>
      </c>
      <c r="D12" s="365">
        <v>9850</v>
      </c>
      <c r="E12" s="365">
        <v>14388</v>
      </c>
      <c r="F12" s="365">
        <v>2612</v>
      </c>
      <c r="G12" s="365">
        <v>25208</v>
      </c>
      <c r="H12" s="365">
        <v>11549</v>
      </c>
      <c r="I12" s="366">
        <v>0</v>
      </c>
      <c r="J12" s="367" t="s">
        <v>184</v>
      </c>
      <c r="K12" s="350"/>
    </row>
    <row r="13" spans="1:11" s="253" customFormat="1" ht="30.75" customHeight="1">
      <c r="A13" s="284" t="s">
        <v>185</v>
      </c>
      <c r="B13" s="368">
        <f>SUM(C13:I13)</f>
        <v>47246</v>
      </c>
      <c r="C13" s="369">
        <v>29780</v>
      </c>
      <c r="D13" s="369">
        <v>2150</v>
      </c>
      <c r="E13" s="369">
        <v>1834</v>
      </c>
      <c r="F13" s="369">
        <v>1101</v>
      </c>
      <c r="G13" s="369">
        <v>6685</v>
      </c>
      <c r="H13" s="369">
        <v>5696</v>
      </c>
      <c r="I13" s="370">
        <v>0</v>
      </c>
      <c r="J13" s="371" t="s">
        <v>186</v>
      </c>
      <c r="K13" s="350"/>
    </row>
    <row r="14" spans="1:11" s="152" customFormat="1" ht="15.75" customHeight="1">
      <c r="A14" s="616" t="s">
        <v>735</v>
      </c>
      <c r="B14" s="617"/>
      <c r="C14" s="617"/>
      <c r="F14" s="264"/>
      <c r="G14" s="264"/>
      <c r="H14" s="264"/>
      <c r="I14" s="264"/>
      <c r="J14" s="311" t="s">
        <v>736</v>
      </c>
      <c r="K14" s="264"/>
    </row>
    <row r="15" spans="1:4" s="152" customFormat="1" ht="15.75" customHeight="1">
      <c r="A15" s="618" t="s">
        <v>737</v>
      </c>
      <c r="B15" s="617"/>
      <c r="C15" s="617"/>
      <c r="D15" s="260"/>
    </row>
    <row r="16" s="152" customFormat="1" ht="21.75" customHeight="1" hidden="1"/>
    <row r="17" s="152" customFormat="1" ht="21.75" customHeight="1" hidden="1"/>
    <row r="18" s="152" customFormat="1" ht="21.75" customHeight="1" hidden="1"/>
    <row r="19" s="152" customFormat="1" ht="21.75" customHeight="1" hidden="1"/>
    <row r="20" s="152" customFormat="1" ht="21.75" customHeight="1" hidden="1"/>
    <row r="21" s="152" customFormat="1" ht="21.75" customHeight="1" hidden="1"/>
    <row r="22" s="152" customFormat="1" ht="21.75" customHeight="1" hidden="1"/>
    <row r="23" s="152" customFormat="1" ht="21.75" customHeight="1" hidden="1"/>
    <row r="24" s="152" customFormat="1" ht="21.75" customHeight="1" hidden="1"/>
    <row r="25" s="152" customFormat="1" ht="21.75" customHeight="1" hidden="1"/>
    <row r="26" s="152" customFormat="1" ht="21.75" customHeight="1" hidden="1"/>
    <row r="27" s="152" customFormat="1" ht="21.75" customHeight="1" hidden="1"/>
    <row r="28" s="152" customFormat="1" ht="21.75" customHeight="1" hidden="1"/>
    <row r="29" s="152" customFormat="1" ht="21.75" customHeight="1" hidden="1"/>
    <row r="30" s="152" customFormat="1" ht="21.75" customHeight="1" hidden="1"/>
    <row r="31" s="152" customFormat="1" ht="21.75" customHeight="1" hidden="1"/>
    <row r="32" s="152" customFormat="1" ht="21.75" customHeight="1" hidden="1"/>
    <row r="33" s="152" customFormat="1" ht="21.75" customHeight="1" hidden="1"/>
    <row r="34" s="152" customFormat="1" ht="21.75" customHeight="1" hidden="1"/>
    <row r="35" s="152" customFormat="1" ht="21.75" customHeight="1" hidden="1"/>
    <row r="36" s="152" customFormat="1" ht="21.75" customHeight="1" hidden="1"/>
    <row r="37" s="152" customFormat="1" ht="21.75" customHeight="1" hidden="1"/>
    <row r="38" s="152" customFormat="1" ht="21.75" customHeight="1" hidden="1"/>
    <row r="39" s="152" customFormat="1" ht="21.75" customHeight="1" hidden="1"/>
    <row r="40" s="152" customFormat="1" ht="21.75" customHeight="1" hidden="1"/>
    <row r="41" s="152" customFormat="1" ht="21.75" customHeight="1" hidden="1"/>
    <row r="42" s="152" customFormat="1" ht="21.75" customHeight="1" hidden="1"/>
    <row r="43" s="152" customFormat="1" ht="21.75" customHeight="1" hidden="1"/>
    <row r="44" s="152" customFormat="1" ht="21.75" customHeight="1" hidden="1"/>
    <row r="45" s="152" customFormat="1" ht="21.75" customHeight="1" hidden="1"/>
    <row r="46" s="152" customFormat="1" ht="21.75" customHeight="1" hidden="1"/>
    <row r="47" s="152" customFormat="1" ht="21.75" customHeight="1" hidden="1"/>
    <row r="48" s="152" customFormat="1" ht="21.75" customHeight="1" hidden="1"/>
    <row r="49" s="152" customFormat="1" ht="21.75" customHeight="1" hidden="1"/>
    <row r="50" s="152" customFormat="1" ht="21.75" customHeight="1" hidden="1"/>
    <row r="51" s="152" customFormat="1" ht="21.75" customHeight="1" hidden="1"/>
    <row r="52" s="152" customFormat="1" ht="21.75" customHeight="1" hidden="1"/>
    <row r="53" s="152" customFormat="1" ht="21.75" customHeight="1" hidden="1"/>
    <row r="54" s="152" customFormat="1" ht="21.75" customHeight="1" hidden="1"/>
    <row r="55" s="152" customFormat="1" ht="21.75" customHeight="1" hidden="1"/>
    <row r="56" s="152" customFormat="1" ht="21.75" customHeight="1" hidden="1"/>
    <row r="57" s="152" customFormat="1" ht="21.75" customHeight="1" hidden="1"/>
    <row r="58" s="152" customFormat="1" ht="21.75" customHeight="1" hidden="1"/>
    <row r="59" s="152" customFormat="1" ht="21.75" customHeight="1" hidden="1"/>
    <row r="60" s="152" customFormat="1" ht="21.75" customHeight="1" hidden="1"/>
    <row r="61" s="152" customFormat="1" ht="21.75" customHeight="1" hidden="1"/>
    <row r="62" s="152" customFormat="1" ht="21.75" customHeight="1" hidden="1"/>
    <row r="63" s="152" customFormat="1" ht="21.75" customHeight="1" hidden="1"/>
    <row r="64" s="152" customFormat="1" ht="21.75" customHeight="1" hidden="1"/>
    <row r="65" s="152" customFormat="1" ht="21.75" customHeight="1" hidden="1"/>
    <row r="66" s="152" customFormat="1" ht="21.75" customHeight="1" hidden="1"/>
    <row r="67" s="152" customFormat="1" ht="21.75" customHeight="1" hidden="1"/>
    <row r="68" s="152" customFormat="1" ht="21.75" customHeight="1" hidden="1"/>
    <row r="69" s="152" customFormat="1" ht="21.75" customHeight="1" hidden="1"/>
    <row r="70" s="152" customFormat="1" ht="21.75" customHeight="1" hidden="1"/>
    <row r="71" s="152" customFormat="1" ht="21.75" customHeight="1" hidden="1"/>
    <row r="72" s="152" customFormat="1" ht="21.75" customHeight="1" hidden="1"/>
    <row r="73" s="152" customFormat="1" ht="21.75" customHeight="1" hidden="1"/>
    <row r="74" s="152" customFormat="1" ht="21.75" customHeight="1" hidden="1"/>
    <row r="75" s="152" customFormat="1" ht="21.75" customHeight="1" hidden="1"/>
    <row r="76" s="152" customFormat="1" ht="21.75" customHeight="1" hidden="1"/>
    <row r="77" s="152" customFormat="1" ht="21.75" customHeight="1" hidden="1"/>
    <row r="78" s="152" customFormat="1" ht="21.75" customHeight="1" hidden="1"/>
    <row r="79" s="152" customFormat="1" ht="21.75" customHeight="1" hidden="1"/>
    <row r="80" s="152" customFormat="1" ht="21.75" customHeight="1" hidden="1"/>
    <row r="81" s="152" customFormat="1" ht="21.75" customHeight="1" hidden="1"/>
    <row r="82" s="152" customFormat="1" ht="21.75" customHeight="1" hidden="1"/>
    <row r="83" s="152" customFormat="1" ht="21.75" customHeight="1" hidden="1"/>
    <row r="84" s="152" customFormat="1" ht="21.75" customHeight="1" hidden="1"/>
    <row r="85" s="152" customFormat="1" ht="21.75" customHeight="1" hidden="1"/>
    <row r="86" s="152" customFormat="1" ht="21.75" customHeight="1" hidden="1"/>
    <row r="87" s="152" customFormat="1" ht="21.75" customHeight="1" hidden="1"/>
    <row r="88" s="152" customFormat="1" ht="21.75" customHeight="1" hidden="1"/>
    <row r="89" s="152" customFormat="1" ht="21.75" customHeight="1" hidden="1"/>
    <row r="90" s="152" customFormat="1" ht="21.75" customHeight="1" hidden="1"/>
    <row r="91" s="152" customFormat="1" ht="21.75" customHeight="1" hidden="1"/>
    <row r="92" s="152" customFormat="1" ht="21.75" customHeight="1" hidden="1"/>
    <row r="93" s="152" customFormat="1" ht="21.75" customHeight="1" hidden="1"/>
    <row r="94" s="152" customFormat="1" ht="21.75" customHeight="1" hidden="1"/>
    <row r="95" s="152" customFormat="1" ht="21.75" customHeight="1" hidden="1"/>
    <row r="96" s="152" customFormat="1" ht="21.75" customHeight="1" hidden="1"/>
    <row r="97" s="152" customFormat="1" ht="21.75" customHeight="1" hidden="1"/>
    <row r="98" s="152" customFormat="1" ht="21.75" customHeight="1" hidden="1"/>
    <row r="99" s="152" customFormat="1" ht="21.75" customHeight="1" hidden="1"/>
    <row r="100" s="152" customFormat="1" ht="21.75" customHeight="1" hidden="1"/>
    <row r="101" s="152" customFormat="1" ht="21.75" customHeight="1" hidden="1"/>
    <row r="102" s="152" customFormat="1" ht="21.75" customHeight="1" hidden="1"/>
    <row r="103" s="152" customFormat="1" ht="21.75" customHeight="1" hidden="1"/>
    <row r="104" s="152" customFormat="1" ht="21.75" customHeight="1" hidden="1"/>
    <row r="105" s="152" customFormat="1" ht="21.75" customHeight="1" hidden="1"/>
    <row r="106" s="152" customFormat="1" ht="21.75" customHeight="1" hidden="1"/>
    <row r="107" s="152" customFormat="1" ht="21.75" customHeight="1" hidden="1"/>
    <row r="108" s="152" customFormat="1" ht="21.75" customHeight="1" hidden="1"/>
    <row r="109" s="152" customFormat="1" ht="21.75" customHeight="1" hidden="1"/>
    <row r="110" s="152" customFormat="1" ht="21.75" customHeight="1" hidden="1"/>
    <row r="111" s="152" customFormat="1" ht="21.75" customHeight="1" hidden="1"/>
    <row r="112" s="152" customFormat="1" ht="21.75" customHeight="1" hidden="1"/>
    <row r="113" s="152" customFormat="1" ht="21.75" customHeight="1" hidden="1"/>
    <row r="114" s="152" customFormat="1" ht="21.75" customHeight="1" hidden="1"/>
    <row r="115" s="152" customFormat="1" ht="21.75" customHeight="1" hidden="1"/>
    <row r="116" s="152" customFormat="1" ht="21.75" customHeight="1" hidden="1"/>
    <row r="117" s="152" customFormat="1" ht="21.75" customHeight="1" hidden="1"/>
    <row r="118" s="152" customFormat="1" ht="21.75" customHeight="1" hidden="1"/>
    <row r="119" s="152" customFormat="1" ht="21.75" customHeight="1" hidden="1"/>
    <row r="120" s="152" customFormat="1" ht="21.75" customHeight="1" hidden="1"/>
    <row r="121" s="152" customFormat="1" ht="21.75" customHeight="1" hidden="1"/>
    <row r="122" s="152" customFormat="1" ht="21.75" customHeight="1" hidden="1"/>
    <row r="123" s="152" customFormat="1" ht="21.75" customHeight="1" hidden="1"/>
    <row r="124" s="152" customFormat="1" ht="21.75" customHeight="1" hidden="1"/>
    <row r="125" s="152" customFormat="1" ht="21.75" customHeight="1" hidden="1"/>
    <row r="126" s="152" customFormat="1" ht="21.75" customHeight="1" hidden="1"/>
    <row r="127" s="152" customFormat="1" ht="21.75" customHeight="1" hidden="1"/>
    <row r="128" s="152" customFormat="1" ht="21.75" customHeight="1" hidden="1"/>
    <row r="129" s="152" customFormat="1" ht="21.75" customHeight="1" hidden="1"/>
    <row r="130" s="152" customFormat="1" ht="21.75" customHeight="1" hidden="1"/>
    <row r="131" s="152" customFormat="1" ht="21.75" customHeight="1" hidden="1"/>
    <row r="132" s="152" customFormat="1" ht="21.75" customHeight="1" hidden="1"/>
    <row r="133" s="152" customFormat="1" ht="21.75" customHeight="1" hidden="1"/>
    <row r="134" s="152" customFormat="1" ht="21.75" customHeight="1" hidden="1"/>
    <row r="135" s="152" customFormat="1" ht="21.75" customHeight="1" hidden="1"/>
    <row r="136" s="152" customFormat="1" ht="21.75" customHeight="1" hidden="1"/>
    <row r="137" s="152" customFormat="1" ht="21.75" customHeight="1" hidden="1"/>
    <row r="138" s="152" customFormat="1" ht="21.75" customHeight="1" hidden="1"/>
    <row r="139" s="152" customFormat="1" ht="21.75" customHeight="1" hidden="1"/>
    <row r="140" s="152" customFormat="1" ht="21.75" customHeight="1" hidden="1"/>
    <row r="141" s="152" customFormat="1" ht="21.75" customHeight="1" hidden="1"/>
    <row r="142" s="152" customFormat="1" ht="21.75" customHeight="1" hidden="1"/>
    <row r="143" s="152" customFormat="1" ht="21.75" customHeight="1" hidden="1"/>
    <row r="144" s="152" customFormat="1" ht="21.75" customHeight="1" hidden="1"/>
    <row r="145" s="152" customFormat="1" ht="21.75" customHeight="1" hidden="1"/>
    <row r="146" s="152" customFormat="1" ht="21.75" customHeight="1" hidden="1"/>
    <row r="147" s="152" customFormat="1" ht="21.75" customHeight="1" hidden="1"/>
    <row r="148" s="152" customFormat="1" ht="21.75" customHeight="1" hidden="1"/>
    <row r="149" s="152" customFormat="1" ht="21.75" customHeight="1" hidden="1"/>
    <row r="150" s="152" customFormat="1" ht="21.75" customHeight="1" hidden="1"/>
    <row r="151" s="152" customFormat="1" ht="21.75" customHeight="1" hidden="1"/>
    <row r="152" s="152" customFormat="1" ht="21.75" customHeight="1" hidden="1"/>
    <row r="153" s="152" customFormat="1" ht="21.75" customHeight="1" hidden="1"/>
    <row r="154" s="152" customFormat="1" ht="21.75" customHeight="1" hidden="1"/>
    <row r="155" s="152" customFormat="1" ht="21.75" customHeight="1" hidden="1"/>
    <row r="156" s="152" customFormat="1" ht="21.75" customHeight="1" hidden="1"/>
    <row r="157" s="152" customFormat="1" ht="21.75" customHeight="1" hidden="1"/>
    <row r="158" s="152" customFormat="1" ht="21.75" customHeight="1" hidden="1"/>
    <row r="159" s="152" customFormat="1" ht="21.75" customHeight="1" hidden="1"/>
    <row r="160" s="152" customFormat="1" ht="21.75" customHeight="1" hidden="1"/>
    <row r="161" s="152" customFormat="1" ht="21.75" customHeight="1" hidden="1"/>
    <row r="162" s="152" customFormat="1" ht="21.75" customHeight="1" hidden="1"/>
    <row r="163" s="152" customFormat="1" ht="21.75" customHeight="1" hidden="1"/>
    <row r="164" s="152" customFormat="1" ht="21.75" customHeight="1" hidden="1"/>
    <row r="165" s="152" customFormat="1" ht="21.75" customHeight="1" hidden="1"/>
    <row r="166" s="152" customFormat="1" ht="21.75" customHeight="1" hidden="1"/>
    <row r="167" s="152" customFormat="1" ht="21.75" customHeight="1" hidden="1"/>
    <row r="168" s="152" customFormat="1" ht="21.75" customHeight="1" hidden="1"/>
    <row r="169" s="152" customFormat="1" ht="21.75" customHeight="1" hidden="1"/>
    <row r="170" s="152" customFormat="1" ht="21.75" customHeight="1" hidden="1"/>
    <row r="171" s="152" customFormat="1" ht="21.75" customHeight="1" hidden="1"/>
    <row r="172" s="152" customFormat="1" ht="21.75" customHeight="1" hidden="1"/>
    <row r="173" s="152" customFormat="1" ht="21.75" customHeight="1" hidden="1"/>
    <row r="174" s="152" customFormat="1" ht="21.75" customHeight="1" hidden="1"/>
    <row r="175" s="152" customFormat="1" ht="21.75" customHeight="1" hidden="1"/>
    <row r="176" s="152" customFormat="1" ht="21.75" customHeight="1" hidden="1"/>
    <row r="177" s="152" customFormat="1" ht="21.75" customHeight="1" hidden="1"/>
    <row r="178" s="152" customFormat="1" ht="21.75" customHeight="1" hidden="1"/>
    <row r="179" s="152" customFormat="1" ht="21.75" customHeight="1" hidden="1"/>
    <row r="180" s="152" customFormat="1" ht="21.75" customHeight="1" hidden="1"/>
    <row r="181" s="152" customFormat="1" ht="21.75" customHeight="1" hidden="1"/>
    <row r="182" s="152" customFormat="1" ht="21.75" customHeight="1" hidden="1"/>
    <row r="183" s="152" customFormat="1" ht="21.75" customHeight="1" hidden="1"/>
    <row r="184" s="152" customFormat="1" ht="21.75" customHeight="1" hidden="1"/>
    <row r="185" s="152" customFormat="1" ht="21.75" customHeight="1" hidden="1"/>
    <row r="186" s="152" customFormat="1" ht="21.75" customHeight="1" hidden="1"/>
    <row r="187" s="152" customFormat="1" ht="21.75" customHeight="1" hidden="1"/>
    <row r="188" s="152" customFormat="1" ht="21.75" customHeight="1" hidden="1"/>
    <row r="189" s="152" customFormat="1" ht="21.75" customHeight="1" hidden="1"/>
    <row r="190" s="152" customFormat="1" ht="21.75" customHeight="1" hidden="1"/>
    <row r="191" s="152" customFormat="1" ht="21.75" customHeight="1" hidden="1"/>
    <row r="192" s="152" customFormat="1" ht="21.75" customHeight="1" hidden="1"/>
    <row r="193" s="152" customFormat="1" ht="21.75" customHeight="1" hidden="1"/>
    <row r="194" s="152" customFormat="1" ht="21.75" customHeight="1" hidden="1"/>
    <row r="195" s="152" customFormat="1" ht="21.75" customHeight="1" hidden="1"/>
    <row r="196" s="152" customFormat="1" ht="21.75" customHeight="1" hidden="1"/>
    <row r="197" s="152" customFormat="1" ht="21.75" customHeight="1" hidden="1"/>
    <row r="198" s="152" customFormat="1" ht="21.75" customHeight="1" hidden="1"/>
    <row r="199" s="152" customFormat="1" ht="21.75" customHeight="1" hidden="1"/>
    <row r="200" s="152" customFormat="1" ht="21.75" customHeight="1" hidden="1"/>
    <row r="201" s="152" customFormat="1" ht="21.75" customHeight="1" hidden="1"/>
    <row r="202" s="152" customFormat="1" ht="21.75" customHeight="1" hidden="1"/>
    <row r="203" s="152" customFormat="1" ht="21.75" customHeight="1" hidden="1"/>
    <row r="204" s="152" customFormat="1" ht="21.75" customHeight="1" hidden="1"/>
    <row r="205" s="152" customFormat="1" ht="21.75" customHeight="1" hidden="1"/>
    <row r="206" s="152" customFormat="1" ht="21.75" customHeight="1" hidden="1"/>
    <row r="207" s="152" customFormat="1" ht="21.75" customHeight="1" hidden="1"/>
    <row r="208" s="152" customFormat="1" ht="21.75" customHeight="1" hidden="1"/>
    <row r="209" s="152" customFormat="1" ht="21.75" customHeight="1" hidden="1"/>
    <row r="210" s="152" customFormat="1" ht="21.75" customHeight="1" hidden="1"/>
    <row r="211" s="152" customFormat="1" ht="21.75" customHeight="1" hidden="1"/>
    <row r="212" s="152" customFormat="1" ht="21.75" customHeight="1" hidden="1"/>
    <row r="213" s="152" customFormat="1" ht="21.75" customHeight="1" hidden="1"/>
    <row r="214" s="152" customFormat="1" ht="21.75" customHeight="1" hidden="1"/>
    <row r="215" s="152" customFormat="1" ht="21.75" customHeight="1" hidden="1"/>
    <row r="216" s="152" customFormat="1" ht="21.75" customHeight="1" hidden="1"/>
    <row r="217" s="152" customFormat="1" ht="21.75" customHeight="1" hidden="1"/>
    <row r="218" s="152" customFormat="1" ht="21.75" customHeight="1" hidden="1"/>
    <row r="219" s="152" customFormat="1" ht="21.75" customHeight="1" hidden="1"/>
    <row r="220" s="152" customFormat="1" ht="21.75" customHeight="1" hidden="1"/>
    <row r="221" s="152" customFormat="1" ht="21.75" customHeight="1" hidden="1"/>
    <row r="222" s="152" customFormat="1" ht="21.75" customHeight="1" hidden="1"/>
    <row r="223" s="152" customFormat="1" ht="21.75" customHeight="1" hidden="1"/>
    <row r="224" s="152" customFormat="1" ht="21.75" customHeight="1" hidden="1"/>
    <row r="225" s="152" customFormat="1" ht="21.75" customHeight="1" hidden="1"/>
    <row r="226" s="152" customFormat="1" ht="21.75" customHeight="1" hidden="1"/>
    <row r="227" s="152" customFormat="1" ht="21.75" customHeight="1" hidden="1"/>
    <row r="228" s="152" customFormat="1" ht="21.75" customHeight="1" hidden="1"/>
    <row r="229" s="152" customFormat="1" ht="21.75" customHeight="1" hidden="1"/>
    <row r="230" s="152" customFormat="1" ht="21.75" customHeight="1" hidden="1"/>
    <row r="231" s="152" customFormat="1" ht="21.75" customHeight="1" hidden="1"/>
    <row r="232" s="152" customFormat="1" ht="21.75" customHeight="1" hidden="1"/>
    <row r="233" s="152" customFormat="1" ht="21.75" customHeight="1" hidden="1"/>
    <row r="234" s="152" customFormat="1" ht="21.75" customHeight="1" hidden="1"/>
    <row r="235" s="152" customFormat="1" ht="21.75" customHeight="1" hidden="1"/>
    <row r="236" s="152" customFormat="1" ht="21.75" customHeight="1" hidden="1"/>
    <row r="237" s="152" customFormat="1" ht="21.75" customHeight="1" hidden="1"/>
    <row r="238" s="152" customFormat="1" ht="21.75" customHeight="1" hidden="1"/>
    <row r="239" s="152" customFormat="1" ht="21.75" customHeight="1" hidden="1"/>
    <row r="240" s="152" customFormat="1" ht="21.75" customHeight="1" hidden="1"/>
    <row r="241" s="152" customFormat="1" ht="21.75" customHeight="1" hidden="1"/>
    <row r="242" s="152" customFormat="1" ht="21.75" customHeight="1" hidden="1"/>
    <row r="243" s="152" customFormat="1" ht="21.75" customHeight="1" hidden="1"/>
    <row r="244" s="152" customFormat="1" ht="21.75" customHeight="1" hidden="1"/>
    <row r="245" s="152" customFormat="1" ht="21.75" customHeight="1" hidden="1"/>
    <row r="246" s="152" customFormat="1" ht="21.75" customHeight="1" hidden="1"/>
    <row r="247" s="152" customFormat="1" ht="21.75" customHeight="1" hidden="1"/>
    <row r="248" s="152" customFormat="1" ht="21.75" customHeight="1" hidden="1"/>
    <row r="249" s="152" customFormat="1" ht="21.75" customHeight="1" hidden="1"/>
    <row r="250" s="152" customFormat="1" ht="21.75" customHeight="1" hidden="1"/>
    <row r="251" s="152" customFormat="1" ht="21.75" customHeight="1" hidden="1"/>
    <row r="252" s="152" customFormat="1" ht="21.75" customHeight="1" hidden="1"/>
    <row r="253" s="152" customFormat="1" ht="21.75" customHeight="1" hidden="1"/>
    <row r="254" s="152" customFormat="1" ht="21.75" customHeight="1" hidden="1"/>
    <row r="255" s="152" customFormat="1" ht="21.75" customHeight="1" hidden="1"/>
    <row r="256" s="152" customFormat="1" ht="21.75" customHeight="1" hidden="1"/>
    <row r="257" s="152" customFormat="1" ht="21.75" customHeight="1" hidden="1"/>
    <row r="258" s="152" customFormat="1" ht="21.75" customHeight="1" hidden="1"/>
    <row r="259" s="152" customFormat="1" ht="21.75" customHeight="1" hidden="1"/>
    <row r="260" s="152" customFormat="1" ht="21.75" customHeight="1" hidden="1"/>
    <row r="261" s="152" customFormat="1" ht="21.75" customHeight="1" hidden="1"/>
    <row r="262" s="152" customFormat="1" ht="21.75" customHeight="1" hidden="1"/>
    <row r="263" s="152" customFormat="1" ht="21.75" customHeight="1" hidden="1"/>
    <row r="264" s="152" customFormat="1" ht="21.75" customHeight="1" hidden="1"/>
    <row r="265" s="152" customFormat="1" ht="21.75" customHeight="1" hidden="1"/>
    <row r="266" s="152" customFormat="1" ht="21.75" customHeight="1" hidden="1"/>
    <row r="267" s="152" customFormat="1" ht="21.75" customHeight="1" hidden="1"/>
    <row r="268" s="152" customFormat="1" ht="21.75" customHeight="1" hidden="1"/>
    <row r="269" s="152" customFormat="1" ht="21.75" customHeight="1" hidden="1"/>
    <row r="270" s="152" customFormat="1" ht="21.75" customHeight="1" hidden="1"/>
    <row r="271" s="152" customFormat="1" ht="21.75" customHeight="1" hidden="1"/>
    <row r="272" s="152" customFormat="1" ht="21.75" customHeight="1" hidden="1"/>
    <row r="273" s="152" customFormat="1" ht="21.75" customHeight="1" hidden="1"/>
    <row r="274" s="152" customFormat="1" ht="21.75" customHeight="1" hidden="1"/>
    <row r="275" s="152" customFormat="1" ht="21.75" customHeight="1" hidden="1"/>
    <row r="276" s="152" customFormat="1" ht="21.75" customHeight="1" hidden="1"/>
    <row r="277" s="152" customFormat="1" ht="21.75" customHeight="1" hidden="1"/>
    <row r="278" s="152" customFormat="1" ht="21.75" customHeight="1" hidden="1"/>
    <row r="279" s="152" customFormat="1" ht="21.75" customHeight="1" hidden="1"/>
    <row r="280" s="152" customFormat="1" ht="21.75" customHeight="1" hidden="1"/>
    <row r="281" s="152" customFormat="1" ht="21.75" customHeight="1" hidden="1"/>
    <row r="282" s="152" customFormat="1" ht="21.75" customHeight="1" hidden="1"/>
    <row r="283" s="152" customFormat="1" ht="21.75" customHeight="1" hidden="1"/>
    <row r="284" s="152" customFormat="1" ht="21.75" customHeight="1" hidden="1"/>
    <row r="285" s="152" customFormat="1" ht="21.75" customHeight="1" hidden="1"/>
    <row r="286" s="152" customFormat="1" ht="21.75" customHeight="1" hidden="1"/>
    <row r="287" s="152" customFormat="1" ht="21.75" customHeight="1" hidden="1"/>
    <row r="288" s="152" customFormat="1" ht="21.75" customHeight="1" hidden="1"/>
    <row r="289" s="152" customFormat="1" ht="21.75" customHeight="1" hidden="1"/>
    <row r="290" s="152" customFormat="1" ht="21.75" customHeight="1" hidden="1"/>
    <row r="291" s="152" customFormat="1" ht="21.75" customHeight="1" hidden="1"/>
    <row r="292" s="152" customFormat="1" ht="21.75" customHeight="1" hidden="1"/>
    <row r="293" s="152" customFormat="1" ht="21.75" customHeight="1" hidden="1"/>
    <row r="294" s="152" customFormat="1" ht="21.75" customHeight="1" hidden="1"/>
    <row r="295" s="152" customFormat="1" ht="21.75" customHeight="1" hidden="1"/>
    <row r="296" s="152" customFormat="1" ht="21.75" customHeight="1" hidden="1"/>
    <row r="297" s="152" customFormat="1" ht="21.75" customHeight="1" hidden="1"/>
    <row r="298" s="152" customFormat="1" ht="21.75" customHeight="1" hidden="1"/>
    <row r="299" s="152" customFormat="1" ht="21.75" customHeight="1" hidden="1"/>
    <row r="300" s="152" customFormat="1" ht="21.75" customHeight="1" hidden="1"/>
    <row r="301" s="152" customFormat="1" ht="21.75" customHeight="1" hidden="1"/>
    <row r="302" s="152" customFormat="1" ht="21.75" customHeight="1" hidden="1"/>
    <row r="303" s="152" customFormat="1" ht="21.75" customHeight="1" hidden="1"/>
    <row r="304" s="152" customFormat="1" ht="21.75" customHeight="1" hidden="1"/>
    <row r="305" s="152" customFormat="1" ht="21.75" customHeight="1" hidden="1"/>
    <row r="306" s="152" customFormat="1" ht="21.75" customHeight="1" hidden="1"/>
    <row r="307" s="152" customFormat="1" ht="21.75" customHeight="1" hidden="1"/>
    <row r="308" s="152" customFormat="1" ht="21.75" customHeight="1" hidden="1"/>
    <row r="309" s="152" customFormat="1" ht="21.75" customHeight="1" hidden="1"/>
    <row r="310" s="152" customFormat="1" ht="21.75" customHeight="1" hidden="1"/>
    <row r="311" s="152" customFormat="1" ht="21.75" customHeight="1" hidden="1"/>
    <row r="312" s="152" customFormat="1" ht="21.75" customHeight="1" hidden="1"/>
    <row r="313" s="152" customFormat="1" ht="21.75" customHeight="1" hidden="1"/>
    <row r="314" s="152" customFormat="1" ht="21.75" customHeight="1" hidden="1"/>
    <row r="315" s="152" customFormat="1" ht="21.75" customHeight="1" hidden="1"/>
    <row r="316" s="152" customFormat="1" ht="21.75" customHeight="1" hidden="1"/>
    <row r="317" s="152" customFormat="1" ht="21.75" customHeight="1" hidden="1"/>
    <row r="318" s="152" customFormat="1" ht="21.75" customHeight="1" hidden="1"/>
    <row r="319" s="152" customFormat="1" ht="21.75" customHeight="1" hidden="1"/>
    <row r="320" s="152" customFormat="1" ht="21.75" customHeight="1" hidden="1"/>
    <row r="321" s="152" customFormat="1" ht="21.75" customHeight="1" hidden="1"/>
    <row r="322" s="152" customFormat="1" ht="21.75" customHeight="1" hidden="1"/>
    <row r="323" s="152" customFormat="1" ht="21.75" customHeight="1" hidden="1"/>
    <row r="324" s="152" customFormat="1" ht="21.75" customHeight="1" hidden="1"/>
    <row r="325" s="152" customFormat="1" ht="21.75" customHeight="1" hidden="1"/>
    <row r="326" s="152" customFormat="1" ht="21.75" customHeight="1" hidden="1"/>
    <row r="327" s="152" customFormat="1" ht="21.75" customHeight="1" hidden="1"/>
    <row r="328" s="152" customFormat="1" ht="21.75" customHeight="1">
      <c r="A328" s="152" t="s">
        <v>738</v>
      </c>
    </row>
  </sheetData>
  <mergeCells count="3">
    <mergeCell ref="A1:J1"/>
    <mergeCell ref="A14:C14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2008-01-16T00:54:47Z</cp:lastPrinted>
  <dcterms:created xsi:type="dcterms:W3CDTF">2007-11-09T06:18:33Z</dcterms:created>
  <dcterms:modified xsi:type="dcterms:W3CDTF">2008-01-24T01:49:56Z</dcterms:modified>
  <cp:category/>
  <cp:version/>
  <cp:contentType/>
  <cp:contentStatus/>
</cp:coreProperties>
</file>